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firstSheet="1" activeTab="4"/>
  </bookViews>
  <sheets>
    <sheet name="Instructions" sheetId="2" r:id="rId1"/>
    <sheet name="Historicals" sheetId="1" r:id="rId2"/>
    <sheet name="Segmental forecast" sheetId="3" r:id="rId3"/>
    <sheet name="Three Statements" sheetId="4" r:id="rId4"/>
    <sheet name="Schedule" sheetId="5" r:id="rId5"/>
    <sheet name="Share Price History" sheetId="6" r:id="rId6"/>
    <sheet name="Rf" sheetId="7"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5" l="1"/>
  <c r="D2177" i="7"/>
  <c r="D2175" i="7"/>
  <c r="D2174" i="7"/>
  <c r="D2173" i="7"/>
  <c r="D2172" i="7"/>
  <c r="D2171" i="7"/>
  <c r="D2170" i="7"/>
  <c r="D2169" i="7"/>
  <c r="D2167" i="7"/>
  <c r="D2166" i="7"/>
  <c r="D2165" i="7"/>
  <c r="D2164" i="7"/>
  <c r="D2163" i="7"/>
  <c r="D2162" i="7"/>
  <c r="D2157" i="7"/>
  <c r="D2154" i="7"/>
  <c r="D2153" i="7"/>
  <c r="D2152" i="7"/>
  <c r="D2151" i="7"/>
  <c r="D2150" i="7"/>
  <c r="D2149" i="7"/>
  <c r="D2147" i="7"/>
  <c r="D2146" i="7"/>
  <c r="D2145" i="7"/>
  <c r="D2144" i="7"/>
  <c r="D2143" i="7"/>
  <c r="D2142" i="7"/>
  <c r="D2137" i="7"/>
  <c r="D2135" i="7"/>
  <c r="D2132" i="7"/>
  <c r="D2131" i="7"/>
  <c r="D2130" i="7"/>
  <c r="D2129" i="7"/>
  <c r="D2127" i="7"/>
  <c r="D2126" i="7"/>
  <c r="D2125" i="7"/>
  <c r="D2124" i="7"/>
  <c r="D2123" i="7"/>
  <c r="D2122" i="7"/>
  <c r="D2117" i="7"/>
  <c r="D2114" i="7"/>
  <c r="D2112" i="7"/>
  <c r="D2111" i="7"/>
  <c r="D2110" i="7"/>
  <c r="D2109" i="7"/>
  <c r="D2107" i="7"/>
  <c r="D2105" i="7"/>
  <c r="D2103" i="7"/>
  <c r="D2102" i="7"/>
  <c r="D2097" i="7"/>
  <c r="D2095" i="7"/>
  <c r="D2094" i="7"/>
  <c r="D2093" i="7"/>
  <c r="D2092" i="7"/>
  <c r="D2091" i="7"/>
  <c r="D2090" i="7"/>
  <c r="D2089" i="7"/>
  <c r="D2087" i="7"/>
  <c r="D2086" i="7"/>
  <c r="D2085" i="7"/>
  <c r="D2084" i="7"/>
  <c r="D2083" i="7"/>
  <c r="D2082" i="7"/>
  <c r="D2077" i="7"/>
  <c r="D2074" i="7"/>
  <c r="D2072" i="7"/>
  <c r="D2071" i="7"/>
  <c r="D2070" i="7"/>
  <c r="D2069" i="7"/>
  <c r="D2067" i="7"/>
  <c r="D2066" i="7"/>
  <c r="D2065" i="7"/>
  <c r="D2064" i="7"/>
  <c r="D2063" i="7"/>
  <c r="D2062" i="7"/>
  <c r="D2057" i="7"/>
  <c r="D2055" i="7"/>
  <c r="D2054" i="7"/>
  <c r="D2053" i="7"/>
  <c r="D2052" i="7"/>
  <c r="D2051" i="7"/>
  <c r="D2050" i="7"/>
  <c r="D2049" i="7"/>
  <c r="D2047" i="7"/>
  <c r="D2045" i="7"/>
  <c r="D2044" i="7"/>
  <c r="D2043" i="7"/>
  <c r="D2042" i="7"/>
  <c r="D2037" i="7"/>
  <c r="D2033" i="7"/>
  <c r="D2032" i="7"/>
  <c r="D2031" i="7"/>
  <c r="D2030" i="7"/>
  <c r="D2029" i="7"/>
  <c r="D2027" i="7"/>
  <c r="D2025" i="7"/>
  <c r="D2024" i="7"/>
  <c r="D2023" i="7"/>
  <c r="D2022" i="7"/>
  <c r="D2017" i="7"/>
  <c r="D2014" i="7"/>
  <c r="D2013" i="7"/>
  <c r="D2012" i="7"/>
  <c r="D2011" i="7"/>
  <c r="D2010" i="7"/>
  <c r="D2009" i="7"/>
  <c r="D2007" i="7"/>
  <c r="D2006" i="7"/>
  <c r="D2005" i="7"/>
  <c r="D2004" i="7"/>
  <c r="D2002" i="7"/>
  <c r="D1991" i="7"/>
  <c r="D1990" i="7"/>
  <c r="D1989" i="7"/>
  <c r="D1986" i="7"/>
  <c r="D1985" i="7"/>
  <c r="D1984" i="7"/>
  <c r="D1983" i="7"/>
  <c r="D1982" i="7"/>
  <c r="D1974" i="7"/>
  <c r="D1973" i="7"/>
  <c r="D1972" i="7"/>
  <c r="D1971" i="7"/>
  <c r="D1970" i="7"/>
  <c r="D1969" i="7"/>
  <c r="D1966" i="7"/>
  <c r="D1965" i="7"/>
  <c r="D1964" i="7"/>
  <c r="D1963" i="7"/>
  <c r="D1962" i="7"/>
  <c r="D1952" i="7"/>
  <c r="D1951" i="7"/>
  <c r="D1950" i="7"/>
  <c r="D1949" i="7"/>
  <c r="D1946" i="7"/>
  <c r="D1945" i="7"/>
  <c r="D1944" i="7"/>
  <c r="D1943" i="7"/>
  <c r="D1942" i="7"/>
  <c r="D1935" i="7"/>
  <c r="D1933" i="7"/>
  <c r="D1932" i="7"/>
  <c r="D1929" i="7"/>
  <c r="D1926" i="7"/>
  <c r="D1925" i="7"/>
  <c r="D1924" i="7"/>
  <c r="D1923" i="7"/>
  <c r="D1922" i="7"/>
  <c r="D1914" i="7"/>
  <c r="D1913" i="7"/>
  <c r="D1910" i="7"/>
  <c r="D1909" i="7"/>
  <c r="D1906" i="7"/>
  <c r="D1905" i="7"/>
  <c r="D1904" i="7"/>
  <c r="D1903" i="7"/>
  <c r="D1902" i="7"/>
  <c r="D1894" i="7"/>
  <c r="D1893" i="7"/>
  <c r="D1892" i="7"/>
  <c r="D1891" i="7"/>
  <c r="D1890" i="7"/>
  <c r="D1889" i="7"/>
  <c r="D1886" i="7"/>
  <c r="D1885" i="7"/>
  <c r="D1884" i="7"/>
  <c r="D1883" i="7"/>
  <c r="D1882" i="7"/>
  <c r="D1873" i="7"/>
  <c r="D1872" i="7"/>
  <c r="D1870" i="7"/>
  <c r="D1869" i="7"/>
  <c r="D1866" i="7"/>
  <c r="D1865" i="7"/>
  <c r="D1864" i="7"/>
  <c r="D1863" i="7"/>
  <c r="D1862" i="7"/>
  <c r="D1852" i="7"/>
  <c r="D1851" i="7"/>
  <c r="D1850" i="7"/>
  <c r="D1849" i="7"/>
  <c r="D1845" i="7"/>
  <c r="D1843" i="7"/>
  <c r="D1842" i="7"/>
  <c r="D1834" i="7"/>
  <c r="D1833" i="7"/>
  <c r="D1831" i="7"/>
  <c r="D1830" i="7"/>
  <c r="D1825" i="7"/>
  <c r="D1824" i="7"/>
  <c r="D1823" i="7"/>
  <c r="D1822" i="7"/>
  <c r="D1814" i="7"/>
  <c r="D1813" i="7"/>
  <c r="D1812" i="7"/>
  <c r="D1811" i="7"/>
  <c r="D1810" i="7"/>
  <c r="D1809" i="7"/>
  <c r="D1805" i="7"/>
  <c r="D1803" i="7"/>
  <c r="D1802" i="7"/>
  <c r="D1795" i="7"/>
  <c r="D1793" i="7"/>
  <c r="D1792" i="7"/>
  <c r="D1791" i="7"/>
  <c r="D1790" i="7"/>
  <c r="D1789" i="7"/>
  <c r="D1786" i="7"/>
  <c r="D1785" i="7"/>
  <c r="D1784" i="7"/>
  <c r="D1782" i="7"/>
  <c r="D1775" i="7"/>
  <c r="D1774" i="7"/>
  <c r="D1771" i="7"/>
  <c r="D1770" i="7"/>
  <c r="D1769" i="7"/>
  <c r="D1766" i="7"/>
  <c r="D1765" i="7"/>
  <c r="D1764" i="7"/>
  <c r="D1763" i="7"/>
  <c r="D1762" i="7"/>
  <c r="D1755" i="7"/>
  <c r="D1754" i="7"/>
  <c r="D1753" i="7"/>
  <c r="D1752" i="7"/>
  <c r="D1751" i="7"/>
  <c r="D1749" i="7"/>
  <c r="D1746" i="7"/>
  <c r="D1745" i="7"/>
  <c r="D1744" i="7"/>
  <c r="D1743" i="7"/>
  <c r="D1742" i="7"/>
  <c r="D1735" i="7"/>
  <c r="D1734" i="7"/>
  <c r="D1733" i="7"/>
  <c r="D1732" i="7"/>
  <c r="D1729" i="7"/>
  <c r="D1727" i="7"/>
  <c r="D1725" i="7"/>
  <c r="D1724" i="7"/>
  <c r="D1723" i="7"/>
  <c r="D1722" i="7"/>
  <c r="D1715" i="7"/>
  <c r="D1714" i="7"/>
  <c r="D1713" i="7"/>
  <c r="D1712" i="7"/>
  <c r="D1711" i="7"/>
  <c r="D1710" i="7"/>
  <c r="D1709" i="7"/>
  <c r="D1707" i="7"/>
  <c r="D1706" i="7"/>
  <c r="D1705" i="7"/>
  <c r="D1704" i="7"/>
  <c r="D1703" i="7"/>
  <c r="D1702" i="7"/>
  <c r="D1693" i="7"/>
  <c r="D1692" i="7"/>
  <c r="D1691" i="7"/>
  <c r="D1690" i="7"/>
  <c r="D1689" i="7"/>
  <c r="D1687" i="7"/>
  <c r="D1686" i="7"/>
  <c r="D1685" i="7"/>
  <c r="D1682" i="7"/>
  <c r="D1674" i="7"/>
  <c r="D1673" i="7"/>
  <c r="D1672" i="7"/>
  <c r="D1671" i="7"/>
  <c r="D1670" i="7"/>
  <c r="D1669" i="7"/>
  <c r="D1667" i="7"/>
  <c r="D1666" i="7"/>
  <c r="D1665" i="7"/>
  <c r="D1664" i="7"/>
  <c r="D1662" i="7"/>
  <c r="D1652" i="7"/>
  <c r="D1651" i="7"/>
  <c r="D1650" i="7"/>
  <c r="D1649" i="7"/>
  <c r="D1647" i="7"/>
  <c r="D1646" i="7"/>
  <c r="D1645" i="7"/>
  <c r="D1644" i="7"/>
  <c r="D1643" i="7"/>
  <c r="D1642" i="7"/>
  <c r="D1634" i="7"/>
  <c r="D1632" i="7"/>
  <c r="D1631" i="7"/>
  <c r="D1630" i="7"/>
  <c r="D1627" i="7"/>
  <c r="D1626" i="7"/>
  <c r="D1625" i="7"/>
  <c r="D1623" i="7"/>
  <c r="D1622" i="7"/>
  <c r="D1621" i="7"/>
  <c r="D1614" i="7"/>
  <c r="D1613" i="7"/>
  <c r="D1612" i="7"/>
  <c r="D1611" i="7"/>
  <c r="D1610" i="7"/>
  <c r="D1609" i="7"/>
  <c r="D1607" i="7"/>
  <c r="D1606" i="7"/>
  <c r="D1605" i="7"/>
  <c r="D1603" i="7"/>
  <c r="D1602" i="7"/>
  <c r="D1596" i="7"/>
  <c r="D1595" i="7"/>
  <c r="D1592" i="7"/>
  <c r="D1591" i="7"/>
  <c r="D1590" i="7"/>
  <c r="D1589" i="7"/>
  <c r="D1587" i="7"/>
  <c r="D1586" i="7"/>
  <c r="D1585" i="7"/>
  <c r="D1584" i="7"/>
  <c r="D1583" i="7"/>
  <c r="D1582" i="7"/>
  <c r="D1575" i="7"/>
  <c r="D1574" i="7"/>
  <c r="D1573" i="7"/>
  <c r="D1572" i="7"/>
  <c r="D1571" i="7"/>
  <c r="D1570" i="7"/>
  <c r="D1569" i="7"/>
  <c r="D1567" i="7"/>
  <c r="D1566" i="7"/>
  <c r="D1565" i="7"/>
  <c r="D1563" i="7"/>
  <c r="D1562" i="7"/>
  <c r="D1554" i="7"/>
  <c r="D1553" i="7"/>
  <c r="D1552" i="7"/>
  <c r="D1551" i="7"/>
  <c r="D1550" i="7"/>
  <c r="D1549" i="7"/>
  <c r="D1547" i="7"/>
  <c r="D1546" i="7"/>
  <c r="D1545" i="7"/>
  <c r="D1544" i="7"/>
  <c r="D1543" i="7"/>
  <c r="D1542" i="7"/>
  <c r="D1531" i="7"/>
  <c r="D1530" i="7"/>
  <c r="D1529" i="7"/>
  <c r="D1527" i="7"/>
  <c r="D1526" i="7"/>
  <c r="D1525" i="7"/>
  <c r="D1524" i="7"/>
  <c r="D1523" i="7"/>
  <c r="D1522" i="7"/>
  <c r="D1516" i="7"/>
  <c r="D1514" i="7"/>
  <c r="D1513" i="7"/>
  <c r="D1512" i="7"/>
  <c r="D1511" i="7"/>
  <c r="D1506" i="7"/>
  <c r="D1505" i="7"/>
  <c r="D1504" i="7"/>
  <c r="D1503" i="7"/>
  <c r="D1502" i="7"/>
  <c r="D1495" i="7"/>
  <c r="D1492" i="7"/>
  <c r="D1491" i="7"/>
  <c r="D1490" i="7"/>
  <c r="D1489" i="7"/>
  <c r="D1486" i="7"/>
  <c r="D1485" i="7"/>
  <c r="D1484" i="7"/>
  <c r="D1483" i="7"/>
  <c r="D1482" i="7"/>
  <c r="D1481" i="7"/>
  <c r="D1475" i="7"/>
  <c r="D1474" i="7"/>
  <c r="D1473" i="7"/>
  <c r="D1472" i="7"/>
  <c r="D1471" i="7"/>
  <c r="D1470" i="7"/>
  <c r="D1469" i="7"/>
  <c r="D1466" i="7"/>
  <c r="D1465" i="7"/>
  <c r="D1464" i="7"/>
  <c r="D1463" i="7"/>
  <c r="D1462" i="7"/>
  <c r="D1461" i="7"/>
  <c r="D1454" i="7"/>
  <c r="D1453" i="7"/>
  <c r="D1452" i="7"/>
  <c r="D1451" i="7"/>
  <c r="D1450" i="7"/>
  <c r="D1449" i="7"/>
  <c r="D1446" i="7"/>
  <c r="D1445" i="7"/>
  <c r="D1444" i="7"/>
  <c r="D1443" i="7"/>
  <c r="D1442" i="7"/>
  <c r="D1434" i="7"/>
  <c r="D1430" i="7"/>
  <c r="D1429" i="7"/>
  <c r="D1426" i="7"/>
  <c r="D1425" i="7"/>
  <c r="D1424" i="7"/>
  <c r="D1423" i="7"/>
  <c r="D1422" i="7"/>
  <c r="D1416" i="7"/>
  <c r="D1415" i="7"/>
  <c r="D1414" i="7"/>
  <c r="D1413" i="7"/>
  <c r="D1412" i="7"/>
  <c r="D1411" i="7"/>
  <c r="D1407" i="7"/>
  <c r="D1405" i="7"/>
  <c r="D1404" i="7"/>
  <c r="D1403" i="7"/>
  <c r="D1402" i="7"/>
  <c r="D1395" i="7"/>
  <c r="D1394" i="7"/>
  <c r="D1393" i="7"/>
  <c r="D1392" i="7"/>
  <c r="D1391" i="7"/>
  <c r="D1390" i="7"/>
  <c r="D1389" i="7"/>
  <c r="D1386" i="7"/>
  <c r="D1385" i="7"/>
  <c r="D1384" i="7"/>
  <c r="D1383" i="7"/>
  <c r="D1382" i="7"/>
  <c r="D1375" i="7"/>
  <c r="D1374" i="7"/>
  <c r="D1373" i="7"/>
  <c r="D1372" i="7"/>
  <c r="D1371" i="7"/>
  <c r="D1370" i="7"/>
  <c r="D1369" i="7"/>
  <c r="D1364" i="7"/>
  <c r="D1363" i="7"/>
  <c r="D1362" i="7"/>
  <c r="D1361" i="7"/>
  <c r="D1354" i="7"/>
  <c r="D1353" i="7"/>
  <c r="D1352" i="7"/>
  <c r="D1351" i="7"/>
  <c r="D1350" i="7"/>
  <c r="D1349" i="7"/>
  <c r="D1346" i="7"/>
  <c r="D1345" i="7"/>
  <c r="D1344" i="7"/>
  <c r="D1343" i="7"/>
  <c r="D1342" i="7"/>
  <c r="D1334" i="7"/>
  <c r="D1332" i="7"/>
  <c r="D1331" i="7"/>
  <c r="D1330" i="7"/>
  <c r="D1329" i="7"/>
  <c r="D1326" i="7"/>
  <c r="D1325" i="7"/>
  <c r="D1324" i="7"/>
  <c r="D1323" i="7"/>
  <c r="D1322" i="7"/>
  <c r="D1316" i="7"/>
  <c r="D1315" i="7"/>
  <c r="D1314" i="7"/>
  <c r="D1313" i="7"/>
  <c r="D1310" i="7"/>
  <c r="D1309" i="7"/>
  <c r="D1306" i="7"/>
  <c r="D1305" i="7"/>
  <c r="D1304" i="7"/>
  <c r="D1303" i="7"/>
  <c r="D1302" i="7"/>
  <c r="D1301" i="7"/>
  <c r="D1294" i="7"/>
  <c r="D1293" i="7"/>
  <c r="D1292" i="7"/>
  <c r="D1291" i="7"/>
  <c r="D1290" i="7"/>
  <c r="D1289" i="7"/>
  <c r="D1286" i="7"/>
  <c r="D1285" i="7"/>
  <c r="D1284" i="7"/>
  <c r="D1283" i="7"/>
  <c r="D1282" i="7"/>
  <c r="D1274" i="7"/>
  <c r="D1273" i="7"/>
  <c r="D1272" i="7"/>
  <c r="D1271" i="7"/>
  <c r="D1269" i="7"/>
  <c r="D1266" i="7"/>
  <c r="D1265" i="7"/>
  <c r="D1264" i="7"/>
  <c r="D1263" i="7"/>
  <c r="D1262" i="7"/>
  <c r="D1261" i="7"/>
  <c r="D1256" i="7"/>
  <c r="D1255" i="7"/>
  <c r="D1254" i="7"/>
  <c r="D1253" i="7"/>
  <c r="D1252" i="7"/>
  <c r="D1251" i="7"/>
  <c r="D1250" i="7"/>
  <c r="D1249" i="7"/>
  <c r="D1246" i="7"/>
  <c r="D1245" i="7"/>
  <c r="D1244" i="7"/>
  <c r="D1242" i="7"/>
  <c r="D1235" i="7"/>
  <c r="D1234" i="7"/>
  <c r="D1233" i="7"/>
  <c r="D1232" i="7"/>
  <c r="D1231" i="7"/>
  <c r="D1230" i="7"/>
  <c r="D1229" i="7"/>
  <c r="D1224" i="7"/>
  <c r="D1223" i="7"/>
  <c r="D1222" i="7"/>
  <c r="D1221" i="7"/>
  <c r="D1214" i="7"/>
  <c r="D1213" i="7"/>
  <c r="D1212" i="7"/>
  <c r="D1211" i="7"/>
  <c r="D1210" i="7"/>
  <c r="D1209" i="7"/>
  <c r="D1206" i="7"/>
  <c r="D1205" i="7"/>
  <c r="D1204" i="7"/>
  <c r="D1203" i="7"/>
  <c r="D1202" i="7"/>
  <c r="D1195" i="7"/>
  <c r="D1194" i="7"/>
  <c r="D1191" i="7"/>
  <c r="D1190" i="7"/>
  <c r="D1189" i="7"/>
  <c r="D1187" i="7"/>
  <c r="D1186" i="7"/>
  <c r="D1185" i="7"/>
  <c r="D1184" i="7"/>
  <c r="D1183" i="7"/>
  <c r="D1182" i="7"/>
  <c r="D1175" i="7"/>
  <c r="D1174" i="7"/>
  <c r="D1171" i="7"/>
  <c r="D1170" i="7"/>
  <c r="D1169" i="7"/>
  <c r="D1164" i="7"/>
  <c r="D1163" i="7"/>
  <c r="D1162" i="7"/>
  <c r="D1161" i="7"/>
  <c r="D1155" i="7"/>
  <c r="D1154" i="7"/>
  <c r="D1153" i="7"/>
  <c r="D1152" i="7"/>
  <c r="D1151" i="7"/>
  <c r="D1150" i="7"/>
  <c r="D1149" i="7"/>
  <c r="D1146" i="7"/>
  <c r="D1145" i="7"/>
  <c r="D1144" i="7"/>
  <c r="D1143" i="7"/>
  <c r="D1142" i="7"/>
  <c r="D1137" i="7"/>
  <c r="D1134" i="7"/>
  <c r="D1133" i="7"/>
  <c r="D1130" i="7"/>
  <c r="D1129" i="7"/>
  <c r="D1126" i="7"/>
  <c r="D1125" i="7"/>
  <c r="D1124" i="7"/>
  <c r="D1123" i="7"/>
  <c r="D1122" i="7"/>
  <c r="D1116" i="7"/>
  <c r="D1115" i="7"/>
  <c r="D1114" i="7"/>
  <c r="D1113" i="7"/>
  <c r="D1112" i="7"/>
  <c r="D1111" i="7"/>
  <c r="D1110" i="7"/>
  <c r="D1109" i="7"/>
  <c r="D1105" i="7"/>
  <c r="D1104" i="7"/>
  <c r="D1103" i="7"/>
  <c r="D1102" i="7"/>
  <c r="D1096" i="7"/>
  <c r="D1095" i="7"/>
  <c r="D1094" i="7"/>
  <c r="D1092" i="7"/>
  <c r="D1091" i="7"/>
  <c r="D1090" i="7"/>
  <c r="D1089" i="7"/>
  <c r="D1085" i="7"/>
  <c r="D1084" i="7"/>
  <c r="D1083" i="7"/>
  <c r="D1082" i="7"/>
  <c r="D1074" i="7"/>
  <c r="D1073" i="7"/>
  <c r="D1072" i="7"/>
  <c r="D1071" i="7"/>
  <c r="D1070" i="7"/>
  <c r="D1069" i="7"/>
  <c r="D1067" i="7"/>
  <c r="D1066" i="7"/>
  <c r="D1064" i="7"/>
  <c r="D1063" i="7"/>
  <c r="D1062" i="7"/>
  <c r="D1054" i="7"/>
  <c r="D1052" i="7"/>
  <c r="D1051" i="7"/>
  <c r="D1050" i="7"/>
  <c r="D1049" i="7"/>
  <c r="D1046" i="7"/>
  <c r="D1045" i="7"/>
  <c r="D1044" i="7"/>
  <c r="D1043" i="7"/>
  <c r="D1042" i="7"/>
  <c r="D1041" i="7"/>
  <c r="D1034" i="7"/>
  <c r="D1033" i="7"/>
  <c r="D1031" i="7"/>
  <c r="D1030" i="7"/>
  <c r="D1029" i="7"/>
  <c r="D1024" i="7"/>
  <c r="D1023" i="7"/>
  <c r="D1022" i="7"/>
  <c r="D1021" i="7"/>
  <c r="D1016" i="7"/>
  <c r="D1015" i="7"/>
  <c r="D1014" i="7"/>
  <c r="D1013" i="7"/>
  <c r="D1012" i="7"/>
  <c r="D1011" i="7"/>
  <c r="D1010" i="7"/>
  <c r="D1009" i="7"/>
  <c r="D1006" i="7"/>
  <c r="D1005" i="7"/>
  <c r="D1004" i="7"/>
  <c r="D1003" i="7"/>
  <c r="D1002" i="7"/>
  <c r="D996" i="7"/>
  <c r="D994" i="7"/>
  <c r="D993" i="7"/>
  <c r="D992" i="7"/>
  <c r="D991" i="7"/>
  <c r="D990" i="7"/>
  <c r="D989" i="7"/>
  <c r="D987" i="7"/>
  <c r="D986" i="7"/>
  <c r="D984" i="7"/>
  <c r="D982" i="7"/>
  <c r="D975" i="7"/>
  <c r="D974" i="7"/>
  <c r="D973" i="7"/>
  <c r="D972" i="7"/>
  <c r="D971" i="7"/>
  <c r="D970" i="7"/>
  <c r="D969" i="7"/>
  <c r="D965" i="7"/>
  <c r="D964" i="7"/>
  <c r="D963" i="7"/>
  <c r="D962" i="7"/>
  <c r="D954" i="7"/>
  <c r="D951" i="7"/>
  <c r="D950" i="7"/>
  <c r="D949" i="7"/>
  <c r="D946" i="7"/>
  <c r="D945" i="7"/>
  <c r="D944" i="7"/>
  <c r="D943" i="7"/>
  <c r="D942" i="7"/>
  <c r="D935" i="7"/>
  <c r="D934" i="7"/>
  <c r="D933" i="7"/>
  <c r="D932" i="7"/>
  <c r="D931" i="7"/>
  <c r="D930" i="7"/>
  <c r="D927" i="7"/>
  <c r="D926" i="7"/>
  <c r="D924" i="7"/>
  <c r="D923" i="7"/>
  <c r="D922" i="7"/>
  <c r="D916" i="7"/>
  <c r="D914" i="7"/>
  <c r="D912" i="7"/>
  <c r="D911" i="7"/>
  <c r="D910" i="7"/>
  <c r="D909" i="7"/>
  <c r="D906" i="7"/>
  <c r="D905" i="7"/>
  <c r="D904" i="7"/>
  <c r="D903" i="7"/>
  <c r="D902" i="7"/>
  <c r="D901" i="7"/>
  <c r="D894" i="7"/>
  <c r="D892" i="7"/>
  <c r="D891" i="7"/>
  <c r="D890" i="7"/>
  <c r="D889" i="7"/>
  <c r="D886" i="7"/>
  <c r="D884" i="7"/>
  <c r="D882" i="7"/>
  <c r="D876" i="7"/>
  <c r="D875" i="7"/>
  <c r="D874" i="7"/>
  <c r="D873" i="7"/>
  <c r="D872" i="7"/>
  <c r="D871" i="7"/>
  <c r="D870" i="7"/>
  <c r="D869" i="7"/>
  <c r="D866" i="7"/>
  <c r="D864" i="7"/>
  <c r="D862" i="7"/>
  <c r="D857" i="7"/>
  <c r="D856" i="7"/>
  <c r="D855" i="7"/>
  <c r="D854" i="7"/>
  <c r="D853" i="7"/>
  <c r="D852" i="7"/>
  <c r="D851" i="7"/>
  <c r="D850" i="7"/>
  <c r="D849" i="7"/>
  <c r="D846" i="7"/>
  <c r="D844" i="7"/>
  <c r="D843" i="7"/>
  <c r="D842" i="7"/>
  <c r="D834" i="7"/>
  <c r="D833" i="7"/>
  <c r="D832" i="7"/>
  <c r="D831" i="7"/>
  <c r="D830" i="7"/>
  <c r="D829" i="7"/>
  <c r="D825" i="7"/>
  <c r="D824" i="7"/>
  <c r="D823" i="7"/>
  <c r="D822" i="7"/>
  <c r="D821" i="7"/>
  <c r="D814" i="7"/>
  <c r="D811" i="7"/>
  <c r="D810" i="7"/>
  <c r="D809" i="7"/>
  <c r="D806" i="7"/>
  <c r="D805" i="7"/>
  <c r="D804" i="7"/>
  <c r="D803" i="7"/>
  <c r="D802" i="7"/>
  <c r="D795" i="7"/>
  <c r="D794" i="7"/>
  <c r="D793" i="7"/>
  <c r="D792" i="7"/>
  <c r="D791" i="7"/>
  <c r="D790" i="7"/>
  <c r="D789" i="7"/>
  <c r="D787" i="7"/>
  <c r="D786" i="7"/>
  <c r="D785" i="7"/>
  <c r="D784" i="7"/>
  <c r="D783" i="7"/>
  <c r="D782" i="7"/>
  <c r="D775" i="7"/>
  <c r="D774" i="7"/>
  <c r="D773" i="7"/>
  <c r="D772" i="7"/>
  <c r="D771" i="7"/>
  <c r="D770" i="7"/>
  <c r="D769" i="7"/>
  <c r="D766" i="7"/>
  <c r="D765" i="7"/>
  <c r="D764" i="7"/>
  <c r="D763" i="7"/>
  <c r="D762" i="7"/>
  <c r="D761" i="7"/>
  <c r="D754" i="7"/>
  <c r="D753" i="7"/>
  <c r="D752" i="7"/>
  <c r="D751" i="7"/>
  <c r="D750" i="7"/>
  <c r="D749" i="7"/>
  <c r="D744" i="7"/>
  <c r="D743" i="7"/>
  <c r="D742" i="7"/>
  <c r="D737" i="7"/>
  <c r="D736" i="7"/>
  <c r="D735" i="7"/>
  <c r="D734" i="7"/>
  <c r="D733" i="7"/>
  <c r="D732" i="7"/>
  <c r="D731" i="7"/>
  <c r="D730" i="7"/>
  <c r="D725" i="7"/>
  <c r="D724" i="7"/>
  <c r="D723" i="7"/>
  <c r="D722" i="7"/>
  <c r="D716" i="7"/>
  <c r="D715" i="7"/>
  <c r="D714" i="7"/>
  <c r="D713" i="7"/>
  <c r="D712" i="7"/>
  <c r="D711" i="7"/>
  <c r="D710" i="7"/>
  <c r="D709" i="7"/>
  <c r="D706" i="7"/>
  <c r="D705" i="7"/>
  <c r="D704" i="7"/>
  <c r="D703" i="7"/>
  <c r="D702" i="7"/>
  <c r="D694" i="7"/>
  <c r="D692" i="7"/>
  <c r="D691" i="7"/>
  <c r="D690" i="7"/>
  <c r="D689" i="7"/>
  <c r="D686" i="7"/>
  <c r="D685" i="7"/>
  <c r="D684" i="7"/>
  <c r="D683" i="7"/>
  <c r="D682" i="7"/>
  <c r="D681" i="7"/>
  <c r="D674" i="7"/>
  <c r="D673" i="7"/>
  <c r="D672" i="7"/>
  <c r="D671" i="7"/>
  <c r="D670" i="7"/>
  <c r="D669" i="7"/>
  <c r="D667" i="7"/>
  <c r="D666" i="7"/>
  <c r="D665" i="7"/>
  <c r="D664" i="7"/>
  <c r="D663" i="7"/>
  <c r="D662" i="7"/>
  <c r="D657" i="7"/>
  <c r="D656" i="7"/>
  <c r="D655" i="7"/>
  <c r="D654" i="7"/>
  <c r="D653" i="7"/>
  <c r="D652" i="7"/>
  <c r="D650" i="7"/>
  <c r="D649" i="7"/>
  <c r="D646" i="7"/>
  <c r="D645" i="7"/>
  <c r="D644" i="7"/>
  <c r="D643" i="7"/>
  <c r="D642" i="7"/>
  <c r="D634" i="7"/>
  <c r="D633" i="7"/>
  <c r="D632" i="7"/>
  <c r="D631" i="7"/>
  <c r="D630" i="7"/>
  <c r="D629" i="7"/>
  <c r="D626" i="7"/>
  <c r="D625" i="7"/>
  <c r="D624" i="7"/>
  <c r="D623" i="7"/>
  <c r="D622" i="7"/>
  <c r="D621" i="7"/>
  <c r="D615" i="7"/>
  <c r="D614" i="7"/>
  <c r="D613" i="7"/>
  <c r="D612" i="7"/>
  <c r="D611" i="7"/>
  <c r="D610" i="7"/>
  <c r="D605" i="7"/>
  <c r="D604" i="7"/>
  <c r="D603" i="7"/>
  <c r="D602" i="7"/>
  <c r="D601" i="7"/>
  <c r="D596" i="7"/>
  <c r="D594" i="7"/>
  <c r="D593" i="7"/>
  <c r="D592" i="7"/>
  <c r="D591" i="7"/>
  <c r="D590" i="7"/>
  <c r="D589" i="7"/>
  <c r="D587" i="7"/>
  <c r="D584" i="7"/>
  <c r="D583" i="7"/>
  <c r="D582" i="7"/>
  <c r="D576" i="7"/>
  <c r="D575" i="7"/>
  <c r="D574" i="7"/>
  <c r="D573" i="7"/>
  <c r="D572" i="7"/>
  <c r="D571" i="7"/>
  <c r="D570" i="7"/>
  <c r="D569" i="7"/>
  <c r="D565" i="7"/>
  <c r="D564" i="7"/>
  <c r="D563" i="7"/>
  <c r="D562" i="7"/>
  <c r="D554" i="7"/>
  <c r="D553" i="7"/>
  <c r="D551" i="7"/>
  <c r="D550" i="7"/>
  <c r="D549" i="7"/>
  <c r="D547" i="7"/>
  <c r="D546" i="7"/>
  <c r="D545" i="7"/>
  <c r="D544" i="7"/>
  <c r="D543" i="7"/>
  <c r="D542" i="7"/>
  <c r="D541" i="7"/>
  <c r="D534" i="7"/>
  <c r="D533" i="7"/>
  <c r="D532" i="7"/>
  <c r="D530" i="7"/>
  <c r="D529" i="7"/>
  <c r="D527" i="7"/>
  <c r="D526" i="7"/>
  <c r="D525" i="7"/>
  <c r="D524" i="7"/>
  <c r="D523" i="7"/>
  <c r="D522" i="7"/>
  <c r="D516" i="7"/>
  <c r="D515" i="7"/>
  <c r="D514" i="7"/>
  <c r="D513" i="7"/>
  <c r="D512" i="7"/>
  <c r="D509" i="7"/>
  <c r="D506" i="7"/>
  <c r="D505" i="7"/>
  <c r="D504" i="7"/>
  <c r="D503" i="7"/>
  <c r="D502" i="7"/>
  <c r="D501" i="7"/>
  <c r="D494" i="7"/>
  <c r="D492" i="7"/>
  <c r="D491" i="7"/>
  <c r="D490" i="7"/>
  <c r="D489" i="7"/>
  <c r="D487" i="7"/>
  <c r="D486" i="7"/>
  <c r="D485" i="7"/>
  <c r="D484" i="7"/>
  <c r="D483" i="7"/>
  <c r="D482" i="7"/>
  <c r="D474" i="7"/>
  <c r="D472" i="7"/>
  <c r="D471" i="7"/>
  <c r="D470" i="7"/>
  <c r="D469" i="7"/>
  <c r="D467" i="7"/>
  <c r="D466" i="7"/>
  <c r="D465" i="7"/>
  <c r="D464" i="7"/>
  <c r="D463" i="7"/>
  <c r="D462" i="7"/>
  <c r="D461" i="7"/>
  <c r="D457" i="7"/>
  <c r="D456" i="7"/>
  <c r="D455" i="7"/>
  <c r="D454" i="7"/>
  <c r="D452" i="7"/>
  <c r="D451" i="7"/>
  <c r="D450" i="7"/>
  <c r="D449" i="7"/>
  <c r="D446" i="7"/>
  <c r="D445" i="7"/>
  <c r="D444" i="7"/>
  <c r="D443" i="7"/>
  <c r="D442" i="7"/>
  <c r="D436" i="7"/>
  <c r="D435" i="7"/>
  <c r="D434" i="7"/>
  <c r="D433" i="7"/>
  <c r="D432" i="7"/>
  <c r="D431" i="7"/>
  <c r="D430" i="7"/>
  <c r="D429" i="7"/>
  <c r="D425" i="7"/>
  <c r="D424" i="7"/>
  <c r="D423" i="7"/>
  <c r="D422" i="7"/>
  <c r="D421" i="7"/>
  <c r="D414" i="7"/>
  <c r="D413" i="7"/>
  <c r="D412" i="7"/>
  <c r="D411" i="7"/>
  <c r="D410" i="7"/>
  <c r="D409" i="7"/>
  <c r="D407" i="7"/>
  <c r="D406" i="7"/>
  <c r="D405" i="7"/>
  <c r="D404" i="7"/>
  <c r="D403" i="7"/>
  <c r="D402" i="7"/>
  <c r="D395" i="7"/>
  <c r="D394" i="7"/>
  <c r="D393" i="7"/>
  <c r="D392" i="7"/>
  <c r="D391" i="7"/>
  <c r="D390" i="7"/>
  <c r="D389" i="7"/>
  <c r="D387" i="7"/>
  <c r="D386" i="7"/>
  <c r="D385" i="7"/>
  <c r="D384" i="7"/>
  <c r="D383" i="7"/>
  <c r="D382" i="7"/>
  <c r="D376" i="7"/>
  <c r="D375" i="7"/>
  <c r="D374" i="7"/>
  <c r="D373" i="7"/>
  <c r="D372" i="7"/>
  <c r="D371" i="7"/>
  <c r="D370" i="7"/>
  <c r="D369" i="7"/>
  <c r="D366" i="7"/>
  <c r="D364" i="7"/>
  <c r="D363" i="7"/>
  <c r="D362" i="7"/>
  <c r="D361" i="7"/>
  <c r="D354" i="7"/>
  <c r="D353" i="7"/>
  <c r="D352" i="7"/>
  <c r="D351" i="7"/>
  <c r="D350" i="7"/>
  <c r="D349" i="7"/>
  <c r="D347" i="7"/>
  <c r="D344" i="7"/>
  <c r="D343" i="7"/>
  <c r="D342" i="7"/>
  <c r="D337" i="7"/>
  <c r="D334" i="7"/>
  <c r="D333" i="7"/>
  <c r="D332" i="7"/>
  <c r="D331" i="7"/>
  <c r="D329" i="7"/>
  <c r="D327" i="7"/>
  <c r="D326" i="7"/>
  <c r="D325" i="7"/>
  <c r="D324" i="7"/>
  <c r="D323" i="7"/>
  <c r="D322" i="7"/>
  <c r="D316" i="7"/>
  <c r="D315" i="7"/>
  <c r="D314" i="7"/>
  <c r="D313" i="7"/>
  <c r="D311" i="7"/>
  <c r="D310" i="7"/>
  <c r="D309" i="7"/>
  <c r="D305" i="7"/>
  <c r="D304" i="7"/>
  <c r="D303" i="7"/>
  <c r="D302" i="7"/>
  <c r="D296" i="7"/>
  <c r="D295" i="7"/>
  <c r="D294" i="7"/>
  <c r="D293" i="7"/>
  <c r="D292" i="7"/>
  <c r="D291" i="7"/>
  <c r="D290" i="7"/>
  <c r="D289" i="7"/>
  <c r="D284" i="7"/>
  <c r="D283" i="7"/>
  <c r="D282" i="7"/>
  <c r="D281" i="7"/>
  <c r="D274" i="7"/>
  <c r="D272" i="7"/>
  <c r="D271" i="7"/>
  <c r="D270" i="7"/>
  <c r="D269" i="7"/>
  <c r="D267" i="7"/>
  <c r="D266" i="7"/>
  <c r="D265" i="7"/>
  <c r="D264" i="7"/>
  <c r="D263" i="7"/>
  <c r="D262" i="7"/>
  <c r="D257" i="7"/>
  <c r="D255" i="7"/>
  <c r="D254" i="7"/>
  <c r="D253" i="7"/>
  <c r="D252" i="7"/>
  <c r="D249" i="7"/>
  <c r="D246" i="7"/>
  <c r="D245" i="7"/>
  <c r="D244" i="7"/>
  <c r="D243" i="7"/>
  <c r="D242" i="7"/>
  <c r="D234" i="7"/>
  <c r="D233" i="7"/>
  <c r="D232" i="7"/>
  <c r="D231" i="7"/>
  <c r="D230" i="7"/>
  <c r="D229" i="7"/>
  <c r="D227" i="7"/>
  <c r="D226" i="7"/>
  <c r="D225" i="7"/>
  <c r="D224" i="7"/>
  <c r="D223" i="7"/>
  <c r="D222" i="7"/>
  <c r="D221" i="7"/>
  <c r="D219" i="7"/>
  <c r="D215" i="7"/>
  <c r="D214" i="7"/>
  <c r="D213" i="7"/>
  <c r="D212" i="7"/>
  <c r="D211" i="7"/>
  <c r="D210" i="7"/>
  <c r="D209" i="7"/>
  <c r="D206" i="7"/>
  <c r="D204" i="7"/>
  <c r="D203" i="7"/>
  <c r="D202" i="7"/>
  <c r="D196" i="7"/>
  <c r="D194" i="7"/>
  <c r="D193" i="7"/>
  <c r="D192" i="7"/>
  <c r="D191" i="7"/>
  <c r="D190" i="7"/>
  <c r="D189" i="7"/>
  <c r="D187" i="7"/>
  <c r="D186" i="7"/>
  <c r="D185" i="7"/>
  <c r="D184" i="7"/>
  <c r="D183" i="7"/>
  <c r="D182" i="7"/>
  <c r="D175" i="7"/>
  <c r="D174" i="7"/>
  <c r="D173" i="7"/>
  <c r="D172" i="7"/>
  <c r="D171" i="7"/>
  <c r="D170" i="7"/>
  <c r="D169" i="7"/>
  <c r="D164" i="7"/>
  <c r="D163" i="7"/>
  <c r="D162" i="7"/>
  <c r="D156" i="7"/>
  <c r="D155" i="7"/>
  <c r="D154" i="7"/>
  <c r="D153" i="7"/>
  <c r="D152" i="7"/>
  <c r="D151" i="7"/>
  <c r="D150" i="7"/>
  <c r="D149" i="7"/>
  <c r="D146" i="7"/>
  <c r="D144" i="7"/>
  <c r="D143" i="7"/>
  <c r="D142" i="7"/>
  <c r="D141" i="7"/>
  <c r="D139" i="7"/>
  <c r="D134" i="7"/>
  <c r="D133" i="7"/>
  <c r="D131" i="7"/>
  <c r="D130" i="7"/>
  <c r="D129" i="7"/>
  <c r="D127" i="7"/>
  <c r="D126" i="7"/>
  <c r="D125" i="7"/>
  <c r="D124" i="7"/>
  <c r="D123" i="7"/>
  <c r="D122" i="7"/>
  <c r="D116" i="7"/>
  <c r="D115" i="7"/>
  <c r="D114" i="7"/>
  <c r="D113" i="7"/>
  <c r="D112" i="7"/>
  <c r="D111" i="7"/>
  <c r="D110" i="7"/>
  <c r="D109" i="7"/>
  <c r="D105" i="7"/>
  <c r="D104" i="7"/>
  <c r="D103" i="7"/>
  <c r="D102" i="7"/>
  <c r="D101" i="7"/>
  <c r="D96" i="7"/>
  <c r="D95" i="7"/>
  <c r="D94" i="7"/>
  <c r="D93" i="7"/>
  <c r="D92" i="7"/>
  <c r="D91" i="7"/>
  <c r="D89" i="7"/>
  <c r="D86" i="7"/>
  <c r="D85" i="7"/>
  <c r="D84" i="7"/>
  <c r="D83" i="7"/>
  <c r="D82" i="7"/>
  <c r="D75" i="7"/>
  <c r="D74" i="7"/>
  <c r="D73" i="7"/>
  <c r="D72" i="7"/>
  <c r="D71" i="7"/>
  <c r="D70" i="7"/>
  <c r="D69" i="7"/>
  <c r="D64" i="7"/>
  <c r="D63" i="7"/>
  <c r="D62" i="7"/>
  <c r="D57" i="7"/>
  <c r="D56" i="7"/>
  <c r="D55" i="7"/>
  <c r="D54" i="7"/>
  <c r="D51" i="7"/>
  <c r="D50" i="7"/>
  <c r="D49" i="7"/>
  <c r="D47" i="7"/>
  <c r="D46" i="7"/>
  <c r="D45" i="7"/>
  <c r="D44" i="7"/>
  <c r="D43" i="7"/>
  <c r="D42" i="7"/>
  <c r="D41" i="7"/>
  <c r="D34" i="7"/>
  <c r="D33" i="7"/>
  <c r="D32" i="7"/>
  <c r="D31" i="7"/>
  <c r="D30" i="7"/>
  <c r="D29" i="7"/>
  <c r="D24" i="7"/>
  <c r="D23" i="7"/>
  <c r="D22" i="7"/>
  <c r="D21" i="7"/>
  <c r="D17" i="7"/>
  <c r="D12" i="7"/>
  <c r="D11" i="7"/>
  <c r="D10" i="7"/>
  <c r="D9" i="7"/>
  <c r="D7" i="7"/>
  <c r="D6" i="7"/>
  <c r="D5" i="7"/>
  <c r="D4" i="7"/>
  <c r="D3" i="7"/>
  <c r="D2"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1001" i="7"/>
  <c r="J1002" i="7"/>
  <c r="J1003" i="7"/>
  <c r="J1004" i="7"/>
  <c r="J1005" i="7"/>
  <c r="J1006" i="7"/>
  <c r="J1007" i="7"/>
  <c r="J1008" i="7"/>
  <c r="J1009" i="7"/>
  <c r="J1010" i="7"/>
  <c r="J1011" i="7"/>
  <c r="J1012" i="7"/>
  <c r="J1013" i="7"/>
  <c r="J1014" i="7"/>
  <c r="J1015" i="7"/>
  <c r="J1016" i="7"/>
  <c r="J1017" i="7"/>
  <c r="J1018" i="7"/>
  <c r="J1019" i="7"/>
  <c r="J1020" i="7"/>
  <c r="J1021" i="7"/>
  <c r="J1022" i="7"/>
  <c r="J1023" i="7"/>
  <c r="J1024" i="7"/>
  <c r="J1025" i="7"/>
  <c r="J1026" i="7"/>
  <c r="J1027" i="7"/>
  <c r="J1028" i="7"/>
  <c r="J1029" i="7"/>
  <c r="J1030" i="7"/>
  <c r="J1031" i="7"/>
  <c r="J1032" i="7"/>
  <c r="J1033" i="7"/>
  <c r="J1034" i="7"/>
  <c r="J1035" i="7"/>
  <c r="J1036" i="7"/>
  <c r="J1037" i="7"/>
  <c r="J1038" i="7"/>
  <c r="J1039" i="7"/>
  <c r="J1040" i="7"/>
  <c r="J1041" i="7"/>
  <c r="J1042" i="7"/>
  <c r="J1043" i="7"/>
  <c r="J1044" i="7"/>
  <c r="J1045" i="7"/>
  <c r="J1046" i="7"/>
  <c r="J1047" i="7"/>
  <c r="J1048" i="7"/>
  <c r="J1049" i="7"/>
  <c r="J1050" i="7"/>
  <c r="J1051" i="7"/>
  <c r="J1052" i="7"/>
  <c r="J1053" i="7"/>
  <c r="J1054" i="7"/>
  <c r="J1055" i="7"/>
  <c r="J1056" i="7"/>
  <c r="J1057" i="7"/>
  <c r="J1058" i="7"/>
  <c r="J1059" i="7"/>
  <c r="J1060" i="7"/>
  <c r="J1061" i="7"/>
  <c r="J1062" i="7"/>
  <c r="J1063" i="7"/>
  <c r="J1064" i="7"/>
  <c r="J1065" i="7"/>
  <c r="J1066" i="7"/>
  <c r="J1067" i="7"/>
  <c r="J1068" i="7"/>
  <c r="J1069" i="7"/>
  <c r="J1070" i="7"/>
  <c r="J1071" i="7"/>
  <c r="J1072" i="7"/>
  <c r="J1073" i="7"/>
  <c r="J1074" i="7"/>
  <c r="J1075" i="7"/>
  <c r="J1076" i="7"/>
  <c r="J1077" i="7"/>
  <c r="J1078" i="7"/>
  <c r="J1079" i="7"/>
  <c r="J1080" i="7"/>
  <c r="J1081" i="7"/>
  <c r="J1082" i="7"/>
  <c r="J1083" i="7"/>
  <c r="J1084" i="7"/>
  <c r="J1085" i="7"/>
  <c r="J1086" i="7"/>
  <c r="J1087" i="7"/>
  <c r="J1088" i="7"/>
  <c r="J1089" i="7"/>
  <c r="J1090" i="7"/>
  <c r="J1091" i="7"/>
  <c r="J1092" i="7"/>
  <c r="J1093" i="7"/>
  <c r="J1094" i="7"/>
  <c r="J1095" i="7"/>
  <c r="J1096" i="7"/>
  <c r="J1097" i="7"/>
  <c r="J1098" i="7"/>
  <c r="J1099" i="7"/>
  <c r="J1100" i="7"/>
  <c r="J1101" i="7"/>
  <c r="J1102" i="7"/>
  <c r="J1103" i="7"/>
  <c r="J1104" i="7"/>
  <c r="J1105" i="7"/>
  <c r="J1106" i="7"/>
  <c r="J1107" i="7"/>
  <c r="J1108" i="7"/>
  <c r="J1109" i="7"/>
  <c r="J1110" i="7"/>
  <c r="J1111" i="7"/>
  <c r="J1112" i="7"/>
  <c r="J1113" i="7"/>
  <c r="J1114" i="7"/>
  <c r="J1115" i="7"/>
  <c r="J1116" i="7"/>
  <c r="J1117" i="7"/>
  <c r="J1118" i="7"/>
  <c r="J1119" i="7"/>
  <c r="J1120" i="7"/>
  <c r="J1121" i="7"/>
  <c r="J1122" i="7"/>
  <c r="J1123" i="7"/>
  <c r="J1124" i="7"/>
  <c r="J1125" i="7"/>
  <c r="J1126" i="7"/>
  <c r="J1127" i="7"/>
  <c r="J1128" i="7"/>
  <c r="J1129" i="7"/>
  <c r="J1130" i="7"/>
  <c r="J1131" i="7"/>
  <c r="J1132" i="7"/>
  <c r="J1133" i="7"/>
  <c r="J1134" i="7"/>
  <c r="J1135" i="7"/>
  <c r="J1136" i="7"/>
  <c r="J1137" i="7"/>
  <c r="J1138" i="7"/>
  <c r="J1139" i="7"/>
  <c r="J1140" i="7"/>
  <c r="J1141" i="7"/>
  <c r="J1142" i="7"/>
  <c r="J1143" i="7"/>
  <c r="J1144" i="7"/>
  <c r="J1145" i="7"/>
  <c r="J1146" i="7"/>
  <c r="J1147" i="7"/>
  <c r="J1148" i="7"/>
  <c r="J1149" i="7"/>
  <c r="J1150" i="7"/>
  <c r="J1151" i="7"/>
  <c r="J1152" i="7"/>
  <c r="J1153" i="7"/>
  <c r="J1154" i="7"/>
  <c r="J1155" i="7"/>
  <c r="J1156" i="7"/>
  <c r="J1157" i="7"/>
  <c r="J1158" i="7"/>
  <c r="J1159" i="7"/>
  <c r="J1160" i="7"/>
  <c r="J1161" i="7"/>
  <c r="J1162" i="7"/>
  <c r="J1163" i="7"/>
  <c r="J1164" i="7"/>
  <c r="J1165" i="7"/>
  <c r="J1166" i="7"/>
  <c r="J1167" i="7"/>
  <c r="J1168" i="7"/>
  <c r="J1169" i="7"/>
  <c r="J1170" i="7"/>
  <c r="J1171" i="7"/>
  <c r="J1172" i="7"/>
  <c r="J1173" i="7"/>
  <c r="J1174" i="7"/>
  <c r="J1175" i="7"/>
  <c r="J1176" i="7"/>
  <c r="J1177" i="7"/>
  <c r="J1178" i="7"/>
  <c r="J1179" i="7"/>
  <c r="J1180" i="7"/>
  <c r="J1181" i="7"/>
  <c r="J1182" i="7"/>
  <c r="J1183" i="7"/>
  <c r="J1184" i="7"/>
  <c r="J1185" i="7"/>
  <c r="J1186" i="7"/>
  <c r="J1187" i="7"/>
  <c r="J1188" i="7"/>
  <c r="J1189" i="7"/>
  <c r="J1190" i="7"/>
  <c r="J1191" i="7"/>
  <c r="J1192" i="7"/>
  <c r="J1193" i="7"/>
  <c r="J1194" i="7"/>
  <c r="J1195" i="7"/>
  <c r="J1196" i="7"/>
  <c r="J1197" i="7"/>
  <c r="J1198" i="7"/>
  <c r="J1199" i="7"/>
  <c r="J1200" i="7"/>
  <c r="J1201" i="7"/>
  <c r="J1202" i="7"/>
  <c r="J1203" i="7"/>
  <c r="J1204" i="7"/>
  <c r="J1205" i="7"/>
  <c r="J1206" i="7"/>
  <c r="J1207" i="7"/>
  <c r="J1208" i="7"/>
  <c r="J1209" i="7"/>
  <c r="J1210" i="7"/>
  <c r="J1211" i="7"/>
  <c r="J1212" i="7"/>
  <c r="J1213" i="7"/>
  <c r="J1214" i="7"/>
  <c r="J1215" i="7"/>
  <c r="J1216" i="7"/>
  <c r="J1217" i="7"/>
  <c r="J1218" i="7"/>
  <c r="J1219" i="7"/>
  <c r="J1220" i="7"/>
  <c r="J1221" i="7"/>
  <c r="J1222" i="7"/>
  <c r="J1223" i="7"/>
  <c r="J1224" i="7"/>
  <c r="J1225" i="7"/>
  <c r="J1226" i="7"/>
  <c r="J1227" i="7"/>
  <c r="J1228" i="7"/>
  <c r="J1229" i="7"/>
  <c r="J1230" i="7"/>
  <c r="J1231" i="7"/>
  <c r="J1232" i="7"/>
  <c r="J1233" i="7"/>
  <c r="J1234" i="7"/>
  <c r="J1235" i="7"/>
  <c r="J1236" i="7"/>
  <c r="J1237" i="7"/>
  <c r="J1238" i="7"/>
  <c r="J1239" i="7"/>
  <c r="J1240" i="7"/>
  <c r="J1241" i="7"/>
  <c r="J1242" i="7"/>
  <c r="J1243" i="7"/>
  <c r="J1244" i="7"/>
  <c r="J1245" i="7"/>
  <c r="J1246" i="7"/>
  <c r="J1247" i="7"/>
  <c r="J1248" i="7"/>
  <c r="J1249" i="7"/>
  <c r="J1250" i="7"/>
  <c r="J1251" i="7"/>
  <c r="J1252" i="7"/>
  <c r="J1253" i="7"/>
  <c r="J1254" i="7"/>
  <c r="J1255" i="7"/>
  <c r="J1256" i="7"/>
  <c r="J1257" i="7"/>
  <c r="J1258" i="7"/>
  <c r="J1259" i="7"/>
  <c r="J1260" i="7"/>
  <c r="J1261" i="7"/>
  <c r="J1262" i="7"/>
  <c r="J1263" i="7"/>
  <c r="J1264" i="7"/>
  <c r="J1265" i="7"/>
  <c r="J1266" i="7"/>
  <c r="J1267" i="7"/>
  <c r="J1268" i="7"/>
  <c r="J1269" i="7"/>
  <c r="J1270" i="7"/>
  <c r="J1271" i="7"/>
  <c r="J1272" i="7"/>
  <c r="J1273" i="7"/>
  <c r="J1274" i="7"/>
  <c r="J1275" i="7"/>
  <c r="J1276" i="7"/>
  <c r="J1277" i="7"/>
  <c r="J1278" i="7"/>
  <c r="J1279" i="7"/>
  <c r="J1280" i="7"/>
  <c r="J1281" i="7"/>
  <c r="J1282" i="7"/>
  <c r="J1283" i="7"/>
  <c r="J1284" i="7"/>
  <c r="J1285" i="7"/>
  <c r="J1286" i="7"/>
  <c r="J1287" i="7"/>
  <c r="J1288" i="7"/>
  <c r="J1289" i="7"/>
  <c r="J1290" i="7"/>
  <c r="J1291" i="7"/>
  <c r="J1292" i="7"/>
  <c r="J1293" i="7"/>
  <c r="J1294" i="7"/>
  <c r="J1295" i="7"/>
  <c r="J1296" i="7"/>
  <c r="J1297" i="7"/>
  <c r="J1298" i="7"/>
  <c r="J1299" i="7"/>
  <c r="J1300" i="7"/>
  <c r="J1301" i="7"/>
  <c r="J1302" i="7"/>
  <c r="J1303" i="7"/>
  <c r="J1304" i="7"/>
  <c r="J1305" i="7"/>
  <c r="J1306" i="7"/>
  <c r="J1307" i="7"/>
  <c r="J1308" i="7"/>
  <c r="J1309" i="7"/>
  <c r="J1310" i="7"/>
  <c r="J1311" i="7"/>
  <c r="J1312" i="7"/>
  <c r="J1313" i="7"/>
  <c r="J1314" i="7"/>
  <c r="J1315" i="7"/>
  <c r="J1316" i="7"/>
  <c r="J1317" i="7"/>
  <c r="J1318" i="7"/>
  <c r="J1319" i="7"/>
  <c r="J1320" i="7"/>
  <c r="J1321" i="7"/>
  <c r="J1322" i="7"/>
  <c r="J1323" i="7"/>
  <c r="J1324" i="7"/>
  <c r="J1325" i="7"/>
  <c r="J1326" i="7"/>
  <c r="J1327" i="7"/>
  <c r="J1328" i="7"/>
  <c r="J1329" i="7"/>
  <c r="J1330" i="7"/>
  <c r="J1331" i="7"/>
  <c r="J1332" i="7"/>
  <c r="J1333" i="7"/>
  <c r="J1334" i="7"/>
  <c r="J1335" i="7"/>
  <c r="J1336" i="7"/>
  <c r="J1337" i="7"/>
  <c r="J1338" i="7"/>
  <c r="J1339" i="7"/>
  <c r="J1340" i="7"/>
  <c r="J1341" i="7"/>
  <c r="J1342" i="7"/>
  <c r="J1343" i="7"/>
  <c r="J1344" i="7"/>
  <c r="J1345" i="7"/>
  <c r="J1346" i="7"/>
  <c r="J1347" i="7"/>
  <c r="J1348" i="7"/>
  <c r="J1349" i="7"/>
  <c r="J1350" i="7"/>
  <c r="J1351" i="7"/>
  <c r="J1352" i="7"/>
  <c r="J1353" i="7"/>
  <c r="J1354" i="7"/>
  <c r="J1355" i="7"/>
  <c r="J1356" i="7"/>
  <c r="J1357" i="7"/>
  <c r="J1358" i="7"/>
  <c r="J1359" i="7"/>
  <c r="J1360" i="7"/>
  <c r="J1361" i="7"/>
  <c r="J1362" i="7"/>
  <c r="J1363" i="7"/>
  <c r="J1364" i="7"/>
  <c r="J1365" i="7"/>
  <c r="J1366" i="7"/>
  <c r="J1367" i="7"/>
  <c r="J1368" i="7"/>
  <c r="J1369" i="7"/>
  <c r="J1370" i="7"/>
  <c r="J1371" i="7"/>
  <c r="J1372" i="7"/>
  <c r="J1373" i="7"/>
  <c r="J1374" i="7"/>
  <c r="J1375" i="7"/>
  <c r="J1376" i="7"/>
  <c r="J1377" i="7"/>
  <c r="J1378" i="7"/>
  <c r="J1379" i="7"/>
  <c r="J1380" i="7"/>
  <c r="J1381" i="7"/>
  <c r="J1382" i="7"/>
  <c r="J1383" i="7"/>
  <c r="J1384" i="7"/>
  <c r="J1385" i="7"/>
  <c r="J1386" i="7"/>
  <c r="J1387" i="7"/>
  <c r="J1388" i="7"/>
  <c r="J1389" i="7"/>
  <c r="J1390" i="7"/>
  <c r="J1391" i="7"/>
  <c r="J1392" i="7"/>
  <c r="J1393" i="7"/>
  <c r="J1394" i="7"/>
  <c r="J1395" i="7"/>
  <c r="J1396" i="7"/>
  <c r="J1397" i="7"/>
  <c r="J1398" i="7"/>
  <c r="J1399" i="7"/>
  <c r="J1400" i="7"/>
  <c r="J1401" i="7"/>
  <c r="J1402" i="7"/>
  <c r="J1403" i="7"/>
  <c r="J1404" i="7"/>
  <c r="J1405" i="7"/>
  <c r="J1406" i="7"/>
  <c r="J1407" i="7"/>
  <c r="J1408" i="7"/>
  <c r="J1409" i="7"/>
  <c r="J1410" i="7"/>
  <c r="J1411" i="7"/>
  <c r="J1412" i="7"/>
  <c r="J1413" i="7"/>
  <c r="J1414" i="7"/>
  <c r="J1415" i="7"/>
  <c r="J1416" i="7"/>
  <c r="J1417" i="7"/>
  <c r="J1418" i="7"/>
  <c r="J1419" i="7"/>
  <c r="J1420" i="7"/>
  <c r="J1421" i="7"/>
  <c r="J1422" i="7"/>
  <c r="J1423" i="7"/>
  <c r="J1424" i="7"/>
  <c r="J1425" i="7"/>
  <c r="J1426" i="7"/>
  <c r="J1427" i="7"/>
  <c r="J1428" i="7"/>
  <c r="J1429" i="7"/>
  <c r="J1430" i="7"/>
  <c r="J1431" i="7"/>
  <c r="J1432" i="7"/>
  <c r="J1433" i="7"/>
  <c r="J1434" i="7"/>
  <c r="J1435" i="7"/>
  <c r="J1436" i="7"/>
  <c r="J1437" i="7"/>
  <c r="J1438" i="7"/>
  <c r="J1439" i="7"/>
  <c r="J1440" i="7"/>
  <c r="J1441" i="7"/>
  <c r="J1442" i="7"/>
  <c r="J1443" i="7"/>
  <c r="J1444" i="7"/>
  <c r="J1445" i="7"/>
  <c r="J1446" i="7"/>
  <c r="J1447" i="7"/>
  <c r="J1448" i="7"/>
  <c r="J1449" i="7"/>
  <c r="J1450" i="7"/>
  <c r="J1451" i="7"/>
  <c r="J1452" i="7"/>
  <c r="J1453" i="7"/>
  <c r="J1454" i="7"/>
  <c r="J1455" i="7"/>
  <c r="J1456" i="7"/>
  <c r="J1457" i="7"/>
  <c r="J1458" i="7"/>
  <c r="J1459" i="7"/>
  <c r="J1460" i="7"/>
  <c r="J1461" i="7"/>
  <c r="J1462" i="7"/>
  <c r="J1463" i="7"/>
  <c r="J1464"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c r="J1522" i="7"/>
  <c r="J1523" i="7"/>
  <c r="J1524" i="7"/>
  <c r="J1525" i="7"/>
  <c r="J1526" i="7"/>
  <c r="J1527" i="7"/>
  <c r="J1528" i="7"/>
  <c r="J1529" i="7"/>
  <c r="J1530" i="7"/>
  <c r="J1531" i="7"/>
  <c r="J1532" i="7"/>
  <c r="J1533" i="7"/>
  <c r="J1534" i="7"/>
  <c r="J1535" i="7"/>
  <c r="J1536" i="7"/>
  <c r="J1537" i="7"/>
  <c r="J1538" i="7"/>
  <c r="J1539" i="7"/>
  <c r="J1540" i="7"/>
  <c r="J1541" i="7"/>
  <c r="J1542" i="7"/>
  <c r="J1543" i="7"/>
  <c r="J1544" i="7"/>
  <c r="J1545" i="7"/>
  <c r="J1546" i="7"/>
  <c r="J1547" i="7"/>
  <c r="J1548" i="7"/>
  <c r="J1549" i="7"/>
  <c r="J1550" i="7"/>
  <c r="J1551" i="7"/>
  <c r="J1552" i="7"/>
  <c r="J1553" i="7"/>
  <c r="J1554" i="7"/>
  <c r="J1555" i="7"/>
  <c r="J1556" i="7"/>
  <c r="J1557" i="7"/>
  <c r="J1558" i="7"/>
  <c r="J1559" i="7"/>
  <c r="J1560" i="7"/>
  <c r="J1561" i="7"/>
  <c r="J1562" i="7"/>
  <c r="J1563" i="7"/>
  <c r="J1564" i="7"/>
  <c r="J1565" i="7"/>
  <c r="J1566" i="7"/>
  <c r="J1567" i="7"/>
  <c r="J1568" i="7"/>
  <c r="J1569" i="7"/>
  <c r="J1570" i="7"/>
  <c r="J1571" i="7"/>
  <c r="J1572" i="7"/>
  <c r="J1573" i="7"/>
  <c r="J1574" i="7"/>
  <c r="J1575" i="7"/>
  <c r="J1576" i="7"/>
  <c r="J1577" i="7"/>
  <c r="J1578" i="7"/>
  <c r="J1579" i="7"/>
  <c r="J1580" i="7"/>
  <c r="J1581" i="7"/>
  <c r="J1582" i="7"/>
  <c r="J1583" i="7"/>
  <c r="J1584" i="7"/>
  <c r="J1585" i="7"/>
  <c r="J1586" i="7"/>
  <c r="J1587" i="7"/>
  <c r="J1588" i="7"/>
  <c r="J1589" i="7"/>
  <c r="J1590" i="7"/>
  <c r="J1591" i="7"/>
  <c r="J1592" i="7"/>
  <c r="J1593" i="7"/>
  <c r="J1594" i="7"/>
  <c r="J1595" i="7"/>
  <c r="J1596" i="7"/>
  <c r="J1597" i="7"/>
  <c r="J1598" i="7"/>
  <c r="J1599" i="7"/>
  <c r="J1600" i="7"/>
  <c r="J1601" i="7"/>
  <c r="J1602" i="7"/>
  <c r="J1603" i="7"/>
  <c r="J1604" i="7"/>
  <c r="J1605" i="7"/>
  <c r="J1606" i="7"/>
  <c r="J1607" i="7"/>
  <c r="J1608" i="7"/>
  <c r="J1609" i="7"/>
  <c r="J1610" i="7"/>
  <c r="J1611" i="7"/>
  <c r="J1612" i="7"/>
  <c r="J1613" i="7"/>
  <c r="J1614" i="7"/>
  <c r="J1615" i="7"/>
  <c r="J1616" i="7"/>
  <c r="J1617" i="7"/>
  <c r="J1618" i="7"/>
  <c r="J1619" i="7"/>
  <c r="J1620" i="7"/>
  <c r="J1621" i="7"/>
  <c r="J1622" i="7"/>
  <c r="J1623" i="7"/>
  <c r="J1624" i="7"/>
  <c r="J1625" i="7"/>
  <c r="J1626" i="7"/>
  <c r="J1627" i="7"/>
  <c r="J1628" i="7"/>
  <c r="J1629" i="7"/>
  <c r="J1630" i="7"/>
  <c r="J1631" i="7"/>
  <c r="J1632" i="7"/>
  <c r="J1633" i="7"/>
  <c r="J1634" i="7"/>
  <c r="J1635" i="7"/>
  <c r="J1636" i="7"/>
  <c r="J1637" i="7"/>
  <c r="J1638" i="7"/>
  <c r="J1639" i="7"/>
  <c r="J1640" i="7"/>
  <c r="J1641" i="7"/>
  <c r="J1642" i="7"/>
  <c r="J1643" i="7"/>
  <c r="J1644" i="7"/>
  <c r="J1645" i="7"/>
  <c r="J1646" i="7"/>
  <c r="J1647" i="7"/>
  <c r="J1648" i="7"/>
  <c r="J1649" i="7"/>
  <c r="J1650" i="7"/>
  <c r="J1651" i="7"/>
  <c r="J1652" i="7"/>
  <c r="J1653" i="7"/>
  <c r="J1654" i="7"/>
  <c r="J1655" i="7"/>
  <c r="J1656" i="7"/>
  <c r="J1657" i="7"/>
  <c r="J1658" i="7"/>
  <c r="J1659" i="7"/>
  <c r="J1660" i="7"/>
  <c r="J1661" i="7"/>
  <c r="J1662" i="7"/>
  <c r="J1663" i="7"/>
  <c r="J1664" i="7"/>
  <c r="J1665" i="7"/>
  <c r="J1666" i="7"/>
  <c r="J1667" i="7"/>
  <c r="J1668" i="7"/>
  <c r="J1669" i="7"/>
  <c r="J1670" i="7"/>
  <c r="J1671" i="7"/>
  <c r="J1672" i="7"/>
  <c r="J1673" i="7"/>
  <c r="J1674" i="7"/>
  <c r="J1675" i="7"/>
  <c r="J1676" i="7"/>
  <c r="J1677" i="7"/>
  <c r="J1678" i="7"/>
  <c r="J1679" i="7"/>
  <c r="J1680" i="7"/>
  <c r="J1681" i="7"/>
  <c r="J1682" i="7"/>
  <c r="J1683" i="7"/>
  <c r="J1684" i="7"/>
  <c r="J1685" i="7"/>
  <c r="J1686" i="7"/>
  <c r="J1687" i="7"/>
  <c r="J1688" i="7"/>
  <c r="J1689" i="7"/>
  <c r="J1690" i="7"/>
  <c r="J1691" i="7"/>
  <c r="J1692" i="7"/>
  <c r="J1693" i="7"/>
  <c r="J1694" i="7"/>
  <c r="J1695" i="7"/>
  <c r="J1696" i="7"/>
  <c r="J1697" i="7"/>
  <c r="J1698" i="7"/>
  <c r="J1699" i="7"/>
  <c r="J1700" i="7"/>
  <c r="J1701" i="7"/>
  <c r="J1702" i="7"/>
  <c r="J1703" i="7"/>
  <c r="J1704" i="7"/>
  <c r="J1705" i="7"/>
  <c r="J1706" i="7"/>
  <c r="J1707" i="7"/>
  <c r="J1708" i="7"/>
  <c r="J1709" i="7"/>
  <c r="J1710" i="7"/>
  <c r="J1711" i="7"/>
  <c r="J1712" i="7"/>
  <c r="J1713" i="7"/>
  <c r="J1714" i="7"/>
  <c r="J1715" i="7"/>
  <c r="J1716" i="7"/>
  <c r="J1717" i="7"/>
  <c r="J1718" i="7"/>
  <c r="J1719" i="7"/>
  <c r="J1720" i="7"/>
  <c r="J1721" i="7"/>
  <c r="J1722" i="7"/>
  <c r="J1723" i="7"/>
  <c r="J1724" i="7"/>
  <c r="J1725" i="7"/>
  <c r="J1726" i="7"/>
  <c r="J1727" i="7"/>
  <c r="J1728" i="7"/>
  <c r="J1729" i="7"/>
  <c r="J1730" i="7"/>
  <c r="J1731" i="7"/>
  <c r="J1732" i="7"/>
  <c r="J1733" i="7"/>
  <c r="J1734" i="7"/>
  <c r="J1735" i="7"/>
  <c r="J1736" i="7"/>
  <c r="J1737" i="7"/>
  <c r="J1738" i="7"/>
  <c r="J1739" i="7"/>
  <c r="J1740" i="7"/>
  <c r="J1741" i="7"/>
  <c r="J1742" i="7"/>
  <c r="J1743" i="7"/>
  <c r="J1744" i="7"/>
  <c r="J1745" i="7"/>
  <c r="J1746" i="7"/>
  <c r="J1747" i="7"/>
  <c r="J1748" i="7"/>
  <c r="J1749" i="7"/>
  <c r="J1750" i="7"/>
  <c r="J1751" i="7"/>
  <c r="J1752" i="7"/>
  <c r="J1753" i="7"/>
  <c r="J1754" i="7"/>
  <c r="J1755" i="7"/>
  <c r="J1756" i="7"/>
  <c r="J1757" i="7"/>
  <c r="J1758" i="7"/>
  <c r="J1759" i="7"/>
  <c r="J1760" i="7"/>
  <c r="J1761" i="7"/>
  <c r="J1762" i="7"/>
  <c r="J1763" i="7"/>
  <c r="J1764" i="7"/>
  <c r="J1765" i="7"/>
  <c r="J1766" i="7"/>
  <c r="J1767" i="7"/>
  <c r="J1768" i="7"/>
  <c r="J1769" i="7"/>
  <c r="J1770" i="7"/>
  <c r="J1771" i="7"/>
  <c r="J1772" i="7"/>
  <c r="J1773" i="7"/>
  <c r="J1774" i="7"/>
  <c r="J1775" i="7"/>
  <c r="J1776" i="7"/>
  <c r="J1777" i="7"/>
  <c r="J1778" i="7"/>
  <c r="J1779" i="7"/>
  <c r="J1780" i="7"/>
  <c r="J1781" i="7"/>
  <c r="J1782" i="7"/>
  <c r="J1783" i="7"/>
  <c r="J1784" i="7"/>
  <c r="J1785" i="7"/>
  <c r="J1786" i="7"/>
  <c r="J1787" i="7"/>
  <c r="J1788" i="7"/>
  <c r="J1789" i="7"/>
  <c r="J1790" i="7"/>
  <c r="J1791" i="7"/>
  <c r="J1792" i="7"/>
  <c r="J1793" i="7"/>
  <c r="J1794" i="7"/>
  <c r="J1795" i="7"/>
  <c r="J1796" i="7"/>
  <c r="J1797" i="7"/>
  <c r="J1798" i="7"/>
  <c r="J1799" i="7"/>
  <c r="J1800" i="7"/>
  <c r="J1801" i="7"/>
  <c r="J1802" i="7"/>
  <c r="J1803" i="7"/>
  <c r="J1804" i="7"/>
  <c r="J1805" i="7"/>
  <c r="J1806" i="7"/>
  <c r="J1807" i="7"/>
  <c r="J1808" i="7"/>
  <c r="J1809" i="7"/>
  <c r="J1810" i="7"/>
  <c r="J1811" i="7"/>
  <c r="J1812" i="7"/>
  <c r="J1813" i="7"/>
  <c r="J1814" i="7"/>
  <c r="J1815" i="7"/>
  <c r="J1816" i="7"/>
  <c r="J1817" i="7"/>
  <c r="J1818" i="7"/>
  <c r="J1819" i="7"/>
  <c r="J1820" i="7"/>
  <c r="J1821" i="7"/>
  <c r="J1822" i="7"/>
  <c r="J1823" i="7"/>
  <c r="J1824" i="7"/>
  <c r="J1825" i="7"/>
  <c r="J1826" i="7"/>
  <c r="J1827" i="7"/>
  <c r="J1828" i="7"/>
  <c r="J1829" i="7"/>
  <c r="J1830" i="7"/>
  <c r="J1831" i="7"/>
  <c r="J1832" i="7"/>
  <c r="J1833" i="7"/>
  <c r="J1834" i="7"/>
  <c r="J1835" i="7"/>
  <c r="J1836" i="7"/>
  <c r="J1837" i="7"/>
  <c r="J1838" i="7"/>
  <c r="J1839" i="7"/>
  <c r="J1840" i="7"/>
  <c r="J1841" i="7"/>
  <c r="J1842" i="7"/>
  <c r="J1843" i="7"/>
  <c r="J1844" i="7"/>
  <c r="J1845" i="7"/>
  <c r="J1846" i="7"/>
  <c r="J1847" i="7"/>
  <c r="J1848" i="7"/>
  <c r="J1849" i="7"/>
  <c r="J1850" i="7"/>
  <c r="J1851" i="7"/>
  <c r="J1852" i="7"/>
  <c r="J1853" i="7"/>
  <c r="J1854" i="7"/>
  <c r="J1855" i="7"/>
  <c r="J1856" i="7"/>
  <c r="J1857" i="7"/>
  <c r="J1858" i="7"/>
  <c r="J1859" i="7"/>
  <c r="J1860" i="7"/>
  <c r="J1861" i="7"/>
  <c r="J1862" i="7"/>
  <c r="J1863" i="7"/>
  <c r="J1864" i="7"/>
  <c r="J1865" i="7"/>
  <c r="J1866" i="7"/>
  <c r="J1867" i="7"/>
  <c r="J1868" i="7"/>
  <c r="J1869" i="7"/>
  <c r="J1870" i="7"/>
  <c r="J1871" i="7"/>
  <c r="J1872" i="7"/>
  <c r="J1873" i="7"/>
  <c r="J1874" i="7"/>
  <c r="J1875" i="7"/>
  <c r="J1876" i="7"/>
  <c r="J1877" i="7"/>
  <c r="J1878" i="7"/>
  <c r="J1879" i="7"/>
  <c r="J1880" i="7"/>
  <c r="J1881" i="7"/>
  <c r="J1882" i="7"/>
  <c r="J1883" i="7"/>
  <c r="J1884" i="7"/>
  <c r="J1885" i="7"/>
  <c r="J1886" i="7"/>
  <c r="J1887" i="7"/>
  <c r="J1888" i="7"/>
  <c r="J1889" i="7"/>
  <c r="J1890" i="7"/>
  <c r="J1891" i="7"/>
  <c r="J1892" i="7"/>
  <c r="J1893" i="7"/>
  <c r="J1894" i="7"/>
  <c r="J1895" i="7"/>
  <c r="J1896" i="7"/>
  <c r="J1897" i="7"/>
  <c r="J1898" i="7"/>
  <c r="J1899" i="7"/>
  <c r="J1900" i="7"/>
  <c r="J1901" i="7"/>
  <c r="J1902" i="7"/>
  <c r="J1903" i="7"/>
  <c r="J1904" i="7"/>
  <c r="J1905" i="7"/>
  <c r="J1906" i="7"/>
  <c r="J1907" i="7"/>
  <c r="J1908" i="7"/>
  <c r="J1909" i="7"/>
  <c r="J1910" i="7"/>
  <c r="J1911" i="7"/>
  <c r="J1912" i="7"/>
  <c r="J1913" i="7"/>
  <c r="J1914" i="7"/>
  <c r="J1915" i="7"/>
  <c r="J1916" i="7"/>
  <c r="J1917" i="7"/>
  <c r="J1918" i="7"/>
  <c r="J1919" i="7"/>
  <c r="J1920" i="7"/>
  <c r="J1921" i="7"/>
  <c r="J1922" i="7"/>
  <c r="J1923" i="7"/>
  <c r="J1924" i="7"/>
  <c r="J1925" i="7"/>
  <c r="J1926" i="7"/>
  <c r="J1927" i="7"/>
  <c r="J1928" i="7"/>
  <c r="J1929" i="7"/>
  <c r="J1930" i="7"/>
  <c r="J1931" i="7"/>
  <c r="J1932" i="7"/>
  <c r="J1933" i="7"/>
  <c r="J1934" i="7"/>
  <c r="J1935" i="7"/>
  <c r="J1936" i="7"/>
  <c r="J1937" i="7"/>
  <c r="J1938" i="7"/>
  <c r="J1939" i="7"/>
  <c r="J1940" i="7"/>
  <c r="J1941" i="7"/>
  <c r="J1942" i="7"/>
  <c r="J1943" i="7"/>
  <c r="J1944" i="7"/>
  <c r="J1945" i="7"/>
  <c r="J1946" i="7"/>
  <c r="J1947" i="7"/>
  <c r="J1948" i="7"/>
  <c r="J1949" i="7"/>
  <c r="J1950" i="7"/>
  <c r="J1951" i="7"/>
  <c r="J1952" i="7"/>
  <c r="J1953" i="7"/>
  <c r="J1954" i="7"/>
  <c r="J1955" i="7"/>
  <c r="J1956" i="7"/>
  <c r="J1957" i="7"/>
  <c r="J1958" i="7"/>
  <c r="J1959" i="7"/>
  <c r="J1960" i="7"/>
  <c r="J1961" i="7"/>
  <c r="J1962" i="7"/>
  <c r="J1963" i="7"/>
  <c r="J1964" i="7"/>
  <c r="J1965" i="7"/>
  <c r="J1966" i="7"/>
  <c r="J1967" i="7"/>
  <c r="J1968" i="7"/>
  <c r="J1969" i="7"/>
  <c r="J1970" i="7"/>
  <c r="J1971" i="7"/>
  <c r="J1972" i="7"/>
  <c r="J1973" i="7"/>
  <c r="J1974" i="7"/>
  <c r="J1975" i="7"/>
  <c r="J1976" i="7"/>
  <c r="J1977" i="7"/>
  <c r="J1978" i="7"/>
  <c r="J1979" i="7"/>
  <c r="J1980" i="7"/>
  <c r="J1981" i="7"/>
  <c r="J1982" i="7"/>
  <c r="J1983" i="7"/>
  <c r="J1984" i="7"/>
  <c r="J1985" i="7"/>
  <c r="J1986" i="7"/>
  <c r="J1987" i="7"/>
  <c r="J1988" i="7"/>
  <c r="J1989" i="7"/>
  <c r="J1990" i="7"/>
  <c r="J1991" i="7"/>
  <c r="J1992" i="7"/>
  <c r="J1993" i="7"/>
  <c r="J1994" i="7"/>
  <c r="J1995" i="7"/>
  <c r="J1996" i="7"/>
  <c r="J1997" i="7"/>
  <c r="J1998" i="7"/>
  <c r="J1999" i="7"/>
  <c r="J2000" i="7"/>
  <c r="J2001" i="7"/>
  <c r="J2002" i="7"/>
  <c r="J2003" i="7"/>
  <c r="J2004" i="7"/>
  <c r="J2005" i="7"/>
  <c r="J2006" i="7"/>
  <c r="J2007" i="7"/>
  <c r="J2008" i="7"/>
  <c r="J2009" i="7"/>
  <c r="J2010" i="7"/>
  <c r="J2011" i="7"/>
  <c r="J2012" i="7"/>
  <c r="J2013" i="7"/>
  <c r="J2014" i="7"/>
  <c r="J2015" i="7"/>
  <c r="J2016" i="7"/>
  <c r="J2017" i="7"/>
  <c r="J2018" i="7"/>
  <c r="J2019" i="7"/>
  <c r="J2020" i="7"/>
  <c r="J2021" i="7"/>
  <c r="J2022" i="7"/>
  <c r="J2023" i="7"/>
  <c r="J2024" i="7"/>
  <c r="J2025" i="7"/>
  <c r="J2026" i="7"/>
  <c r="J2027" i="7"/>
  <c r="J2028" i="7"/>
  <c r="J2029" i="7"/>
  <c r="J2030" i="7"/>
  <c r="J2031" i="7"/>
  <c r="J2032" i="7"/>
  <c r="J2033" i="7"/>
  <c r="J2034" i="7"/>
  <c r="J2035" i="7"/>
  <c r="J2036" i="7"/>
  <c r="J2037" i="7"/>
  <c r="J2038" i="7"/>
  <c r="J2039" i="7"/>
  <c r="J2040" i="7"/>
  <c r="J2041" i="7"/>
  <c r="J2042" i="7"/>
  <c r="J2043" i="7"/>
  <c r="J2044" i="7"/>
  <c r="J2045" i="7"/>
  <c r="J2046" i="7"/>
  <c r="J2047" i="7"/>
  <c r="J2048" i="7"/>
  <c r="J2049" i="7"/>
  <c r="J2050" i="7"/>
  <c r="J2051" i="7"/>
  <c r="J2052" i="7"/>
  <c r="J2053" i="7"/>
  <c r="J2054" i="7"/>
  <c r="J2055" i="7"/>
  <c r="J2056" i="7"/>
  <c r="J2057" i="7"/>
  <c r="J2058" i="7"/>
  <c r="J2059" i="7"/>
  <c r="J2060" i="7"/>
  <c r="J2061" i="7"/>
  <c r="J2062" i="7"/>
  <c r="J2063" i="7"/>
  <c r="J2064" i="7"/>
  <c r="J2065" i="7"/>
  <c r="J2066" i="7"/>
  <c r="J2067" i="7"/>
  <c r="J2068" i="7"/>
  <c r="J2069" i="7"/>
  <c r="J2070" i="7"/>
  <c r="J2071" i="7"/>
  <c r="J2072" i="7"/>
  <c r="J2073" i="7"/>
  <c r="J2074" i="7"/>
  <c r="J2075" i="7"/>
  <c r="J2076" i="7"/>
  <c r="J2077" i="7"/>
  <c r="J2078" i="7"/>
  <c r="J2079" i="7"/>
  <c r="J2080" i="7"/>
  <c r="J2081" i="7"/>
  <c r="J2082" i="7"/>
  <c r="J2083" i="7"/>
  <c r="J2084" i="7"/>
  <c r="J2085" i="7"/>
  <c r="J2086" i="7"/>
  <c r="J2087" i="7"/>
  <c r="J2088" i="7"/>
  <c r="J2089" i="7"/>
  <c r="J2090" i="7"/>
  <c r="J2091" i="7"/>
  <c r="J2092" i="7"/>
  <c r="J2093" i="7"/>
  <c r="J2094" i="7"/>
  <c r="J2095" i="7"/>
  <c r="J2096" i="7"/>
  <c r="J2097" i="7"/>
  <c r="J2098" i="7"/>
  <c r="J2099" i="7"/>
  <c r="J2100" i="7"/>
  <c r="J2101" i="7"/>
  <c r="J2102" i="7"/>
  <c r="J2103" i="7"/>
  <c r="J2104" i="7"/>
  <c r="J2105" i="7"/>
  <c r="J2106" i="7"/>
  <c r="J2107" i="7"/>
  <c r="J2108" i="7"/>
  <c r="J2109" i="7"/>
  <c r="J2110" i="7"/>
  <c r="J2111" i="7"/>
  <c r="J2112" i="7"/>
  <c r="J2113" i="7"/>
  <c r="J2114" i="7"/>
  <c r="J2115" i="7"/>
  <c r="J2116" i="7"/>
  <c r="J2117" i="7"/>
  <c r="J2118" i="7"/>
  <c r="J2119" i="7"/>
  <c r="J2120" i="7"/>
  <c r="J2121" i="7"/>
  <c r="J2122" i="7"/>
  <c r="J2123" i="7"/>
  <c r="J2124" i="7"/>
  <c r="J2125" i="7"/>
  <c r="J2126" i="7"/>
  <c r="J2127" i="7"/>
  <c r="J2128" i="7"/>
  <c r="J2129" i="7"/>
  <c r="J2130" i="7"/>
  <c r="J2131" i="7"/>
  <c r="J2132" i="7"/>
  <c r="J2133" i="7"/>
  <c r="J2134" i="7"/>
  <c r="J2135" i="7"/>
  <c r="J2136" i="7"/>
  <c r="J2137" i="7"/>
  <c r="J2138" i="7"/>
  <c r="J2139" i="7"/>
  <c r="J2140" i="7"/>
  <c r="J2141" i="7"/>
  <c r="J2142" i="7"/>
  <c r="J2143" i="7"/>
  <c r="J2144" i="7"/>
  <c r="J2145" i="7"/>
  <c r="J2146" i="7"/>
  <c r="J2147" i="7"/>
  <c r="J2148" i="7"/>
  <c r="J2149" i="7"/>
  <c r="J2150" i="7"/>
  <c r="J2151" i="7"/>
  <c r="J2152" i="7"/>
  <c r="J2153" i="7"/>
  <c r="J2154" i="7"/>
  <c r="J2155" i="7"/>
  <c r="J2156" i="7"/>
  <c r="J2157" i="7"/>
  <c r="J2158" i="7"/>
  <c r="J2159" i="7"/>
  <c r="J2160" i="7"/>
  <c r="J2161" i="7"/>
  <c r="J2162" i="7"/>
  <c r="J2163" i="7"/>
  <c r="J2164" i="7"/>
  <c r="J2165" i="7"/>
  <c r="J2166" i="7"/>
  <c r="J2167" i="7"/>
  <c r="J2168" i="7"/>
  <c r="J2169" i="7"/>
  <c r="J2170" i="7"/>
  <c r="J2171" i="7"/>
  <c r="J2172" i="7"/>
  <c r="J2173" i="7"/>
  <c r="J2174" i="7"/>
  <c r="J2175" i="7"/>
  <c r="J2176" i="7"/>
  <c r="J2177" i="7"/>
  <c r="J2178" i="7"/>
  <c r="J2179" i="7"/>
  <c r="J2180" i="7"/>
  <c r="J2181"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D2003" i="7"/>
  <c r="D2008" i="7"/>
  <c r="D2015" i="7"/>
  <c r="D2016" i="7"/>
  <c r="D2018" i="7"/>
  <c r="D2019" i="7"/>
  <c r="D2020" i="7"/>
  <c r="D2021" i="7"/>
  <c r="D2026" i="7"/>
  <c r="D2028" i="7"/>
  <c r="D2034" i="7"/>
  <c r="D2035" i="7"/>
  <c r="D2036" i="7"/>
  <c r="D2038" i="7"/>
  <c r="D2039" i="7"/>
  <c r="D2040" i="7"/>
  <c r="D2041" i="7"/>
  <c r="D2046" i="7"/>
  <c r="D2048" i="7"/>
  <c r="D2056" i="7"/>
  <c r="D2058" i="7"/>
  <c r="D2059" i="7"/>
  <c r="D2060" i="7"/>
  <c r="D2061" i="7"/>
  <c r="D2068" i="7"/>
  <c r="D2073" i="7"/>
  <c r="D2075" i="7"/>
  <c r="D2076" i="7"/>
  <c r="D2078" i="7"/>
  <c r="D2079" i="7"/>
  <c r="D2080" i="7"/>
  <c r="D2081" i="7"/>
  <c r="D2088" i="7"/>
  <c r="D2096" i="7"/>
  <c r="D2098" i="7"/>
  <c r="D2099" i="7"/>
  <c r="D2100" i="7"/>
  <c r="D2101" i="7"/>
  <c r="D2104" i="7"/>
  <c r="D2106" i="7"/>
  <c r="D2108" i="7"/>
  <c r="D2113" i="7"/>
  <c r="D2115" i="7"/>
  <c r="D2116" i="7"/>
  <c r="D2118" i="7"/>
  <c r="D2119" i="7"/>
  <c r="D2120" i="7"/>
  <c r="D2121" i="7"/>
  <c r="D2128" i="7"/>
  <c r="D2133" i="7"/>
  <c r="D2134" i="7"/>
  <c r="D2136" i="7"/>
  <c r="D2138" i="7"/>
  <c r="D2139" i="7"/>
  <c r="D2140" i="7"/>
  <c r="D2141" i="7"/>
  <c r="D2148" i="7"/>
  <c r="D2155" i="7"/>
  <c r="D2156" i="7"/>
  <c r="D2158" i="7"/>
  <c r="D2159" i="7"/>
  <c r="D2160" i="7"/>
  <c r="D2161" i="7"/>
  <c r="D2168" i="7"/>
  <c r="D2176" i="7"/>
  <c r="D2178" i="7"/>
  <c r="D2179" i="7"/>
  <c r="D2180" i="7"/>
  <c r="D2181" i="7"/>
  <c r="J2" i="7"/>
  <c r="J1" i="7"/>
  <c r="S16" i="5"/>
  <c r="T16" i="5"/>
  <c r="U16" i="5" s="1"/>
  <c r="V16" i="5" s="1"/>
  <c r="R16" i="5"/>
  <c r="L30" i="5"/>
  <c r="L31" i="5" s="1"/>
  <c r="Q31" i="5"/>
  <c r="I9" i="5"/>
  <c r="M26" i="5"/>
  <c r="L15" i="5"/>
  <c r="C3" i="6"/>
  <c r="C7" i="6"/>
  <c r="C11" i="6"/>
  <c r="C15" i="6"/>
  <c r="C19" i="6"/>
  <c r="C23" i="6"/>
  <c r="C27" i="6"/>
  <c r="C4" i="6"/>
  <c r="C5" i="6"/>
  <c r="C6" i="6"/>
  <c r="C8" i="6"/>
  <c r="C9" i="6"/>
  <c r="C10" i="6"/>
  <c r="C12" i="6"/>
  <c r="C13" i="6"/>
  <c r="C14" i="6"/>
  <c r="C16" i="6"/>
  <c r="C17" i="6"/>
  <c r="C18" i="6"/>
  <c r="C20" i="6"/>
  <c r="C21" i="6"/>
  <c r="C22" i="6"/>
  <c r="C24" i="6"/>
  <c r="C25" i="6"/>
  <c r="C26"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L22" i="5"/>
  <c r="L23" i="5"/>
  <c r="M29" i="5"/>
  <c r="N29" i="5"/>
  <c r="O29" i="5"/>
  <c r="P29" i="5"/>
  <c r="Q29" i="5"/>
  <c r="R29" i="5"/>
  <c r="S29" i="5"/>
  <c r="T29" i="5"/>
  <c r="U29" i="5"/>
  <c r="V29" i="5"/>
  <c r="M30" i="5"/>
  <c r="M31" i="5" s="1"/>
  <c r="N30" i="5"/>
  <c r="N31" i="5" s="1"/>
  <c r="O30" i="5"/>
  <c r="O31" i="5" s="1"/>
  <c r="P30" i="5"/>
  <c r="P31" i="5" s="1"/>
  <c r="Q30" i="5"/>
  <c r="R30" i="5"/>
  <c r="R31" i="5" s="1"/>
  <c r="S30" i="5"/>
  <c r="S31" i="5" s="1"/>
  <c r="T30" i="5"/>
  <c r="T31" i="5" s="1"/>
  <c r="U30" i="5"/>
  <c r="U31" i="5" s="1"/>
  <c r="V30" i="5"/>
  <c r="V31" i="5" s="1"/>
  <c r="L29" i="5"/>
  <c r="I30" i="5"/>
  <c r="I31" i="5" s="1"/>
  <c r="I29" i="5"/>
  <c r="N48" i="4"/>
  <c r="N50" i="4"/>
  <c r="N52" i="4"/>
  <c r="M15" i="5"/>
  <c r="N15" i="5"/>
  <c r="N26" i="5" s="1"/>
  <c r="N28" i="5" s="1"/>
  <c r="O15" i="5"/>
  <c r="O26" i="5" s="1"/>
  <c r="O28" i="5" s="1"/>
  <c r="P15" i="5"/>
  <c r="P26" i="5" s="1"/>
  <c r="P28" i="5" s="1"/>
  <c r="C15" i="5"/>
  <c r="D15" i="5"/>
  <c r="E15" i="5"/>
  <c r="F15" i="5"/>
  <c r="G15" i="5"/>
  <c r="H15" i="5"/>
  <c r="I15" i="5"/>
  <c r="I16" i="5" s="1"/>
  <c r="B15" i="5"/>
  <c r="B16" i="5" s="1"/>
  <c r="B23" i="5"/>
  <c r="B58" i="1"/>
  <c r="B22" i="5"/>
  <c r="D20" i="7"/>
  <c r="D25" i="7"/>
  <c r="D26" i="7"/>
  <c r="D27" i="7"/>
  <c r="D28" i="7"/>
  <c r="D35" i="7"/>
  <c r="D36" i="7"/>
  <c r="D37" i="7"/>
  <c r="D38" i="7"/>
  <c r="D39" i="7"/>
  <c r="D40" i="7"/>
  <c r="D48" i="7"/>
  <c r="D52" i="7"/>
  <c r="D53" i="7"/>
  <c r="D58" i="7"/>
  <c r="D59" i="7"/>
  <c r="D60" i="7"/>
  <c r="D61" i="7"/>
  <c r="D65" i="7"/>
  <c r="D66" i="7"/>
  <c r="D67" i="7"/>
  <c r="D68" i="7"/>
  <c r="D76" i="7"/>
  <c r="D77" i="7"/>
  <c r="D78" i="7"/>
  <c r="D79" i="7"/>
  <c r="D80" i="7"/>
  <c r="D81" i="7"/>
  <c r="D87" i="7"/>
  <c r="D88" i="7"/>
  <c r="D90" i="7"/>
  <c r="D97" i="7"/>
  <c r="D98" i="7"/>
  <c r="D99" i="7"/>
  <c r="D100" i="7"/>
  <c r="D106" i="7"/>
  <c r="D107" i="7"/>
  <c r="D108" i="7"/>
  <c r="D117" i="7"/>
  <c r="D118" i="7"/>
  <c r="D119" i="7"/>
  <c r="D120" i="7"/>
  <c r="D121" i="7"/>
  <c r="D128" i="7"/>
  <c r="D132" i="7"/>
  <c r="D135" i="7"/>
  <c r="D136" i="7"/>
  <c r="D137" i="7"/>
  <c r="D138" i="7"/>
  <c r="D140" i="7"/>
  <c r="D145" i="7"/>
  <c r="D147" i="7"/>
  <c r="D148" i="7"/>
  <c r="D157" i="7"/>
  <c r="D158" i="7"/>
  <c r="D159" i="7"/>
  <c r="D160" i="7"/>
  <c r="D161" i="7"/>
  <c r="D165" i="7"/>
  <c r="D166" i="7"/>
  <c r="D167" i="7"/>
  <c r="D168" i="7"/>
  <c r="D176" i="7"/>
  <c r="D177" i="7"/>
  <c r="D178" i="7"/>
  <c r="D179" i="7"/>
  <c r="D180" i="7"/>
  <c r="D181" i="7"/>
  <c r="D188" i="7"/>
  <c r="D195" i="7"/>
  <c r="D197" i="7"/>
  <c r="D198" i="7"/>
  <c r="D199" i="7"/>
  <c r="D200" i="7"/>
  <c r="D201" i="7"/>
  <c r="D205" i="7"/>
  <c r="D207" i="7"/>
  <c r="D208" i="7"/>
  <c r="D216" i="7"/>
  <c r="D217" i="7"/>
  <c r="D218" i="7"/>
  <c r="D220" i="7"/>
  <c r="D228" i="7"/>
  <c r="D235" i="7"/>
  <c r="D236" i="7"/>
  <c r="D237" i="7"/>
  <c r="D238" i="7"/>
  <c r="D239" i="7"/>
  <c r="D240" i="7"/>
  <c r="D241" i="7"/>
  <c r="D247" i="7"/>
  <c r="D248" i="7"/>
  <c r="D250" i="7"/>
  <c r="D251" i="7"/>
  <c r="D256" i="7"/>
  <c r="D258" i="7"/>
  <c r="D259" i="7"/>
  <c r="D260" i="7"/>
  <c r="D261" i="7"/>
  <c r="D268" i="7"/>
  <c r="D273" i="7"/>
  <c r="D275" i="7"/>
  <c r="D276" i="7"/>
  <c r="D277" i="7"/>
  <c r="D278" i="7"/>
  <c r="D279" i="7"/>
  <c r="D280" i="7"/>
  <c r="D285" i="7"/>
  <c r="D286" i="7"/>
  <c r="D287" i="7"/>
  <c r="D288" i="7"/>
  <c r="D297" i="7"/>
  <c r="D298" i="7"/>
  <c r="D299" i="7"/>
  <c r="D300" i="7"/>
  <c r="D301" i="7"/>
  <c r="D306" i="7"/>
  <c r="D307" i="7"/>
  <c r="D308" i="7"/>
  <c r="D312" i="7"/>
  <c r="D317" i="7"/>
  <c r="D318" i="7"/>
  <c r="D319" i="7"/>
  <c r="D320" i="7"/>
  <c r="D321" i="7"/>
  <c r="D328" i="7"/>
  <c r="D330" i="7"/>
  <c r="D335" i="7"/>
  <c r="D336" i="7"/>
  <c r="D338" i="7"/>
  <c r="D339" i="7"/>
  <c r="D340" i="7"/>
  <c r="D341" i="7"/>
  <c r="D345" i="7"/>
  <c r="D346" i="7"/>
  <c r="D348" i="7"/>
  <c r="D355" i="7"/>
  <c r="D356" i="7"/>
  <c r="D357" i="7"/>
  <c r="D358" i="7"/>
  <c r="D359" i="7"/>
  <c r="D360" i="7"/>
  <c r="D365" i="7"/>
  <c r="D367" i="7"/>
  <c r="D368" i="7"/>
  <c r="D377" i="7"/>
  <c r="D378" i="7"/>
  <c r="D379" i="7"/>
  <c r="D380" i="7"/>
  <c r="D381" i="7"/>
  <c r="D388" i="7"/>
  <c r="D396" i="7"/>
  <c r="D397" i="7"/>
  <c r="D398" i="7"/>
  <c r="D399" i="7"/>
  <c r="D400" i="7"/>
  <c r="D401" i="7"/>
  <c r="D408" i="7"/>
  <c r="D415" i="7"/>
  <c r="D416" i="7"/>
  <c r="D417" i="7"/>
  <c r="D418" i="7"/>
  <c r="D419" i="7"/>
  <c r="D420" i="7"/>
  <c r="D426" i="7"/>
  <c r="D427" i="7"/>
  <c r="D428" i="7"/>
  <c r="D437" i="7"/>
  <c r="D438" i="7"/>
  <c r="D439" i="7"/>
  <c r="D440" i="7"/>
  <c r="D441" i="7"/>
  <c r="D447" i="7"/>
  <c r="D448" i="7"/>
  <c r="D453" i="7"/>
  <c r="D458" i="7"/>
  <c r="D459" i="7"/>
  <c r="D460" i="7"/>
  <c r="D468" i="7"/>
  <c r="D473" i="7"/>
  <c r="D475" i="7"/>
  <c r="D476" i="7"/>
  <c r="D477" i="7"/>
  <c r="D478" i="7"/>
  <c r="D479" i="7"/>
  <c r="D480" i="7"/>
  <c r="D481" i="7"/>
  <c r="D488" i="7"/>
  <c r="D493" i="7"/>
  <c r="D495" i="7"/>
  <c r="D496" i="7"/>
  <c r="D497" i="7"/>
  <c r="D498" i="7"/>
  <c r="D499" i="7"/>
  <c r="D500" i="7"/>
  <c r="D507" i="7"/>
  <c r="D508" i="7"/>
  <c r="D510" i="7"/>
  <c r="D511" i="7"/>
  <c r="D517" i="7"/>
  <c r="D518" i="7"/>
  <c r="D519" i="7"/>
  <c r="D520" i="7"/>
  <c r="D521" i="7"/>
  <c r="D528" i="7"/>
  <c r="D531" i="7"/>
  <c r="D535" i="7"/>
  <c r="D536" i="7"/>
  <c r="D537" i="7"/>
  <c r="D538" i="7"/>
  <c r="D539" i="7"/>
  <c r="D540" i="7"/>
  <c r="D548" i="7"/>
  <c r="D552" i="7"/>
  <c r="D555" i="7"/>
  <c r="D556" i="7"/>
  <c r="D557" i="7"/>
  <c r="D558" i="7"/>
  <c r="D559" i="7"/>
  <c r="D560" i="7"/>
  <c r="D561" i="7"/>
  <c r="D566" i="7"/>
  <c r="D567" i="7"/>
  <c r="D568" i="7"/>
  <c r="D577" i="7"/>
  <c r="D578" i="7"/>
  <c r="D579" i="7"/>
  <c r="D580" i="7"/>
  <c r="D581" i="7"/>
  <c r="D585" i="7"/>
  <c r="D586" i="7"/>
  <c r="D588" i="7"/>
  <c r="D595" i="7"/>
  <c r="D597" i="7"/>
  <c r="D598" i="7"/>
  <c r="D599" i="7"/>
  <c r="D600" i="7"/>
  <c r="D606" i="7"/>
  <c r="D607" i="7"/>
  <c r="D608" i="7"/>
  <c r="D609" i="7"/>
  <c r="D616" i="7"/>
  <c r="D617" i="7"/>
  <c r="D618" i="7"/>
  <c r="D619" i="7"/>
  <c r="D620" i="7"/>
  <c r="D627" i="7"/>
  <c r="D628" i="7"/>
  <c r="D635" i="7"/>
  <c r="D636" i="7"/>
  <c r="D637" i="7"/>
  <c r="D638" i="7"/>
  <c r="D639" i="7"/>
  <c r="D640" i="7"/>
  <c r="D641" i="7"/>
  <c r="D647" i="7"/>
  <c r="D648" i="7"/>
  <c r="D651" i="7"/>
  <c r="D658" i="7"/>
  <c r="D659" i="7"/>
  <c r="D660" i="7"/>
  <c r="D661" i="7"/>
  <c r="D668" i="7"/>
  <c r="D675" i="7"/>
  <c r="D676" i="7"/>
  <c r="D677" i="7"/>
  <c r="D678" i="7"/>
  <c r="D679" i="7"/>
  <c r="D680" i="7"/>
  <c r="D687" i="7"/>
  <c r="D688" i="7"/>
  <c r="D693" i="7"/>
  <c r="D695" i="7"/>
  <c r="D696" i="7"/>
  <c r="D697" i="7"/>
  <c r="D698" i="7"/>
  <c r="D699" i="7"/>
  <c r="D700" i="7"/>
  <c r="D701" i="7"/>
  <c r="D707" i="7"/>
  <c r="D708" i="7"/>
  <c r="D717" i="7"/>
  <c r="D718" i="7"/>
  <c r="D719" i="7"/>
  <c r="D720" i="7"/>
  <c r="D721" i="7"/>
  <c r="D726" i="7"/>
  <c r="D727" i="7"/>
  <c r="D728" i="7"/>
  <c r="D729" i="7"/>
  <c r="D738" i="7"/>
  <c r="D739" i="7"/>
  <c r="D740" i="7"/>
  <c r="D741" i="7"/>
  <c r="D745" i="7"/>
  <c r="D746" i="7"/>
  <c r="D747" i="7"/>
  <c r="D748" i="7"/>
  <c r="D755" i="7"/>
  <c r="D756" i="7"/>
  <c r="D757" i="7"/>
  <c r="D758" i="7"/>
  <c r="D759" i="7"/>
  <c r="D760" i="7"/>
  <c r="D767" i="7"/>
  <c r="D768" i="7"/>
  <c r="D776" i="7"/>
  <c r="D777" i="7"/>
  <c r="D778" i="7"/>
  <c r="D779" i="7"/>
  <c r="D780" i="7"/>
  <c r="D781" i="7"/>
  <c r="D788" i="7"/>
  <c r="D796" i="7"/>
  <c r="D797" i="7"/>
  <c r="D798" i="7"/>
  <c r="D799" i="7"/>
  <c r="D800" i="7"/>
  <c r="D801" i="7"/>
  <c r="D807" i="7"/>
  <c r="D808" i="7"/>
  <c r="D812" i="7"/>
  <c r="D813" i="7"/>
  <c r="D815" i="7"/>
  <c r="D816" i="7"/>
  <c r="D817" i="7"/>
  <c r="D818" i="7"/>
  <c r="D819" i="7"/>
  <c r="D820" i="7"/>
  <c r="D826" i="7"/>
  <c r="D827" i="7"/>
  <c r="D828" i="7"/>
  <c r="D835" i="7"/>
  <c r="D836" i="7"/>
  <c r="D837" i="7"/>
  <c r="D838" i="7"/>
  <c r="D839" i="7"/>
  <c r="D840" i="7"/>
  <c r="D841" i="7"/>
  <c r="D845" i="7"/>
  <c r="D847" i="7"/>
  <c r="D848" i="7"/>
  <c r="D858" i="7"/>
  <c r="D859" i="7"/>
  <c r="D860" i="7"/>
  <c r="D861" i="7"/>
  <c r="D863" i="7"/>
  <c r="D865" i="7"/>
  <c r="D867" i="7"/>
  <c r="D868" i="7"/>
  <c r="D877" i="7"/>
  <c r="D878" i="7"/>
  <c r="D879" i="7"/>
  <c r="D880" i="7"/>
  <c r="D881" i="7"/>
  <c r="D883" i="7"/>
  <c r="D885" i="7"/>
  <c r="D887" i="7"/>
  <c r="D888" i="7"/>
  <c r="D893" i="7"/>
  <c r="D895" i="7"/>
  <c r="D896" i="7"/>
  <c r="D897" i="7"/>
  <c r="D898" i="7"/>
  <c r="D899" i="7"/>
  <c r="D900" i="7"/>
  <c r="D907" i="7"/>
  <c r="D908" i="7"/>
  <c r="D913" i="7"/>
  <c r="D915" i="7"/>
  <c r="D917" i="7"/>
  <c r="D918" i="7"/>
  <c r="D919" i="7"/>
  <c r="D920" i="7"/>
  <c r="D921" i="7"/>
  <c r="D925" i="7"/>
  <c r="D928" i="7"/>
  <c r="D929" i="7"/>
  <c r="D936" i="7"/>
  <c r="D937" i="7"/>
  <c r="D938" i="7"/>
  <c r="D939" i="7"/>
  <c r="D940" i="7"/>
  <c r="D941" i="7"/>
  <c r="D947" i="7"/>
  <c r="D948" i="7"/>
  <c r="D952" i="7"/>
  <c r="D953" i="7"/>
  <c r="D955" i="7"/>
  <c r="D956" i="7"/>
  <c r="D957" i="7"/>
  <c r="D958" i="7"/>
  <c r="D959" i="7"/>
  <c r="D960" i="7"/>
  <c r="D961" i="7"/>
  <c r="D966" i="7"/>
  <c r="D967" i="7"/>
  <c r="D968" i="7"/>
  <c r="D976" i="7"/>
  <c r="D977" i="7"/>
  <c r="D978" i="7"/>
  <c r="D979" i="7"/>
  <c r="D980" i="7"/>
  <c r="D981" i="7"/>
  <c r="D983" i="7"/>
  <c r="D985" i="7"/>
  <c r="D988" i="7"/>
  <c r="D995" i="7"/>
  <c r="D997" i="7"/>
  <c r="D998" i="7"/>
  <c r="D999" i="7"/>
  <c r="D1000" i="7"/>
  <c r="D1001" i="7"/>
  <c r="D1007" i="7"/>
  <c r="D1008" i="7"/>
  <c r="D1017" i="7"/>
  <c r="D1018" i="7"/>
  <c r="D1019" i="7"/>
  <c r="D1020" i="7"/>
  <c r="D1025" i="7"/>
  <c r="D1026" i="7"/>
  <c r="D1027" i="7"/>
  <c r="D1028" i="7"/>
  <c r="D1032" i="7"/>
  <c r="D1035" i="7"/>
  <c r="D1036" i="7"/>
  <c r="D1037" i="7"/>
  <c r="D1038" i="7"/>
  <c r="D1039" i="7"/>
  <c r="D1040" i="7"/>
  <c r="D1047" i="7"/>
  <c r="D1048" i="7"/>
  <c r="D1053" i="7"/>
  <c r="D1055" i="7"/>
  <c r="D1056" i="7"/>
  <c r="D1057" i="7"/>
  <c r="D1058" i="7"/>
  <c r="D1059" i="7"/>
  <c r="D1060" i="7"/>
  <c r="D1061" i="7"/>
  <c r="D1065" i="7"/>
  <c r="D1068" i="7"/>
  <c r="D1075" i="7"/>
  <c r="D1076" i="7"/>
  <c r="D1077" i="7"/>
  <c r="D1078" i="7"/>
  <c r="D1079" i="7"/>
  <c r="D1080" i="7"/>
  <c r="D1081" i="7"/>
  <c r="D1086" i="7"/>
  <c r="D1087" i="7"/>
  <c r="D1088" i="7"/>
  <c r="D1093" i="7"/>
  <c r="D1097" i="7"/>
  <c r="D1098" i="7"/>
  <c r="D1099" i="7"/>
  <c r="D1100" i="7"/>
  <c r="D1101" i="7"/>
  <c r="D1106" i="7"/>
  <c r="D1107" i="7"/>
  <c r="D1108" i="7"/>
  <c r="D1117" i="7"/>
  <c r="D1118" i="7"/>
  <c r="D1119" i="7"/>
  <c r="D1120" i="7"/>
  <c r="D1121" i="7"/>
  <c r="D1127" i="7"/>
  <c r="D1128" i="7"/>
  <c r="D1131" i="7"/>
  <c r="D1132" i="7"/>
  <c r="D1135" i="7"/>
  <c r="D1136" i="7"/>
  <c r="D1138" i="7"/>
  <c r="D1139" i="7"/>
  <c r="D1140" i="7"/>
  <c r="D1141" i="7"/>
  <c r="D1147" i="7"/>
  <c r="D1148" i="7"/>
  <c r="D1156" i="7"/>
  <c r="D1157" i="7"/>
  <c r="D1158" i="7"/>
  <c r="D1159" i="7"/>
  <c r="D1160" i="7"/>
  <c r="D1165" i="7"/>
  <c r="D1166" i="7"/>
  <c r="D1167" i="7"/>
  <c r="D1168" i="7"/>
  <c r="D1172" i="7"/>
  <c r="D1173" i="7"/>
  <c r="D1176" i="7"/>
  <c r="D1177" i="7"/>
  <c r="D1178" i="7"/>
  <c r="D1179" i="7"/>
  <c r="D1180" i="7"/>
  <c r="D1181" i="7"/>
  <c r="D1188" i="7"/>
  <c r="D1192" i="7"/>
  <c r="D1193" i="7"/>
  <c r="D1196" i="7"/>
  <c r="D1197" i="7"/>
  <c r="D1198" i="7"/>
  <c r="D1199" i="7"/>
  <c r="D1200" i="7"/>
  <c r="D1201" i="7"/>
  <c r="D1207" i="7"/>
  <c r="D1208" i="7"/>
  <c r="D1215" i="7"/>
  <c r="D1216" i="7"/>
  <c r="D1217" i="7"/>
  <c r="D1218" i="7"/>
  <c r="D1219" i="7"/>
  <c r="D1220" i="7"/>
  <c r="D1225" i="7"/>
  <c r="D1226" i="7"/>
  <c r="D1227" i="7"/>
  <c r="D1228" i="7"/>
  <c r="D1236" i="7"/>
  <c r="D1237" i="7"/>
  <c r="D1238" i="7"/>
  <c r="D1239" i="7"/>
  <c r="D1240" i="7"/>
  <c r="D1241" i="7"/>
  <c r="D1243" i="7"/>
  <c r="D1247" i="7"/>
  <c r="D1248" i="7"/>
  <c r="D1257" i="7"/>
  <c r="D1258" i="7"/>
  <c r="D1259" i="7"/>
  <c r="D1260" i="7"/>
  <c r="D1267" i="7"/>
  <c r="D1268" i="7"/>
  <c r="D1270" i="7"/>
  <c r="D1275" i="7"/>
  <c r="D1276" i="7"/>
  <c r="D1277" i="7"/>
  <c r="D1278" i="7"/>
  <c r="D1279" i="7"/>
  <c r="D1280" i="7"/>
  <c r="D1281" i="7"/>
  <c r="D1287" i="7"/>
  <c r="D1288" i="7"/>
  <c r="D1295" i="7"/>
  <c r="D1296" i="7"/>
  <c r="D1297" i="7"/>
  <c r="D1298" i="7"/>
  <c r="D1299" i="7"/>
  <c r="D1300" i="7"/>
  <c r="D1307" i="7"/>
  <c r="D1308" i="7"/>
  <c r="D1311" i="7"/>
  <c r="D1312" i="7"/>
  <c r="D1317" i="7"/>
  <c r="D1318" i="7"/>
  <c r="D1319" i="7"/>
  <c r="D1320" i="7"/>
  <c r="D1321" i="7"/>
  <c r="D1327" i="7"/>
  <c r="D1328" i="7"/>
  <c r="D1333" i="7"/>
  <c r="D1335" i="7"/>
  <c r="D1336" i="7"/>
  <c r="D1337" i="7"/>
  <c r="D1338" i="7"/>
  <c r="D1339" i="7"/>
  <c r="D1340" i="7"/>
  <c r="D1341" i="7"/>
  <c r="D1347" i="7"/>
  <c r="D1348" i="7"/>
  <c r="D1355" i="7"/>
  <c r="D1356" i="7"/>
  <c r="D1357" i="7"/>
  <c r="D1358" i="7"/>
  <c r="D1359" i="7"/>
  <c r="D1360" i="7"/>
  <c r="D1365" i="7"/>
  <c r="D1366" i="7"/>
  <c r="D1367" i="7"/>
  <c r="D1368" i="7"/>
  <c r="D1376" i="7"/>
  <c r="D1377" i="7"/>
  <c r="D1378" i="7"/>
  <c r="D1379" i="7"/>
  <c r="D1380" i="7"/>
  <c r="D1381" i="7"/>
  <c r="D1387" i="7"/>
  <c r="D1388" i="7"/>
  <c r="D1396" i="7"/>
  <c r="D1397" i="7"/>
  <c r="D1398" i="7"/>
  <c r="D1399" i="7"/>
  <c r="D1400" i="7"/>
  <c r="D1401" i="7"/>
  <c r="D1406" i="7"/>
  <c r="D1408" i="7"/>
  <c r="D1409" i="7"/>
  <c r="D1410" i="7"/>
  <c r="D1417" i="7"/>
  <c r="D1418" i="7"/>
  <c r="D1419" i="7"/>
  <c r="D1420" i="7"/>
  <c r="D1421" i="7"/>
  <c r="D1427" i="7"/>
  <c r="D1428" i="7"/>
  <c r="D1431" i="7"/>
  <c r="D1432" i="7"/>
  <c r="D1433" i="7"/>
  <c r="D1435" i="7"/>
  <c r="D1436" i="7"/>
  <c r="D1437" i="7"/>
  <c r="D1438" i="7"/>
  <c r="D1439" i="7"/>
  <c r="D1440" i="7"/>
  <c r="D1441" i="7"/>
  <c r="D1447" i="7"/>
  <c r="D1448" i="7"/>
  <c r="D1455" i="7"/>
  <c r="D1456" i="7"/>
  <c r="D1457" i="7"/>
  <c r="D1458" i="7"/>
  <c r="D1459" i="7"/>
  <c r="D1460" i="7"/>
  <c r="D1467" i="7"/>
  <c r="D1468" i="7"/>
  <c r="D1476" i="7"/>
  <c r="D1477" i="7"/>
  <c r="D1478" i="7"/>
  <c r="D1479" i="7"/>
  <c r="D1480" i="7"/>
  <c r="D1487" i="7"/>
  <c r="D1488" i="7"/>
  <c r="D1493" i="7"/>
  <c r="D1494" i="7"/>
  <c r="D1496" i="7"/>
  <c r="D1497" i="7"/>
  <c r="D1498" i="7"/>
  <c r="D1499" i="7"/>
  <c r="D1500" i="7"/>
  <c r="D1501" i="7"/>
  <c r="D1507" i="7"/>
  <c r="D1508" i="7"/>
  <c r="D1509" i="7"/>
  <c r="D1510" i="7"/>
  <c r="D1515" i="7"/>
  <c r="D1517" i="7"/>
  <c r="D1518" i="7"/>
  <c r="D1519" i="7"/>
  <c r="D1520" i="7"/>
  <c r="D1521" i="7"/>
  <c r="D1528" i="7"/>
  <c r="D1532" i="7"/>
  <c r="D1533" i="7"/>
  <c r="D1534" i="7"/>
  <c r="D1535" i="7"/>
  <c r="D1536" i="7"/>
  <c r="D1537" i="7"/>
  <c r="D1538" i="7"/>
  <c r="D1539" i="7"/>
  <c r="D1540" i="7"/>
  <c r="D1541" i="7"/>
  <c r="D1548" i="7"/>
  <c r="D1555" i="7"/>
  <c r="D1556" i="7"/>
  <c r="D1557" i="7"/>
  <c r="D1558" i="7"/>
  <c r="D1559" i="7"/>
  <c r="D1560" i="7"/>
  <c r="D1561" i="7"/>
  <c r="D1564" i="7"/>
  <c r="D1568" i="7"/>
  <c r="D1576" i="7"/>
  <c r="D1577" i="7"/>
  <c r="D1578" i="7"/>
  <c r="D1579" i="7"/>
  <c r="D1580" i="7"/>
  <c r="D1581" i="7"/>
  <c r="D1588" i="7"/>
  <c r="D1593" i="7"/>
  <c r="D1594" i="7"/>
  <c r="D1597" i="7"/>
  <c r="D1598" i="7"/>
  <c r="D1599" i="7"/>
  <c r="D1600" i="7"/>
  <c r="D1601" i="7"/>
  <c r="D1604" i="7"/>
  <c r="D1608" i="7"/>
  <c r="D1615" i="7"/>
  <c r="D1616" i="7"/>
  <c r="D1617" i="7"/>
  <c r="D1618" i="7"/>
  <c r="D1619" i="7"/>
  <c r="D1620" i="7"/>
  <c r="D1624" i="7"/>
  <c r="D1628" i="7"/>
  <c r="D1629" i="7"/>
  <c r="D1633" i="7"/>
  <c r="D1635" i="7"/>
  <c r="D1636" i="7"/>
  <c r="D1637" i="7"/>
  <c r="D1638" i="7"/>
  <c r="D1639" i="7"/>
  <c r="D1640" i="7"/>
  <c r="D1641" i="7"/>
  <c r="D1648" i="7"/>
  <c r="D1653" i="7"/>
  <c r="D1654" i="7"/>
  <c r="D1655" i="7"/>
  <c r="D1656" i="7"/>
  <c r="D1657" i="7"/>
  <c r="D1658" i="7"/>
  <c r="D1659" i="7"/>
  <c r="D1660" i="7"/>
  <c r="D1661" i="7"/>
  <c r="D1663" i="7"/>
  <c r="D1668" i="7"/>
  <c r="D1675" i="7"/>
  <c r="D1676" i="7"/>
  <c r="D1677" i="7"/>
  <c r="D1678" i="7"/>
  <c r="D1679" i="7"/>
  <c r="D1680" i="7"/>
  <c r="D1681" i="7"/>
  <c r="D1683" i="7"/>
  <c r="D1684" i="7"/>
  <c r="D1688" i="7"/>
  <c r="D1694" i="7"/>
  <c r="D1695" i="7"/>
  <c r="D1696" i="7"/>
  <c r="D1697" i="7"/>
  <c r="D1698" i="7"/>
  <c r="D1699" i="7"/>
  <c r="D1700" i="7"/>
  <c r="D1701" i="7"/>
  <c r="D1708" i="7"/>
  <c r="D1716" i="7"/>
  <c r="D1717" i="7"/>
  <c r="D1718" i="7"/>
  <c r="D1719" i="7"/>
  <c r="D1720" i="7"/>
  <c r="D1721" i="7"/>
  <c r="D1726" i="7"/>
  <c r="D1728" i="7"/>
  <c r="D1730" i="7"/>
  <c r="D1731" i="7"/>
  <c r="D1736" i="7"/>
  <c r="D1737" i="7"/>
  <c r="D1738" i="7"/>
  <c r="D1739" i="7"/>
  <c r="D1740" i="7"/>
  <c r="D1741" i="7"/>
  <c r="D1747" i="7"/>
  <c r="D1748" i="7"/>
  <c r="D1750" i="7"/>
  <c r="D1756" i="7"/>
  <c r="D1757" i="7"/>
  <c r="D1758" i="7"/>
  <c r="D1759" i="7"/>
  <c r="D1760" i="7"/>
  <c r="D1761" i="7"/>
  <c r="D1767" i="7"/>
  <c r="D1768" i="7"/>
  <c r="D1772" i="7"/>
  <c r="D1773" i="7"/>
  <c r="D1776" i="7"/>
  <c r="D1777" i="7"/>
  <c r="D1778" i="7"/>
  <c r="D1779" i="7"/>
  <c r="D1780" i="7"/>
  <c r="D1781" i="7"/>
  <c r="D1783" i="7"/>
  <c r="D1787" i="7"/>
  <c r="D1788" i="7"/>
  <c r="D1794" i="7"/>
  <c r="D1796" i="7"/>
  <c r="D1797" i="7"/>
  <c r="D1798" i="7"/>
  <c r="D1799" i="7"/>
  <c r="D1800" i="7"/>
  <c r="D1801" i="7"/>
  <c r="D1804" i="7"/>
  <c r="D1806" i="7"/>
  <c r="D1807" i="7"/>
  <c r="D1808" i="7"/>
  <c r="D1815" i="7"/>
  <c r="D1816" i="7"/>
  <c r="D1817" i="7"/>
  <c r="D1818" i="7"/>
  <c r="D1819" i="7"/>
  <c r="D1820" i="7"/>
  <c r="D1821" i="7"/>
  <c r="D1826" i="7"/>
  <c r="D1827" i="7"/>
  <c r="D1828" i="7"/>
  <c r="D1829" i="7"/>
  <c r="D1832" i="7"/>
  <c r="D1835" i="7"/>
  <c r="D1836" i="7"/>
  <c r="D1837" i="7"/>
  <c r="D1838" i="7"/>
  <c r="D1839" i="7"/>
  <c r="D1840" i="7"/>
  <c r="D1841" i="7"/>
  <c r="D1844" i="7"/>
  <c r="D1846" i="7"/>
  <c r="D1847" i="7"/>
  <c r="D1848" i="7"/>
  <c r="D1853" i="7"/>
  <c r="D1854" i="7"/>
  <c r="D1855" i="7"/>
  <c r="D1856" i="7"/>
  <c r="D1857" i="7"/>
  <c r="D1858" i="7"/>
  <c r="D1859" i="7"/>
  <c r="D1860" i="7"/>
  <c r="D1861" i="7"/>
  <c r="D1867" i="7"/>
  <c r="D1868" i="7"/>
  <c r="D1871" i="7"/>
  <c r="D1874" i="7"/>
  <c r="D1875" i="7"/>
  <c r="D1876" i="7"/>
  <c r="D1877" i="7"/>
  <c r="D1878" i="7"/>
  <c r="D1879" i="7"/>
  <c r="D1880" i="7"/>
  <c r="D1881" i="7"/>
  <c r="D1887" i="7"/>
  <c r="D1888" i="7"/>
  <c r="D1895" i="7"/>
  <c r="D1896" i="7"/>
  <c r="D1897" i="7"/>
  <c r="D1898" i="7"/>
  <c r="D1899" i="7"/>
  <c r="D1900" i="7"/>
  <c r="D1901" i="7"/>
  <c r="D1907" i="7"/>
  <c r="D1908" i="7"/>
  <c r="D1911" i="7"/>
  <c r="D1912" i="7"/>
  <c r="D1915" i="7"/>
  <c r="D1916" i="7"/>
  <c r="D1917" i="7"/>
  <c r="D1918" i="7"/>
  <c r="D1919" i="7"/>
  <c r="D1920" i="7"/>
  <c r="D1921" i="7"/>
  <c r="D1927" i="7"/>
  <c r="D1928" i="7"/>
  <c r="D1930" i="7"/>
  <c r="D1931" i="7"/>
  <c r="D1934" i="7"/>
  <c r="D1936" i="7"/>
  <c r="D1937" i="7"/>
  <c r="D1938" i="7"/>
  <c r="D1939" i="7"/>
  <c r="D1940" i="7"/>
  <c r="D1941" i="7"/>
  <c r="D1947" i="7"/>
  <c r="D1948" i="7"/>
  <c r="D1953" i="7"/>
  <c r="D1954" i="7"/>
  <c r="D1955" i="7"/>
  <c r="D1956" i="7"/>
  <c r="D1957" i="7"/>
  <c r="D1958" i="7"/>
  <c r="D1959" i="7"/>
  <c r="D1960" i="7"/>
  <c r="D1961" i="7"/>
  <c r="D1967" i="7"/>
  <c r="D1968" i="7"/>
  <c r="D1975" i="7"/>
  <c r="D1976" i="7"/>
  <c r="D1977" i="7"/>
  <c r="D1978" i="7"/>
  <c r="D1979" i="7"/>
  <c r="D1980" i="7"/>
  <c r="D1981" i="7"/>
  <c r="D1987" i="7"/>
  <c r="D1988" i="7"/>
  <c r="D1992" i="7"/>
  <c r="D1993" i="7"/>
  <c r="D1994" i="7"/>
  <c r="D1995" i="7"/>
  <c r="D1996" i="7"/>
  <c r="D1997" i="7"/>
  <c r="D1998" i="7"/>
  <c r="D1999" i="7"/>
  <c r="D2000" i="7"/>
  <c r="D2001" i="7"/>
  <c r="D8" i="7"/>
  <c r="D13" i="7"/>
  <c r="D14" i="7"/>
  <c r="D15" i="7"/>
  <c r="D16" i="7"/>
  <c r="D18" i="7"/>
  <c r="D19" i="7"/>
  <c r="B10" i="5"/>
  <c r="B9" i="5"/>
  <c r="C9" i="5"/>
  <c r="D9" i="5"/>
  <c r="E9" i="5"/>
  <c r="F9" i="5"/>
  <c r="G9" i="5"/>
  <c r="H9" i="5"/>
  <c r="F22" i="5"/>
  <c r="J41" i="4"/>
  <c r="C22" i="5"/>
  <c r="D22" i="5"/>
  <c r="E22" i="5"/>
  <c r="G22" i="5"/>
  <c r="H22" i="5"/>
  <c r="I22" i="5"/>
  <c r="C23" i="5"/>
  <c r="D23" i="5"/>
  <c r="E23" i="5"/>
  <c r="F23" i="5"/>
  <c r="G23" i="5"/>
  <c r="H23" i="5"/>
  <c r="I23" i="5"/>
  <c r="G16" i="5" l="1"/>
  <c r="M28" i="5"/>
  <c r="E16" i="5"/>
  <c r="D16" i="5"/>
  <c r="B18" i="5"/>
  <c r="B17" i="5" s="1"/>
  <c r="L16" i="5"/>
  <c r="O16" i="5"/>
  <c r="F16" i="5"/>
  <c r="M16" i="5"/>
  <c r="H16" i="5"/>
  <c r="P16" i="5"/>
  <c r="N16" i="5"/>
  <c r="C16" i="5"/>
  <c r="C10" i="5"/>
  <c r="D10" i="5"/>
  <c r="E10" i="5"/>
  <c r="F10" i="5"/>
  <c r="G10" i="5"/>
  <c r="H10" i="5"/>
  <c r="I10" i="5"/>
  <c r="B52" i="4"/>
  <c r="Q15" i="5" l="1"/>
  <c r="Q26" i="5" s="1"/>
  <c r="Q28" i="5" s="1"/>
  <c r="I60" i="4"/>
  <c r="C11" i="5"/>
  <c r="D11" i="5"/>
  <c r="E11" i="5"/>
  <c r="F11" i="5"/>
  <c r="G11" i="5"/>
  <c r="H11" i="5"/>
  <c r="I11" i="5"/>
  <c r="R15" i="5" l="1"/>
  <c r="S15" i="5" s="1"/>
  <c r="B11" i="5"/>
  <c r="R26" i="5" l="1"/>
  <c r="R28" i="5" s="1"/>
  <c r="T15" i="5"/>
  <c r="S26" i="5"/>
  <c r="S28" i="5" s="1"/>
  <c r="C1" i="5"/>
  <c r="J54" i="4"/>
  <c r="K54" i="4"/>
  <c r="L54" i="4"/>
  <c r="M54" i="4"/>
  <c r="N54" i="4"/>
  <c r="K53" i="4"/>
  <c r="L53" i="4"/>
  <c r="M53" i="4"/>
  <c r="N53" i="4"/>
  <c r="J53" i="4"/>
  <c r="K63" i="4"/>
  <c r="L63" i="4"/>
  <c r="M63" i="4"/>
  <c r="N63" i="4"/>
  <c r="J63" i="4"/>
  <c r="J27" i="4"/>
  <c r="K27" i="4"/>
  <c r="L27" i="4" s="1"/>
  <c r="M27" i="4" s="1"/>
  <c r="N27" i="4" s="1"/>
  <c r="J69" i="4"/>
  <c r="K69" i="4"/>
  <c r="L69" i="4"/>
  <c r="M69" i="4"/>
  <c r="N69" i="4"/>
  <c r="J16" i="4"/>
  <c r="J78" i="4"/>
  <c r="I43" i="4"/>
  <c r="J29" i="4"/>
  <c r="K29" i="4" s="1"/>
  <c r="L29" i="4" s="1"/>
  <c r="M29" i="4" s="1"/>
  <c r="N29" i="4" s="1"/>
  <c r="K10" i="4"/>
  <c r="L10" i="4"/>
  <c r="M10" i="4"/>
  <c r="N10" i="4"/>
  <c r="J10" i="4"/>
  <c r="J11" i="4"/>
  <c r="C54" i="4"/>
  <c r="D54" i="4"/>
  <c r="E54" i="4"/>
  <c r="F54" i="4"/>
  <c r="G54" i="4"/>
  <c r="H54" i="4"/>
  <c r="I54" i="4"/>
  <c r="B54" i="4"/>
  <c r="C11" i="4"/>
  <c r="D11" i="4"/>
  <c r="E11" i="4"/>
  <c r="F11" i="4"/>
  <c r="G11" i="4"/>
  <c r="H11" i="4"/>
  <c r="I11" i="4"/>
  <c r="B11" i="4"/>
  <c r="I211" i="3"/>
  <c r="H211" i="3"/>
  <c r="G211" i="3"/>
  <c r="F211" i="3"/>
  <c r="E211" i="3"/>
  <c r="D211" i="3"/>
  <c r="C211" i="3"/>
  <c r="B211" i="3"/>
  <c r="B212" i="3" s="1"/>
  <c r="I205" i="3"/>
  <c r="H205" i="3"/>
  <c r="G205" i="3"/>
  <c r="F205" i="3"/>
  <c r="E205" i="3"/>
  <c r="D205" i="3"/>
  <c r="C205" i="3"/>
  <c r="B205" i="3"/>
  <c r="B206" i="3" s="1"/>
  <c r="I201" i="3"/>
  <c r="H201" i="3"/>
  <c r="H203" i="3" s="1"/>
  <c r="G201" i="3"/>
  <c r="F201" i="3"/>
  <c r="E201" i="3"/>
  <c r="D201" i="3"/>
  <c r="C201" i="3"/>
  <c r="B201" i="3"/>
  <c r="B202" i="3" s="1"/>
  <c r="I196" i="3"/>
  <c r="H196" i="3"/>
  <c r="G196" i="3"/>
  <c r="F196" i="3"/>
  <c r="E196" i="3"/>
  <c r="D196" i="3"/>
  <c r="C196" i="3"/>
  <c r="B196" i="3"/>
  <c r="I192" i="3"/>
  <c r="H192" i="3"/>
  <c r="G192" i="3"/>
  <c r="F192" i="3"/>
  <c r="E192" i="3"/>
  <c r="D192" i="3"/>
  <c r="C192" i="3"/>
  <c r="B192" i="3"/>
  <c r="B193" i="3" s="1"/>
  <c r="I189" i="3"/>
  <c r="H189" i="3"/>
  <c r="G189" i="3"/>
  <c r="F189" i="3"/>
  <c r="E189" i="3"/>
  <c r="D189" i="3"/>
  <c r="C189" i="3"/>
  <c r="B189" i="3"/>
  <c r="B190" i="3" s="1"/>
  <c r="I186" i="3"/>
  <c r="T66" i="3" s="1"/>
  <c r="U66" i="3" s="1"/>
  <c r="H186" i="3"/>
  <c r="G186" i="3"/>
  <c r="F186" i="3"/>
  <c r="E186" i="3"/>
  <c r="D186" i="3"/>
  <c r="C186" i="3"/>
  <c r="B186" i="3"/>
  <c r="I182" i="3"/>
  <c r="H182" i="3"/>
  <c r="H185" i="3" s="1"/>
  <c r="G182" i="3"/>
  <c r="F182" i="3"/>
  <c r="E182" i="3"/>
  <c r="D182" i="3"/>
  <c r="C182" i="3"/>
  <c r="B182" i="3"/>
  <c r="B183" i="3" s="1"/>
  <c r="I177" i="3"/>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B164" i="3" s="1"/>
  <c r="I160" i="3"/>
  <c r="T60" i="3" s="1"/>
  <c r="U60" i="3" s="1"/>
  <c r="H160" i="3"/>
  <c r="G160" i="3"/>
  <c r="F160" i="3"/>
  <c r="E160" i="3"/>
  <c r="D160" i="3"/>
  <c r="C160" i="3"/>
  <c r="B160" i="3"/>
  <c r="B161" i="3" s="1"/>
  <c r="I156" i="3"/>
  <c r="H156" i="3"/>
  <c r="G156" i="3"/>
  <c r="F156" i="3"/>
  <c r="E156" i="3"/>
  <c r="D156" i="3"/>
  <c r="C156" i="3"/>
  <c r="B156" i="3"/>
  <c r="I151" i="3"/>
  <c r="H151" i="3"/>
  <c r="G151" i="3"/>
  <c r="F151" i="3"/>
  <c r="E151" i="3"/>
  <c r="D151" i="3"/>
  <c r="C151" i="3"/>
  <c r="B151" i="3"/>
  <c r="B152" i="3" s="1"/>
  <c r="I147" i="3"/>
  <c r="H147" i="3"/>
  <c r="G147" i="3"/>
  <c r="F147" i="3"/>
  <c r="E147" i="3"/>
  <c r="D147" i="3"/>
  <c r="C147" i="3"/>
  <c r="B147" i="3"/>
  <c r="I144" i="3"/>
  <c r="H144" i="3"/>
  <c r="G144" i="3"/>
  <c r="F144" i="3"/>
  <c r="E144" i="3"/>
  <c r="D144" i="3"/>
  <c r="C144" i="3"/>
  <c r="B144" i="3"/>
  <c r="B145" i="3" s="1"/>
  <c r="I141" i="3"/>
  <c r="H141" i="3"/>
  <c r="G141" i="3"/>
  <c r="F141" i="3"/>
  <c r="E141" i="3"/>
  <c r="D141" i="3"/>
  <c r="C141" i="3"/>
  <c r="B141" i="3"/>
  <c r="B142" i="3" s="1"/>
  <c r="I137" i="3"/>
  <c r="H137" i="3"/>
  <c r="G137" i="3"/>
  <c r="F137" i="3"/>
  <c r="F138" i="3" s="1"/>
  <c r="E137" i="3"/>
  <c r="D137" i="3"/>
  <c r="C137" i="3"/>
  <c r="B137" i="3"/>
  <c r="B138" i="3" s="1"/>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B127" i="3" s="1"/>
  <c r="I124" i="3"/>
  <c r="H124" i="3"/>
  <c r="G124" i="3"/>
  <c r="F124" i="3"/>
  <c r="E124" i="3"/>
  <c r="D124" i="3"/>
  <c r="C124" i="3"/>
  <c r="B124" i="3"/>
  <c r="I122" i="3"/>
  <c r="T48" i="3" s="1"/>
  <c r="H122" i="3"/>
  <c r="G122" i="3"/>
  <c r="F122" i="3"/>
  <c r="E122" i="3"/>
  <c r="D122" i="3"/>
  <c r="D123" i="3" s="1"/>
  <c r="C122" i="3"/>
  <c r="B122" i="3"/>
  <c r="B123" i="3" s="1"/>
  <c r="I120" i="3"/>
  <c r="H120" i="3"/>
  <c r="G120" i="3"/>
  <c r="F120" i="3"/>
  <c r="E120" i="3"/>
  <c r="D120" i="3"/>
  <c r="C120" i="3"/>
  <c r="B120" i="3"/>
  <c r="I114" i="3"/>
  <c r="H114" i="3"/>
  <c r="G114" i="3"/>
  <c r="F114" i="3"/>
  <c r="E114" i="3"/>
  <c r="D114" i="3"/>
  <c r="C114" i="3"/>
  <c r="B114" i="3"/>
  <c r="I111" i="3"/>
  <c r="H111" i="3"/>
  <c r="H112" i="3" s="1"/>
  <c r="G111" i="3"/>
  <c r="F111" i="3"/>
  <c r="E111" i="3"/>
  <c r="D111" i="3"/>
  <c r="C111" i="3"/>
  <c r="B111" i="3"/>
  <c r="B112" i="3" s="1"/>
  <c r="I108" i="3"/>
  <c r="H108" i="3"/>
  <c r="G108" i="3"/>
  <c r="F108" i="3"/>
  <c r="G109" i="3" s="1"/>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B94" i="3" s="1"/>
  <c r="I91" i="3"/>
  <c r="H91" i="3"/>
  <c r="G91" i="3"/>
  <c r="F91" i="3"/>
  <c r="E91" i="3"/>
  <c r="D91" i="3"/>
  <c r="C91" i="3"/>
  <c r="B91" i="3"/>
  <c r="I89" i="3"/>
  <c r="H89" i="3"/>
  <c r="G89" i="3"/>
  <c r="F89" i="3"/>
  <c r="E89" i="3"/>
  <c r="D89" i="3"/>
  <c r="C89" i="3"/>
  <c r="B89" i="3"/>
  <c r="C90" i="3" s="1"/>
  <c r="I87" i="3"/>
  <c r="H87" i="3"/>
  <c r="G87" i="3"/>
  <c r="F87" i="3"/>
  <c r="E87" i="3"/>
  <c r="D87" i="3"/>
  <c r="C87" i="3"/>
  <c r="B87" i="3"/>
  <c r="E85" i="3"/>
  <c r="B85" i="3"/>
  <c r="I81" i="3"/>
  <c r="H81" i="3"/>
  <c r="G81" i="3"/>
  <c r="F81" i="3"/>
  <c r="E81" i="3"/>
  <c r="D81" i="3"/>
  <c r="C81" i="3"/>
  <c r="B81" i="3"/>
  <c r="I78" i="3"/>
  <c r="H78" i="3"/>
  <c r="G78" i="3"/>
  <c r="F78" i="3"/>
  <c r="E78" i="3"/>
  <c r="D78" i="3"/>
  <c r="C78" i="3"/>
  <c r="B78" i="3"/>
  <c r="B79" i="3" s="1"/>
  <c r="I75" i="3"/>
  <c r="H75" i="3"/>
  <c r="G75" i="3"/>
  <c r="F75" i="3"/>
  <c r="E75" i="3"/>
  <c r="D75" i="3"/>
  <c r="C75" i="3"/>
  <c r="B75" i="3"/>
  <c r="I71" i="3"/>
  <c r="H71" i="3"/>
  <c r="H72" i="3" s="1"/>
  <c r="G71" i="3"/>
  <c r="F71" i="3"/>
  <c r="E71" i="3"/>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I58" i="3"/>
  <c r="H58" i="3"/>
  <c r="G58" i="3"/>
  <c r="F58" i="3"/>
  <c r="E58" i="3"/>
  <c r="D58" i="3"/>
  <c r="C58" i="3"/>
  <c r="B58" i="3"/>
  <c r="I56" i="3"/>
  <c r="H56" i="3"/>
  <c r="G56" i="3"/>
  <c r="F56" i="3"/>
  <c r="E56" i="3"/>
  <c r="D56" i="3"/>
  <c r="E57" i="3" s="1"/>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B43" i="3" s="1"/>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B28" i="3" s="1"/>
  <c r="B30" i="3" s="1"/>
  <c r="I25" i="3"/>
  <c r="H25" i="3"/>
  <c r="G25" i="3"/>
  <c r="F25" i="3"/>
  <c r="E25" i="3"/>
  <c r="D25" i="3"/>
  <c r="C25" i="3"/>
  <c r="B25" i="3"/>
  <c r="I23" i="3"/>
  <c r="H23" i="3"/>
  <c r="H24" i="3" s="1"/>
  <c r="G23" i="3"/>
  <c r="F23" i="3"/>
  <c r="E23" i="3"/>
  <c r="D23" i="3"/>
  <c r="C23" i="3"/>
  <c r="B23" i="3"/>
  <c r="A20" i="3"/>
  <c r="B75" i="4"/>
  <c r="I73" i="4"/>
  <c r="H73" i="4"/>
  <c r="G73" i="4"/>
  <c r="F73" i="4"/>
  <c r="E73" i="4"/>
  <c r="D73" i="4"/>
  <c r="C73" i="4"/>
  <c r="B73" i="4"/>
  <c r="I69" i="4"/>
  <c r="H69" i="4"/>
  <c r="G69" i="4"/>
  <c r="F69" i="4"/>
  <c r="E69" i="4"/>
  <c r="D69" i="4"/>
  <c r="C69" i="4"/>
  <c r="B69" i="4"/>
  <c r="I66" i="4"/>
  <c r="I67" i="4" s="1"/>
  <c r="H66" i="4"/>
  <c r="G66" i="4"/>
  <c r="G67" i="4" s="1"/>
  <c r="F66" i="4"/>
  <c r="E66" i="4"/>
  <c r="D66" i="4"/>
  <c r="D67" i="4" s="1"/>
  <c r="C66" i="4"/>
  <c r="C67" i="4" s="1"/>
  <c r="B66" i="4"/>
  <c r="I56" i="4"/>
  <c r="H56" i="4"/>
  <c r="H63" i="4" s="1"/>
  <c r="G56" i="4"/>
  <c r="G63" i="4" s="1"/>
  <c r="G64" i="4" s="1"/>
  <c r="G65" i="4" s="1"/>
  <c r="F56" i="4"/>
  <c r="E56" i="4"/>
  <c r="F57" i="4" s="1"/>
  <c r="D56" i="4"/>
  <c r="D63" i="4" s="1"/>
  <c r="C56" i="4"/>
  <c r="B56" i="4"/>
  <c r="I53" i="4"/>
  <c r="H53" i="4"/>
  <c r="G53" i="4"/>
  <c r="F53" i="4"/>
  <c r="E53" i="4"/>
  <c r="D53" i="4"/>
  <c r="C53" i="4"/>
  <c r="B53" i="4"/>
  <c r="I50" i="4"/>
  <c r="H50" i="4"/>
  <c r="G50" i="4"/>
  <c r="F50" i="4"/>
  <c r="E50" i="4"/>
  <c r="D50" i="4"/>
  <c r="C50" i="4"/>
  <c r="B50" i="4"/>
  <c r="I44" i="4"/>
  <c r="J44" i="4" s="1"/>
  <c r="K44" i="4" s="1"/>
  <c r="L44" i="4" s="1"/>
  <c r="M44" i="4" s="1"/>
  <c r="N44" i="4" s="1"/>
  <c r="H44" i="4"/>
  <c r="G44" i="4"/>
  <c r="F44" i="4"/>
  <c r="E44" i="4"/>
  <c r="D44" i="4"/>
  <c r="C44" i="4"/>
  <c r="B44" i="4"/>
  <c r="H43" i="4"/>
  <c r="G43" i="4"/>
  <c r="F43" i="4"/>
  <c r="E43" i="4"/>
  <c r="D43" i="4"/>
  <c r="C43" i="4"/>
  <c r="B43" i="4"/>
  <c r="I42" i="4"/>
  <c r="H42" i="4"/>
  <c r="G42" i="4"/>
  <c r="F42" i="4"/>
  <c r="E42" i="4"/>
  <c r="D42" i="4"/>
  <c r="D41" i="4" s="1"/>
  <c r="C42" i="4"/>
  <c r="B42" i="4"/>
  <c r="B41" i="4" s="1"/>
  <c r="I40" i="4"/>
  <c r="J40" i="4" s="1"/>
  <c r="K40" i="4" s="1"/>
  <c r="L40" i="4" s="1"/>
  <c r="M40" i="4" s="1"/>
  <c r="N40" i="4" s="1"/>
  <c r="H40" i="4"/>
  <c r="G40" i="4"/>
  <c r="F40" i="4"/>
  <c r="E40" i="4"/>
  <c r="D40" i="4"/>
  <c r="C40" i="4"/>
  <c r="B40" i="4"/>
  <c r="I39" i="4"/>
  <c r="J39" i="4" s="1"/>
  <c r="H39" i="4"/>
  <c r="G39" i="4"/>
  <c r="F39" i="4"/>
  <c r="E39" i="4"/>
  <c r="D39" i="4"/>
  <c r="C39" i="4"/>
  <c r="B39" i="4"/>
  <c r="I38" i="4"/>
  <c r="J38" i="4" s="1"/>
  <c r="K38" i="4" s="1"/>
  <c r="L38" i="4" s="1"/>
  <c r="M38" i="4" s="1"/>
  <c r="N38" i="4" s="1"/>
  <c r="H38" i="4"/>
  <c r="G38" i="4"/>
  <c r="F38" i="4"/>
  <c r="E38" i="4"/>
  <c r="D38" i="4"/>
  <c r="C38" i="4"/>
  <c r="B38" i="4"/>
  <c r="I37" i="4"/>
  <c r="H37" i="4"/>
  <c r="G37" i="4"/>
  <c r="F37" i="4"/>
  <c r="E37" i="4"/>
  <c r="D37" i="4"/>
  <c r="C37" i="4"/>
  <c r="B37" i="4"/>
  <c r="I36" i="4"/>
  <c r="J36" i="4" s="1"/>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H29" i="4"/>
  <c r="G29" i="4"/>
  <c r="F29" i="4"/>
  <c r="E29" i="4"/>
  <c r="D29" i="4"/>
  <c r="C29" i="4"/>
  <c r="B29" i="4"/>
  <c r="I28" i="4"/>
  <c r="H28" i="4"/>
  <c r="G28" i="4"/>
  <c r="F28" i="4"/>
  <c r="E28" i="4"/>
  <c r="D28" i="4"/>
  <c r="C28" i="4"/>
  <c r="B28" i="4"/>
  <c r="I27" i="4"/>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U23" i="4"/>
  <c r="V23" i="4" s="1"/>
  <c r="I23" i="4"/>
  <c r="H23" i="4"/>
  <c r="G23" i="4"/>
  <c r="F23" i="4"/>
  <c r="E23" i="4"/>
  <c r="D23" i="4"/>
  <c r="C23" i="4"/>
  <c r="B23" i="4"/>
  <c r="U22" i="4"/>
  <c r="U21" i="4"/>
  <c r="V21" i="4" s="1"/>
  <c r="U19" i="4"/>
  <c r="U18" i="4"/>
  <c r="V18" i="4" s="1"/>
  <c r="C18" i="4"/>
  <c r="U17" i="4"/>
  <c r="U16" i="4"/>
  <c r="I16" i="4"/>
  <c r="I18" i="4" s="1"/>
  <c r="H16" i="4"/>
  <c r="H18" i="4" s="1"/>
  <c r="H68" i="4" s="1"/>
  <c r="G16" i="4"/>
  <c r="G18" i="4" s="1"/>
  <c r="G68" i="4" s="1"/>
  <c r="F16" i="4"/>
  <c r="F18" i="4" s="1"/>
  <c r="E16" i="4"/>
  <c r="E18" i="4" s="1"/>
  <c r="D16" i="4"/>
  <c r="D18" i="4" s="1"/>
  <c r="D68" i="4" s="1"/>
  <c r="C16" i="4"/>
  <c r="B16" i="4"/>
  <c r="B18" i="4" s="1"/>
  <c r="U15" i="4"/>
  <c r="V15" i="4" s="1"/>
  <c r="U14" i="4"/>
  <c r="I13" i="4"/>
  <c r="H13" i="4"/>
  <c r="G13" i="4"/>
  <c r="F13" i="4"/>
  <c r="E13" i="4"/>
  <c r="D13" i="4"/>
  <c r="C13" i="4"/>
  <c r="B13" i="4"/>
  <c r="U11" i="4"/>
  <c r="V11" i="4" s="1"/>
  <c r="U10" i="4"/>
  <c r="V10" i="4" s="1"/>
  <c r="I10" i="4"/>
  <c r="H10" i="4"/>
  <c r="G10" i="4"/>
  <c r="F10" i="4"/>
  <c r="E10" i="4"/>
  <c r="D10" i="4"/>
  <c r="C10" i="4"/>
  <c r="B10" i="4"/>
  <c r="U9" i="4"/>
  <c r="V9" i="4" s="1"/>
  <c r="U8" i="4"/>
  <c r="U7" i="4"/>
  <c r="V7" i="4" s="1"/>
  <c r="U6" i="4"/>
  <c r="V6" i="4" s="1"/>
  <c r="U5" i="4"/>
  <c r="V5" i="4" s="1"/>
  <c r="U4" i="4"/>
  <c r="V4" i="4" s="1"/>
  <c r="U3" i="4"/>
  <c r="M67" i="4"/>
  <c r="N66" i="4"/>
  <c r="N67" i="4" s="1"/>
  <c r="M66" i="4"/>
  <c r="L66" i="4"/>
  <c r="L67" i="4" s="1"/>
  <c r="K66" i="4"/>
  <c r="B55" i="4"/>
  <c r="B57" i="4" s="1"/>
  <c r="J42" i="4"/>
  <c r="K42" i="4" s="1"/>
  <c r="E41" i="4"/>
  <c r="J37" i="4"/>
  <c r="K35" i="4"/>
  <c r="L35" i="4" s="1"/>
  <c r="T24" i="4"/>
  <c r="J23" i="4"/>
  <c r="K23" i="4" s="1"/>
  <c r="L23" i="4" s="1"/>
  <c r="M23" i="4" s="1"/>
  <c r="N23" i="4" s="1"/>
  <c r="V19" i="4"/>
  <c r="V17" i="4"/>
  <c r="V16" i="4"/>
  <c r="V14" i="4"/>
  <c r="V8" i="4"/>
  <c r="J1" i="4"/>
  <c r="K1" i="4" s="1"/>
  <c r="L1" i="4" s="1"/>
  <c r="M1" i="4" s="1"/>
  <c r="N1" i="4" s="1"/>
  <c r="H1" i="4"/>
  <c r="G1" i="4" s="1"/>
  <c r="F1" i="4" s="1"/>
  <c r="E1" i="4" s="1"/>
  <c r="D1" i="4" s="1"/>
  <c r="C1" i="4" s="1"/>
  <c r="B1" i="4" s="1"/>
  <c r="T73" i="3"/>
  <c r="T67" i="3"/>
  <c r="T61" i="3"/>
  <c r="T45" i="3"/>
  <c r="U44" i="3"/>
  <c r="T33" i="3"/>
  <c r="T43" i="3" s="1"/>
  <c r="U32" i="3"/>
  <c r="T21" i="3"/>
  <c r="T9" i="3"/>
  <c r="T5" i="3"/>
  <c r="J1" i="3"/>
  <c r="K1" i="3" s="1"/>
  <c r="L1" i="3" s="1"/>
  <c r="M1" i="3" s="1"/>
  <c r="N1" i="3" s="1"/>
  <c r="H1" i="3"/>
  <c r="G1" i="3"/>
  <c r="F1" i="3" s="1"/>
  <c r="E1" i="3" s="1"/>
  <c r="D1" i="3" s="1"/>
  <c r="C1" i="3" s="1"/>
  <c r="B1" i="3" s="1"/>
  <c r="E201" i="1"/>
  <c r="D201" i="1"/>
  <c r="I200" i="1"/>
  <c r="I201" i="1" s="1"/>
  <c r="E200" i="1"/>
  <c r="D200" i="1"/>
  <c r="I197" i="1"/>
  <c r="H197" i="1"/>
  <c r="H200" i="1" s="1"/>
  <c r="H201" i="1" s="1"/>
  <c r="G197" i="1"/>
  <c r="G200" i="1" s="1"/>
  <c r="G201" i="1" s="1"/>
  <c r="F197" i="1"/>
  <c r="F200" i="1" s="1"/>
  <c r="F201" i="1" s="1"/>
  <c r="D197" i="1"/>
  <c r="C197" i="1"/>
  <c r="C200" i="1" s="1"/>
  <c r="C201" i="1" s="1"/>
  <c r="B195" i="1"/>
  <c r="B197" i="1" s="1"/>
  <c r="B200" i="1" s="1"/>
  <c r="B201" i="1" s="1"/>
  <c r="F187" i="1"/>
  <c r="F188" i="1" s="1"/>
  <c r="F189" i="1" s="1"/>
  <c r="E187" i="1"/>
  <c r="E188" i="1" s="1"/>
  <c r="E189" i="1" s="1"/>
  <c r="D187" i="1"/>
  <c r="D188" i="1" s="1"/>
  <c r="D189" i="1" s="1"/>
  <c r="C187" i="1"/>
  <c r="C188" i="1" s="1"/>
  <c r="C189" i="1" s="1"/>
  <c r="B187" i="1"/>
  <c r="B208" i="3" s="1"/>
  <c r="B209" i="3" s="1"/>
  <c r="I185" i="1"/>
  <c r="H185" i="1"/>
  <c r="G185" i="1"/>
  <c r="F185" i="1"/>
  <c r="E185" i="1"/>
  <c r="D185" i="1"/>
  <c r="C185" i="1"/>
  <c r="B183" i="1"/>
  <c r="B185" i="1" s="1"/>
  <c r="D176" i="1"/>
  <c r="D177" i="1" s="1"/>
  <c r="I173" i="1"/>
  <c r="I176" i="1" s="1"/>
  <c r="I177" i="1" s="1"/>
  <c r="H173" i="1"/>
  <c r="H176" i="1" s="1"/>
  <c r="H177" i="1" s="1"/>
  <c r="G173" i="1"/>
  <c r="G176" i="1" s="1"/>
  <c r="G177" i="1" s="1"/>
  <c r="F173" i="1"/>
  <c r="F176" i="1" s="1"/>
  <c r="F177" i="1" s="1"/>
  <c r="E173" i="1"/>
  <c r="E176" i="1" s="1"/>
  <c r="E177" i="1" s="1"/>
  <c r="D173" i="1"/>
  <c r="C171" i="1"/>
  <c r="C175" i="3" s="1"/>
  <c r="B171" i="1"/>
  <c r="B173" i="1" s="1"/>
  <c r="B176" i="1" s="1"/>
  <c r="B177" i="1" s="1"/>
  <c r="F164" i="1"/>
  <c r="I161" i="1"/>
  <c r="I164" i="1" s="1"/>
  <c r="H161" i="1"/>
  <c r="H164" i="1" s="1"/>
  <c r="G161" i="1"/>
  <c r="G164" i="1" s="1"/>
  <c r="F161" i="1"/>
  <c r="E161" i="1"/>
  <c r="E164" i="1" s="1"/>
  <c r="D161" i="1"/>
  <c r="D164" i="1" s="1"/>
  <c r="C161" i="1"/>
  <c r="C164" i="1" s="1"/>
  <c r="B161" i="1"/>
  <c r="B164" i="1" s="1"/>
  <c r="B165" i="1" s="1"/>
  <c r="D137" i="1"/>
  <c r="C137" i="1"/>
  <c r="B137" i="1"/>
  <c r="D133" i="1"/>
  <c r="C133" i="1"/>
  <c r="B133" i="1"/>
  <c r="D129" i="1"/>
  <c r="C129" i="1"/>
  <c r="B129" i="1"/>
  <c r="D125" i="1"/>
  <c r="D170" i="3" s="1"/>
  <c r="C125" i="1"/>
  <c r="C170" i="3" s="1"/>
  <c r="B125" i="1"/>
  <c r="B170" i="3" s="1"/>
  <c r="I121" i="1"/>
  <c r="I118" i="3" s="1"/>
  <c r="H121" i="1"/>
  <c r="H118" i="3" s="1"/>
  <c r="G121" i="1"/>
  <c r="G118" i="3" s="1"/>
  <c r="F121" i="1"/>
  <c r="F118" i="3" s="1"/>
  <c r="E121" i="1"/>
  <c r="E118" i="3" s="1"/>
  <c r="D121" i="1"/>
  <c r="C121" i="1"/>
  <c r="B121" i="1"/>
  <c r="B118" i="3" s="1"/>
  <c r="I117" i="1"/>
  <c r="I85" i="3" s="1"/>
  <c r="H117" i="1"/>
  <c r="H85" i="3" s="1"/>
  <c r="G117" i="1"/>
  <c r="G85" i="3" s="1"/>
  <c r="F117" i="1"/>
  <c r="F85" i="3" s="1"/>
  <c r="E117" i="1"/>
  <c r="D117" i="1"/>
  <c r="D85" i="3" s="1"/>
  <c r="C117" i="1"/>
  <c r="C85" i="3" s="1"/>
  <c r="B117" i="1"/>
  <c r="I113" i="1"/>
  <c r="I52" i="3" s="1"/>
  <c r="H113" i="1"/>
  <c r="H52" i="3" s="1"/>
  <c r="G113" i="1"/>
  <c r="G52" i="3" s="1"/>
  <c r="F113" i="1"/>
  <c r="F52" i="3" s="1"/>
  <c r="E113" i="1"/>
  <c r="E52" i="3" s="1"/>
  <c r="D113" i="1"/>
  <c r="D52" i="3" s="1"/>
  <c r="C113" i="1"/>
  <c r="C52" i="3" s="1"/>
  <c r="C73" i="3" s="1"/>
  <c r="B113" i="1"/>
  <c r="B52" i="3" s="1"/>
  <c r="I109" i="1"/>
  <c r="I21" i="3" s="1"/>
  <c r="H109" i="1"/>
  <c r="H21" i="3" s="1"/>
  <c r="G109" i="1"/>
  <c r="G21" i="3" s="1"/>
  <c r="F109" i="1"/>
  <c r="F21" i="3" s="1"/>
  <c r="E109" i="1"/>
  <c r="E142" i="1" s="1"/>
  <c r="E149" i="1" s="1"/>
  <c r="E150" i="1" s="1"/>
  <c r="D109" i="1"/>
  <c r="D21" i="3" s="1"/>
  <c r="C109" i="1"/>
  <c r="C21" i="3" s="1"/>
  <c r="B109" i="1"/>
  <c r="B21" i="3" s="1"/>
  <c r="J94" i="1"/>
  <c r="I94" i="1"/>
  <c r="H94" i="1"/>
  <c r="G94" i="1"/>
  <c r="F94" i="1"/>
  <c r="E94" i="1"/>
  <c r="D94" i="1"/>
  <c r="D93" i="1"/>
  <c r="C93" i="1"/>
  <c r="C94" i="1" s="1"/>
  <c r="B93" i="1"/>
  <c r="B94" i="1" s="1"/>
  <c r="J85" i="1"/>
  <c r="I85" i="1"/>
  <c r="H85" i="1"/>
  <c r="G85" i="1"/>
  <c r="F85" i="1"/>
  <c r="E85" i="1"/>
  <c r="D85" i="1"/>
  <c r="C85" i="1"/>
  <c r="B85" i="1"/>
  <c r="J76" i="1"/>
  <c r="J96" i="1" s="1"/>
  <c r="J58" i="1"/>
  <c r="I58" i="1"/>
  <c r="H58" i="1"/>
  <c r="H59" i="1" s="1"/>
  <c r="G58" i="1"/>
  <c r="F58" i="1"/>
  <c r="E58" i="1"/>
  <c r="D58" i="1"/>
  <c r="C58" i="1"/>
  <c r="J45" i="1"/>
  <c r="J59" i="1" s="1"/>
  <c r="I45" i="1"/>
  <c r="H45" i="1"/>
  <c r="G45" i="1"/>
  <c r="F45" i="1"/>
  <c r="E45" i="1"/>
  <c r="D45" i="1"/>
  <c r="C45" i="1"/>
  <c r="B45" i="1"/>
  <c r="E36" i="1"/>
  <c r="B36" i="1"/>
  <c r="J30" i="1"/>
  <c r="J36" i="1" s="1"/>
  <c r="I30" i="1"/>
  <c r="I36" i="1" s="1"/>
  <c r="H30" i="1"/>
  <c r="H36" i="1" s="1"/>
  <c r="G30" i="1"/>
  <c r="G36" i="1" s="1"/>
  <c r="F30" i="1"/>
  <c r="F36" i="1" s="1"/>
  <c r="E30" i="1"/>
  <c r="D30" i="1"/>
  <c r="D36" i="1" s="1"/>
  <c r="C30" i="1"/>
  <c r="C36" i="1" s="1"/>
  <c r="B30" i="1"/>
  <c r="F12" i="1"/>
  <c r="J7" i="1"/>
  <c r="J10" i="1" s="1"/>
  <c r="J12" i="1" s="1"/>
  <c r="J20" i="1" s="1"/>
  <c r="I7" i="1"/>
  <c r="I10" i="1" s="1"/>
  <c r="I12" i="1" s="1"/>
  <c r="H7" i="1"/>
  <c r="H10" i="1" s="1"/>
  <c r="G7" i="1"/>
  <c r="G10" i="1" s="1"/>
  <c r="F7" i="1"/>
  <c r="F10" i="1" s="1"/>
  <c r="E7" i="1"/>
  <c r="D7" i="1"/>
  <c r="C7" i="1"/>
  <c r="B7" i="1"/>
  <c r="I4" i="1"/>
  <c r="H4" i="1"/>
  <c r="G4" i="1"/>
  <c r="F4" i="1"/>
  <c r="E4" i="1"/>
  <c r="D4" i="1"/>
  <c r="C4" i="1"/>
  <c r="B4" i="1"/>
  <c r="B10" i="1" s="1"/>
  <c r="B12" i="1" s="1"/>
  <c r="B64" i="1" s="1"/>
  <c r="B76" i="1" s="1"/>
  <c r="H1" i="1"/>
  <c r="G1" i="1"/>
  <c r="F1" i="1"/>
  <c r="E1" i="1"/>
  <c r="D1" i="1"/>
  <c r="C1" i="1"/>
  <c r="B1" i="1" s="1"/>
  <c r="C20" i="5" l="1"/>
  <c r="C3" i="5"/>
  <c r="U15" i="5"/>
  <c r="T26" i="5"/>
  <c r="T28" i="5" s="1"/>
  <c r="D1" i="5"/>
  <c r="D20" i="5" s="1"/>
  <c r="C123" i="3"/>
  <c r="D112" i="3"/>
  <c r="E112" i="3"/>
  <c r="H94" i="3"/>
  <c r="D28" i="3"/>
  <c r="G194" i="3"/>
  <c r="B68" i="3"/>
  <c r="C69" i="3" s="1"/>
  <c r="H194" i="3"/>
  <c r="I74" i="3"/>
  <c r="J62" i="3"/>
  <c r="K62" i="3" s="1"/>
  <c r="B116" i="3"/>
  <c r="I107" i="3"/>
  <c r="C28" i="3"/>
  <c r="C30" i="3" s="1"/>
  <c r="H193" i="3"/>
  <c r="G79" i="3"/>
  <c r="H109" i="3"/>
  <c r="B59" i="3"/>
  <c r="F61" i="3"/>
  <c r="F63" i="3" s="1"/>
  <c r="D152" i="3"/>
  <c r="E152" i="3"/>
  <c r="E46" i="3"/>
  <c r="D24" i="3"/>
  <c r="D26" i="3" s="1"/>
  <c r="C152" i="3"/>
  <c r="D158" i="3"/>
  <c r="C68" i="3"/>
  <c r="D35" i="3"/>
  <c r="D37" i="3" s="1"/>
  <c r="C134" i="3"/>
  <c r="F68" i="3"/>
  <c r="F70" i="3" s="1"/>
  <c r="I83" i="3"/>
  <c r="G152" i="3"/>
  <c r="F47" i="3"/>
  <c r="C165" i="3"/>
  <c r="H96" i="3"/>
  <c r="D188" i="3"/>
  <c r="H39" i="3"/>
  <c r="E105" i="3"/>
  <c r="E123" i="3"/>
  <c r="E125" i="3" s="1"/>
  <c r="I145" i="3"/>
  <c r="E158" i="3"/>
  <c r="E213" i="3"/>
  <c r="H123" i="3"/>
  <c r="H125" i="3" s="1"/>
  <c r="I178" i="3"/>
  <c r="F43" i="3"/>
  <c r="C162" i="3"/>
  <c r="G191" i="3"/>
  <c r="C198" i="3"/>
  <c r="G213" i="3"/>
  <c r="H26" i="3"/>
  <c r="C190" i="3"/>
  <c r="G101" i="3"/>
  <c r="G123" i="3"/>
  <c r="G125" i="3" s="1"/>
  <c r="G138" i="3"/>
  <c r="G157" i="3"/>
  <c r="F49" i="3"/>
  <c r="H138" i="3"/>
  <c r="H157" i="3"/>
  <c r="G49" i="3"/>
  <c r="I138" i="3"/>
  <c r="E168" i="3"/>
  <c r="E212" i="3"/>
  <c r="B198" i="3"/>
  <c r="B199" i="3" s="1"/>
  <c r="J91" i="3"/>
  <c r="J90" i="3" s="1"/>
  <c r="S36" i="3" s="1"/>
  <c r="F168" i="3"/>
  <c r="J124" i="3"/>
  <c r="J123" i="3" s="1"/>
  <c r="J122" i="3" s="1"/>
  <c r="S47" i="3" s="1"/>
  <c r="D162" i="3"/>
  <c r="D198" i="3"/>
  <c r="D200" i="3" s="1"/>
  <c r="E198" i="3"/>
  <c r="E199" i="3" s="1"/>
  <c r="D212" i="3"/>
  <c r="I115" i="3"/>
  <c r="C164" i="3"/>
  <c r="I72" i="3"/>
  <c r="D164" i="3"/>
  <c r="G161" i="3"/>
  <c r="D44" i="3"/>
  <c r="H153" i="3"/>
  <c r="H155" i="3" s="1"/>
  <c r="E149" i="3"/>
  <c r="B129" i="3"/>
  <c r="F158" i="3"/>
  <c r="E43" i="3"/>
  <c r="F139" i="3"/>
  <c r="C112" i="3"/>
  <c r="J58" i="3"/>
  <c r="J57" i="3" s="1"/>
  <c r="S24" i="3" s="1"/>
  <c r="C94" i="3"/>
  <c r="C96" i="3" s="1"/>
  <c r="D73" i="3"/>
  <c r="H139" i="3"/>
  <c r="H183" i="3"/>
  <c r="C24" i="3"/>
  <c r="C26" i="3" s="1"/>
  <c r="B41" i="3"/>
  <c r="F46" i="3"/>
  <c r="I40" i="3"/>
  <c r="J132" i="3"/>
  <c r="K132" i="3" s="1"/>
  <c r="E165" i="3"/>
  <c r="C92" i="3"/>
  <c r="B125" i="3"/>
  <c r="F105" i="3"/>
  <c r="E107" i="3"/>
  <c r="E148" i="3"/>
  <c r="T64" i="3"/>
  <c r="U64" i="3" s="1"/>
  <c r="D30" i="3"/>
  <c r="H178" i="3"/>
  <c r="G139" i="3"/>
  <c r="G188" i="3"/>
  <c r="G80" i="3"/>
  <c r="E35" i="3"/>
  <c r="F57" i="3"/>
  <c r="F59" i="3" s="1"/>
  <c r="F72" i="3"/>
  <c r="I79" i="3"/>
  <c r="G94" i="3"/>
  <c r="G96" i="3" s="1"/>
  <c r="F90" i="3"/>
  <c r="F92" i="3" s="1"/>
  <c r="I123" i="3"/>
  <c r="I125" i="3" s="1"/>
  <c r="F35" i="3"/>
  <c r="B80" i="3"/>
  <c r="B73" i="3"/>
  <c r="H80" i="3"/>
  <c r="H83" i="3"/>
  <c r="H77" i="3"/>
  <c r="B44" i="3"/>
  <c r="B22" i="3"/>
  <c r="G106" i="3"/>
  <c r="G86" i="3"/>
  <c r="G88" i="3" s="1"/>
  <c r="B146" i="3"/>
  <c r="B149" i="3"/>
  <c r="B119" i="3"/>
  <c r="B121" i="3" s="1"/>
  <c r="B143" i="3"/>
  <c r="F207" i="3"/>
  <c r="H165" i="1"/>
  <c r="B142" i="1"/>
  <c r="B149" i="1" s="1"/>
  <c r="C142" i="1"/>
  <c r="C149" i="1" s="1"/>
  <c r="C150" i="1" s="1"/>
  <c r="E59" i="1"/>
  <c r="E60" i="1" s="1"/>
  <c r="E57" i="4"/>
  <c r="G59" i="1"/>
  <c r="G60" i="1" s="1"/>
  <c r="B24" i="3"/>
  <c r="B26" i="3" s="1"/>
  <c r="F101" i="3"/>
  <c r="F103" i="3" s="1"/>
  <c r="C127" i="3"/>
  <c r="C129" i="3" s="1"/>
  <c r="G57" i="4"/>
  <c r="J33" i="3"/>
  <c r="J32" i="3" s="1"/>
  <c r="S16" i="3" s="1"/>
  <c r="G73" i="3"/>
  <c r="H207" i="3"/>
  <c r="G70" i="4"/>
  <c r="H73" i="3"/>
  <c r="E178" i="3"/>
  <c r="H70" i="4"/>
  <c r="E21" i="3"/>
  <c r="E50" i="3" s="1"/>
  <c r="E82" i="3"/>
  <c r="E113" i="3"/>
  <c r="J128" i="3"/>
  <c r="J127" i="3" s="1"/>
  <c r="E162" i="3"/>
  <c r="B31" i="3"/>
  <c r="B32" i="3" s="1"/>
  <c r="B34" i="3" s="1"/>
  <c r="B47" i="3"/>
  <c r="F17" i="3"/>
  <c r="B162" i="3"/>
  <c r="F162" i="3"/>
  <c r="C208" i="3"/>
  <c r="C14" i="3" s="1"/>
  <c r="H60" i="1"/>
  <c r="F59" i="1"/>
  <c r="F60" i="1" s="1"/>
  <c r="E10" i="1"/>
  <c r="E12" i="1" s="1"/>
  <c r="C173" i="1"/>
  <c r="C176" i="1" s="1"/>
  <c r="C177" i="1" s="1"/>
  <c r="E72" i="3"/>
  <c r="F107" i="3"/>
  <c r="F165" i="1"/>
  <c r="D208" i="3"/>
  <c r="D210" i="3" s="1"/>
  <c r="B63" i="4"/>
  <c r="B64" i="4" s="1"/>
  <c r="B65" i="4" s="1"/>
  <c r="H113" i="3"/>
  <c r="E208" i="3"/>
  <c r="C63" i="4"/>
  <c r="C64" i="4" s="1"/>
  <c r="C65" i="4" s="1"/>
  <c r="E28" i="3"/>
  <c r="E30" i="3" s="1"/>
  <c r="E90" i="3"/>
  <c r="E92" i="3" s="1"/>
  <c r="B172" i="3"/>
  <c r="B171" i="3" s="1"/>
  <c r="F208" i="3"/>
  <c r="F14" i="3" s="1"/>
  <c r="E63" i="4"/>
  <c r="E64" i="4" s="1"/>
  <c r="E65" i="4" s="1"/>
  <c r="D184" i="3"/>
  <c r="F63" i="4"/>
  <c r="F64" i="4" s="1"/>
  <c r="F65" i="4" s="1"/>
  <c r="H28" i="3"/>
  <c r="H30" i="3" s="1"/>
  <c r="H68" i="3"/>
  <c r="H70" i="3" s="1"/>
  <c r="H90" i="3"/>
  <c r="H92" i="3" s="1"/>
  <c r="J95" i="3"/>
  <c r="J94" i="3" s="1"/>
  <c r="D127" i="3"/>
  <c r="D129" i="3" s="1"/>
  <c r="D145" i="3"/>
  <c r="G165" i="1"/>
  <c r="B134" i="3"/>
  <c r="B136" i="3" s="1"/>
  <c r="B159" i="3"/>
  <c r="I63" i="4"/>
  <c r="I64" i="4" s="1"/>
  <c r="I65" i="4" s="1"/>
  <c r="G24" i="3"/>
  <c r="G26" i="3" s="1"/>
  <c r="B174" i="3"/>
  <c r="B14" i="3" s="1"/>
  <c r="B15" i="3" s="1"/>
  <c r="G142" i="1"/>
  <c r="G149" i="1" s="1"/>
  <c r="G150" i="1" s="1"/>
  <c r="E116" i="3"/>
  <c r="G12" i="1"/>
  <c r="D142" i="1"/>
  <c r="D149" i="1" s="1"/>
  <c r="D150" i="1" s="1"/>
  <c r="I59" i="1"/>
  <c r="E165" i="1"/>
  <c r="H116" i="3"/>
  <c r="B110" i="3"/>
  <c r="B39" i="3"/>
  <c r="E164" i="3"/>
  <c r="I41" i="3"/>
  <c r="E159" i="3"/>
  <c r="F142" i="1"/>
  <c r="F149" i="1" s="1"/>
  <c r="F150" i="1" s="1"/>
  <c r="I47" i="3"/>
  <c r="H142" i="1"/>
  <c r="H149" i="1" s="1"/>
  <c r="H150" i="1" s="1"/>
  <c r="C72" i="3"/>
  <c r="F123" i="3"/>
  <c r="F125" i="3" s="1"/>
  <c r="F140" i="3"/>
  <c r="F159" i="3"/>
  <c r="B175" i="3"/>
  <c r="B17" i="3" s="1"/>
  <c r="B59" i="1"/>
  <c r="F167" i="3"/>
  <c r="I41" i="4"/>
  <c r="D43" i="3"/>
  <c r="D72" i="3"/>
  <c r="C118" i="3"/>
  <c r="B20" i="1"/>
  <c r="B115" i="3"/>
  <c r="C39" i="3"/>
  <c r="E167" i="3"/>
  <c r="C59" i="1"/>
  <c r="C60" i="1" s="1"/>
  <c r="D59" i="1"/>
  <c r="D60" i="1" s="1"/>
  <c r="D118" i="3"/>
  <c r="D143" i="3" s="1"/>
  <c r="D34" i="4"/>
  <c r="D45" i="4" s="1"/>
  <c r="D78" i="4"/>
  <c r="E78" i="4"/>
  <c r="E34" i="4"/>
  <c r="E45" i="4" s="1"/>
  <c r="C41" i="4"/>
  <c r="F41" i="4"/>
  <c r="G41" i="4"/>
  <c r="B68" i="4"/>
  <c r="B70" i="4" s="1"/>
  <c r="B71" i="4" s="1"/>
  <c r="B72" i="4" s="1"/>
  <c r="I55" i="4"/>
  <c r="H41" i="4"/>
  <c r="H67" i="4"/>
  <c r="J28" i="4"/>
  <c r="K28" i="4" s="1"/>
  <c r="C22" i="3"/>
  <c r="C31" i="3"/>
  <c r="G167" i="3"/>
  <c r="G168" i="3"/>
  <c r="H57" i="3"/>
  <c r="H59" i="3" s="1"/>
  <c r="D82" i="3"/>
  <c r="I206" i="3"/>
  <c r="T72" i="3"/>
  <c r="D113" i="3"/>
  <c r="T18" i="3"/>
  <c r="I44" i="3"/>
  <c r="I148" i="3"/>
  <c r="I140" i="3"/>
  <c r="F194" i="3"/>
  <c r="F178" i="3"/>
  <c r="B191" i="3"/>
  <c r="C44" i="3"/>
  <c r="E194" i="3"/>
  <c r="B90" i="3"/>
  <c r="B92" i="3" s="1"/>
  <c r="B97" i="3"/>
  <c r="B98" i="3" s="1"/>
  <c r="B100" i="3" s="1"/>
  <c r="G17" i="3"/>
  <c r="D90" i="3"/>
  <c r="D92" i="3" s="1"/>
  <c r="C97" i="3"/>
  <c r="F197" i="3"/>
  <c r="D106" i="3"/>
  <c r="G119" i="3"/>
  <c r="G121" i="3" s="1"/>
  <c r="B194" i="3"/>
  <c r="G197" i="3"/>
  <c r="E106" i="3"/>
  <c r="I162" i="3"/>
  <c r="G187" i="3"/>
  <c r="H74" i="3"/>
  <c r="C183" i="3"/>
  <c r="C185" i="3"/>
  <c r="D41" i="3"/>
  <c r="D39" i="3"/>
  <c r="D97" i="3"/>
  <c r="D179" i="3"/>
  <c r="D181" i="3" s="1"/>
  <c r="I28" i="3"/>
  <c r="I30" i="3" s="1"/>
  <c r="T14" i="3"/>
  <c r="E97" i="3"/>
  <c r="E86" i="3"/>
  <c r="E88" i="3" s="1"/>
  <c r="F184" i="3"/>
  <c r="F183" i="3"/>
  <c r="C161" i="3"/>
  <c r="C49" i="3"/>
  <c r="C41" i="3"/>
  <c r="C138" i="3"/>
  <c r="B109" i="3"/>
  <c r="D161" i="3"/>
  <c r="H8" i="3"/>
  <c r="D49" i="3"/>
  <c r="D61" i="3"/>
  <c r="D63" i="3" s="1"/>
  <c r="H97" i="3"/>
  <c r="H145" i="3"/>
  <c r="D50" i="3"/>
  <c r="F82" i="3"/>
  <c r="H146" i="3"/>
  <c r="E161" i="3"/>
  <c r="G149" i="3"/>
  <c r="C125" i="3"/>
  <c r="C202" i="3"/>
  <c r="E127" i="3"/>
  <c r="E129" i="3" s="1"/>
  <c r="G179" i="3"/>
  <c r="G181" i="3" s="1"/>
  <c r="C213" i="3"/>
  <c r="C178" i="3"/>
  <c r="D183" i="3"/>
  <c r="E183" i="3"/>
  <c r="F115" i="3"/>
  <c r="C193" i="3"/>
  <c r="C61" i="3"/>
  <c r="C63" i="3" s="1"/>
  <c r="G146" i="3"/>
  <c r="G39" i="3"/>
  <c r="G83" i="3"/>
  <c r="F161" i="3"/>
  <c r="B185" i="3"/>
  <c r="J99" i="3"/>
  <c r="J98" i="3" s="1"/>
  <c r="S40" i="3" s="1"/>
  <c r="F110" i="3"/>
  <c r="F185" i="3"/>
  <c r="G140" i="3"/>
  <c r="H187" i="3"/>
  <c r="H188" i="3"/>
  <c r="H119" i="3"/>
  <c r="H121" i="3" s="1"/>
  <c r="C200" i="3"/>
  <c r="H198" i="3"/>
  <c r="H200" i="3" s="1"/>
  <c r="D125" i="3"/>
  <c r="B61" i="3"/>
  <c r="B63" i="3" s="1"/>
  <c r="B64" i="3"/>
  <c r="B65" i="3" s="1"/>
  <c r="B67" i="3" s="1"/>
  <c r="F86" i="3"/>
  <c r="F88" i="3" s="1"/>
  <c r="F165" i="3"/>
  <c r="F164" i="3"/>
  <c r="G183" i="3"/>
  <c r="H53" i="3"/>
  <c r="H55" i="3" s="1"/>
  <c r="D110" i="3"/>
  <c r="B130" i="3"/>
  <c r="B131" i="3" s="1"/>
  <c r="B133" i="3" s="1"/>
  <c r="C212" i="3"/>
  <c r="I153" i="3"/>
  <c r="I155" i="3" s="1"/>
  <c r="F157" i="3"/>
  <c r="G178" i="3"/>
  <c r="C43" i="3"/>
  <c r="B74" i="3"/>
  <c r="K36" i="4"/>
  <c r="K34" i="4" s="1"/>
  <c r="J34" i="4"/>
  <c r="U20" i="4"/>
  <c r="V20" i="4" s="1"/>
  <c r="E67" i="4"/>
  <c r="I34" i="4"/>
  <c r="I45" i="4" s="1"/>
  <c r="U12" i="4"/>
  <c r="I57" i="4"/>
  <c r="D70" i="4"/>
  <c r="D71" i="4" s="1"/>
  <c r="D72" i="4" s="1"/>
  <c r="F67" i="4"/>
  <c r="H57" i="4"/>
  <c r="L42" i="4"/>
  <c r="G34" i="4"/>
  <c r="G45" i="4" s="1"/>
  <c r="G78" i="4"/>
  <c r="H64" i="4"/>
  <c r="H65" i="4" s="1"/>
  <c r="H78" i="4"/>
  <c r="H34" i="4"/>
  <c r="U13" i="4"/>
  <c r="K37" i="4"/>
  <c r="M35" i="4"/>
  <c r="K39" i="4"/>
  <c r="L39" i="4" s="1"/>
  <c r="M39" i="4" s="1"/>
  <c r="N39" i="4" s="1"/>
  <c r="B67" i="4"/>
  <c r="I68" i="4"/>
  <c r="I70" i="4" s="1"/>
  <c r="E55" i="4"/>
  <c r="V22" i="4"/>
  <c r="D57" i="4"/>
  <c r="D64" i="4"/>
  <c r="D65" i="4" s="1"/>
  <c r="F68" i="4"/>
  <c r="F70" i="4" s="1"/>
  <c r="F55" i="4"/>
  <c r="V3" i="4"/>
  <c r="C34" i="4"/>
  <c r="C45" i="4" s="1"/>
  <c r="C78" i="4"/>
  <c r="F34" i="4"/>
  <c r="F45" i="4" s="1"/>
  <c r="F78" i="4"/>
  <c r="C68" i="4"/>
  <c r="C70" i="4" s="1"/>
  <c r="G55" i="4"/>
  <c r="G71" i="4"/>
  <c r="G72" i="4" s="1"/>
  <c r="B34" i="4"/>
  <c r="B45" i="4" s="1"/>
  <c r="B78" i="4"/>
  <c r="C57" i="4"/>
  <c r="E68" i="4"/>
  <c r="E70" i="4" s="1"/>
  <c r="D55" i="4"/>
  <c r="C55" i="4"/>
  <c r="H55" i="4"/>
  <c r="H71" i="4"/>
  <c r="H72" i="4" s="1"/>
  <c r="J66" i="4"/>
  <c r="I78" i="4"/>
  <c r="H50" i="3"/>
  <c r="H41" i="3"/>
  <c r="H17" i="3"/>
  <c r="H49" i="3"/>
  <c r="I49" i="3"/>
  <c r="I61" i="3"/>
  <c r="I63" i="3" s="1"/>
  <c r="T26" i="3"/>
  <c r="I165" i="3"/>
  <c r="I164" i="3"/>
  <c r="J196" i="3"/>
  <c r="T70" i="3"/>
  <c r="U70" i="3" s="1"/>
  <c r="I203" i="3"/>
  <c r="H31" i="3"/>
  <c r="H22" i="3"/>
  <c r="H3" i="3"/>
  <c r="H3" i="4" s="1"/>
  <c r="H25" i="4" s="1"/>
  <c r="H47" i="3"/>
  <c r="H40" i="3"/>
  <c r="I22" i="3"/>
  <c r="I76" i="3"/>
  <c r="I77" i="3"/>
  <c r="T30" i="3"/>
  <c r="I68" i="3"/>
  <c r="E188" i="3"/>
  <c r="E179" i="3"/>
  <c r="E187" i="3"/>
  <c r="F187" i="3"/>
  <c r="I197" i="3"/>
  <c r="I207" i="3"/>
  <c r="G31" i="3"/>
  <c r="G22" i="3"/>
  <c r="G3" i="3"/>
  <c r="G47" i="3"/>
  <c r="I183" i="3"/>
  <c r="I184" i="3"/>
  <c r="I179" i="3"/>
  <c r="I185" i="3"/>
  <c r="T31" i="3"/>
  <c r="T22" i="3"/>
  <c r="T36" i="3"/>
  <c r="I90" i="3"/>
  <c r="I92" i="3" s="1"/>
  <c r="T10" i="3"/>
  <c r="T19" i="3"/>
  <c r="U19" i="3" s="1"/>
  <c r="B107" i="3"/>
  <c r="B106" i="3"/>
  <c r="B105" i="3"/>
  <c r="I193" i="3"/>
  <c r="I194" i="3"/>
  <c r="C105" i="3"/>
  <c r="C107" i="3"/>
  <c r="D105" i="3"/>
  <c r="C8" i="3"/>
  <c r="C106" i="3"/>
  <c r="T3" i="3"/>
  <c r="E53" i="3"/>
  <c r="E55" i="3" s="1"/>
  <c r="E64" i="3"/>
  <c r="F198" i="3"/>
  <c r="F203" i="3"/>
  <c r="F204" i="3"/>
  <c r="F202" i="3"/>
  <c r="F64" i="3"/>
  <c r="F80" i="3"/>
  <c r="F77" i="3"/>
  <c r="G53" i="3"/>
  <c r="G55" i="3" s="1"/>
  <c r="F53" i="3"/>
  <c r="F55" i="3" s="1"/>
  <c r="C57" i="3"/>
  <c r="C59" i="3" s="1"/>
  <c r="C64" i="3"/>
  <c r="D57" i="3"/>
  <c r="D59" i="3" s="1"/>
  <c r="H168" i="3"/>
  <c r="H167" i="3"/>
  <c r="H159" i="3"/>
  <c r="H191" i="3"/>
  <c r="H190" i="3"/>
  <c r="G198" i="3"/>
  <c r="G204" i="3"/>
  <c r="G203" i="3"/>
  <c r="G8" i="3"/>
  <c r="H202" i="3"/>
  <c r="G202" i="3"/>
  <c r="I31" i="3"/>
  <c r="I24" i="3"/>
  <c r="I26" i="3" s="1"/>
  <c r="T12" i="3"/>
  <c r="E142" i="3"/>
  <c r="E143" i="3"/>
  <c r="E134" i="3"/>
  <c r="I168" i="3"/>
  <c r="I167" i="3"/>
  <c r="E77" i="3"/>
  <c r="E68" i="3"/>
  <c r="F76" i="3"/>
  <c r="E76" i="3"/>
  <c r="F127" i="3"/>
  <c r="F129" i="3" s="1"/>
  <c r="F143" i="3"/>
  <c r="F142" i="3"/>
  <c r="F134" i="3"/>
  <c r="I64" i="3"/>
  <c r="I53" i="3"/>
  <c r="I55" i="3" s="1"/>
  <c r="I80" i="3"/>
  <c r="I3" i="3"/>
  <c r="I73" i="3"/>
  <c r="G127" i="3"/>
  <c r="G129" i="3" s="1"/>
  <c r="G134" i="3"/>
  <c r="G142" i="3"/>
  <c r="G143" i="3"/>
  <c r="G165" i="3"/>
  <c r="G164" i="3"/>
  <c r="B179" i="3"/>
  <c r="B188" i="3"/>
  <c r="B187" i="3"/>
  <c r="G68" i="3"/>
  <c r="H76" i="3"/>
  <c r="G76" i="3"/>
  <c r="G77" i="3"/>
  <c r="H127" i="3"/>
  <c r="H129" i="3" s="1"/>
  <c r="H134" i="3"/>
  <c r="H142" i="3"/>
  <c r="H143" i="3"/>
  <c r="H165" i="3"/>
  <c r="H164" i="3"/>
  <c r="C179" i="3"/>
  <c r="C187" i="3"/>
  <c r="D187" i="3"/>
  <c r="C188" i="3"/>
  <c r="I191" i="3"/>
  <c r="I190" i="3"/>
  <c r="C157" i="3"/>
  <c r="C153" i="3"/>
  <c r="C158" i="3"/>
  <c r="C159" i="3"/>
  <c r="I130" i="3"/>
  <c r="I149" i="3"/>
  <c r="I146" i="3"/>
  <c r="I139" i="3"/>
  <c r="I119" i="3"/>
  <c r="I121" i="3" s="1"/>
  <c r="B167" i="3"/>
  <c r="B168" i="3"/>
  <c r="C168" i="3"/>
  <c r="D167" i="3"/>
  <c r="C167" i="3"/>
  <c r="D206" i="3"/>
  <c r="D207" i="3"/>
  <c r="D140" i="3"/>
  <c r="D138" i="3"/>
  <c r="D134" i="3"/>
  <c r="E140" i="3"/>
  <c r="I158" i="3"/>
  <c r="I159" i="3"/>
  <c r="I157" i="3"/>
  <c r="E206" i="3"/>
  <c r="E207" i="3"/>
  <c r="F206" i="3"/>
  <c r="I134" i="3"/>
  <c r="I142" i="3"/>
  <c r="I143" i="3"/>
  <c r="T54" i="3"/>
  <c r="E130" i="3"/>
  <c r="H213" i="3"/>
  <c r="H212" i="3"/>
  <c r="H204" i="3"/>
  <c r="C47" i="3"/>
  <c r="D46" i="3"/>
  <c r="C46" i="3"/>
  <c r="B157" i="3"/>
  <c r="B158" i="3"/>
  <c r="B153" i="3"/>
  <c r="B70" i="3"/>
  <c r="B69" i="3"/>
  <c r="C70" i="3"/>
  <c r="C83" i="3"/>
  <c r="C82" i="3"/>
  <c r="D153" i="3"/>
  <c r="E157" i="3"/>
  <c r="D157" i="3"/>
  <c r="D159" i="3"/>
  <c r="F41" i="3"/>
  <c r="F39" i="3"/>
  <c r="F8" i="3"/>
  <c r="F40" i="3"/>
  <c r="G46" i="3"/>
  <c r="B96" i="3"/>
  <c r="I101" i="3"/>
  <c r="I110" i="3"/>
  <c r="T42" i="3"/>
  <c r="I109" i="3"/>
  <c r="D213" i="3"/>
  <c r="E197" i="3"/>
  <c r="D197" i="3"/>
  <c r="C77" i="3"/>
  <c r="C76" i="3"/>
  <c r="G90" i="3"/>
  <c r="G92" i="3" s="1"/>
  <c r="G97" i="3"/>
  <c r="E138" i="3"/>
  <c r="E145" i="3"/>
  <c r="E146" i="3"/>
  <c r="D185" i="3"/>
  <c r="D193" i="3"/>
  <c r="D194" i="3"/>
  <c r="G43" i="3"/>
  <c r="G44" i="3"/>
  <c r="D86" i="3"/>
  <c r="D88" i="3" s="1"/>
  <c r="C110" i="3"/>
  <c r="H43" i="3"/>
  <c r="H44" i="3"/>
  <c r="H35" i="3"/>
  <c r="F28" i="3"/>
  <c r="F30" i="3" s="1"/>
  <c r="G28" i="3"/>
  <c r="G30" i="3" s="1"/>
  <c r="I43" i="3"/>
  <c r="I35" i="3"/>
  <c r="G130" i="3"/>
  <c r="I204" i="3"/>
  <c r="I213" i="3"/>
  <c r="I57" i="3"/>
  <c r="I59" i="3" s="1"/>
  <c r="T24" i="3"/>
  <c r="E73" i="3"/>
  <c r="E8" i="3"/>
  <c r="E74" i="3"/>
  <c r="B83" i="3"/>
  <c r="B82" i="3"/>
  <c r="E139" i="3"/>
  <c r="F73" i="3"/>
  <c r="F74" i="3"/>
  <c r="D83" i="3"/>
  <c r="D74" i="3"/>
  <c r="G35" i="3"/>
  <c r="E59" i="3"/>
  <c r="C80" i="3"/>
  <c r="C79" i="3"/>
  <c r="F112" i="3"/>
  <c r="F113" i="3"/>
  <c r="G115" i="3"/>
  <c r="G116" i="3"/>
  <c r="H152" i="3"/>
  <c r="H162" i="3"/>
  <c r="B197" i="3"/>
  <c r="B210" i="3"/>
  <c r="C197" i="3"/>
  <c r="G40" i="3"/>
  <c r="H46" i="3"/>
  <c r="D80" i="3"/>
  <c r="D79" i="3"/>
  <c r="H110" i="3"/>
  <c r="H101" i="3"/>
  <c r="G113" i="3"/>
  <c r="G112" i="3"/>
  <c r="I152" i="3"/>
  <c r="T58" i="3"/>
  <c r="U58" i="3" s="1"/>
  <c r="I212" i="3"/>
  <c r="D8" i="3"/>
  <c r="C17" i="3"/>
  <c r="E80" i="3"/>
  <c r="E79" i="3"/>
  <c r="F79" i="3"/>
  <c r="C86" i="3"/>
  <c r="C88" i="3" s="1"/>
  <c r="C53" i="3"/>
  <c r="C55" i="3" s="1"/>
  <c r="B53" i="3"/>
  <c r="B55" i="3" s="1"/>
  <c r="B3" i="3"/>
  <c r="I8" i="3"/>
  <c r="F3" i="3"/>
  <c r="F31" i="3"/>
  <c r="F50" i="3"/>
  <c r="D53" i="3"/>
  <c r="D55" i="3" s="1"/>
  <c r="D64" i="3"/>
  <c r="D77" i="3"/>
  <c r="D76" i="3"/>
  <c r="D68" i="3"/>
  <c r="H115" i="3"/>
  <c r="F145" i="3"/>
  <c r="F146" i="3"/>
  <c r="G145" i="3"/>
  <c r="E193" i="3"/>
  <c r="F193" i="3"/>
  <c r="G206" i="3"/>
  <c r="G207" i="3"/>
  <c r="G103" i="3"/>
  <c r="G107" i="3"/>
  <c r="G105" i="3"/>
  <c r="D17" i="3"/>
  <c r="I46" i="3"/>
  <c r="G74" i="3"/>
  <c r="G72" i="3"/>
  <c r="I97" i="3"/>
  <c r="I106" i="3"/>
  <c r="I86" i="3"/>
  <c r="I88" i="3" s="1"/>
  <c r="T34" i="3"/>
  <c r="H107" i="3"/>
  <c r="H105" i="3"/>
  <c r="H106" i="3"/>
  <c r="I105" i="3"/>
  <c r="E153" i="3"/>
  <c r="F191" i="3"/>
  <c r="G190" i="3"/>
  <c r="D94" i="3"/>
  <c r="D96" i="3" s="1"/>
  <c r="F153" i="3"/>
  <c r="H158" i="3"/>
  <c r="B184" i="3"/>
  <c r="T46" i="3"/>
  <c r="B203" i="3"/>
  <c r="B40" i="3"/>
  <c r="E49" i="3"/>
  <c r="E17" i="3"/>
  <c r="E41" i="3"/>
  <c r="B140" i="3"/>
  <c r="B148" i="3"/>
  <c r="C203" i="3"/>
  <c r="C204" i="3"/>
  <c r="C35" i="3"/>
  <c r="D36" i="3" s="1"/>
  <c r="C40" i="3"/>
  <c r="H86" i="3"/>
  <c r="H88" i="3" s="1"/>
  <c r="C115" i="3"/>
  <c r="C116" i="3"/>
  <c r="C148" i="3"/>
  <c r="G162" i="3"/>
  <c r="B165" i="3"/>
  <c r="G185" i="3"/>
  <c r="G184" i="3"/>
  <c r="D203" i="3"/>
  <c r="D204" i="3"/>
  <c r="D202" i="3"/>
  <c r="T55" i="3"/>
  <c r="E101" i="3"/>
  <c r="E109" i="3"/>
  <c r="E110" i="3"/>
  <c r="C113" i="3"/>
  <c r="K124" i="3"/>
  <c r="C194" i="3"/>
  <c r="C184" i="3"/>
  <c r="D31" i="3"/>
  <c r="D22" i="3"/>
  <c r="J25" i="3"/>
  <c r="E39" i="3"/>
  <c r="D40" i="3"/>
  <c r="F44" i="3"/>
  <c r="G50" i="3"/>
  <c r="G61" i="3"/>
  <c r="G63" i="3" s="1"/>
  <c r="B77" i="3"/>
  <c r="B76" i="3"/>
  <c r="C145" i="3"/>
  <c r="D148" i="3"/>
  <c r="H184" i="3"/>
  <c r="H179" i="3"/>
  <c r="F190" i="3"/>
  <c r="E202" i="3"/>
  <c r="E204" i="3"/>
  <c r="E203" i="3"/>
  <c r="E24" i="3"/>
  <c r="E26" i="3" s="1"/>
  <c r="B49" i="3"/>
  <c r="B50" i="3"/>
  <c r="I113" i="3"/>
  <c r="D115" i="3"/>
  <c r="D107" i="3"/>
  <c r="D116" i="3"/>
  <c r="F148" i="3"/>
  <c r="F149" i="3"/>
  <c r="F24" i="3"/>
  <c r="F26" i="3" s="1"/>
  <c r="G41" i="3"/>
  <c r="C50" i="3"/>
  <c r="H64" i="3"/>
  <c r="E61" i="3"/>
  <c r="E63" i="3" s="1"/>
  <c r="J66" i="3"/>
  <c r="D165" i="3"/>
  <c r="D168" i="3"/>
  <c r="G153" i="3"/>
  <c r="G159" i="3"/>
  <c r="G158" i="3"/>
  <c r="F83" i="3"/>
  <c r="E115" i="3"/>
  <c r="C191" i="3"/>
  <c r="B204" i="3"/>
  <c r="B213" i="3"/>
  <c r="J29" i="3"/>
  <c r="D47" i="3"/>
  <c r="I17" i="3"/>
  <c r="B101" i="3"/>
  <c r="C109" i="3"/>
  <c r="I112" i="3"/>
  <c r="F119" i="3"/>
  <c r="F121" i="3" s="1"/>
  <c r="F130" i="3"/>
  <c r="D178" i="3"/>
  <c r="H206" i="3"/>
  <c r="I50" i="3"/>
  <c r="G82" i="3"/>
  <c r="I39" i="3"/>
  <c r="B35" i="3"/>
  <c r="H82" i="3"/>
  <c r="B86" i="3"/>
  <c r="B88" i="3" s="1"/>
  <c r="B113" i="3"/>
  <c r="I94" i="3"/>
  <c r="I96" i="3" s="1"/>
  <c r="D101" i="3"/>
  <c r="D109" i="3"/>
  <c r="H130" i="3"/>
  <c r="I187" i="3"/>
  <c r="I188" i="3"/>
  <c r="H197" i="3"/>
  <c r="G64" i="3"/>
  <c r="C74" i="3"/>
  <c r="E185" i="3"/>
  <c r="E184" i="3"/>
  <c r="G110" i="3"/>
  <c r="F116" i="3"/>
  <c r="H161" i="3"/>
  <c r="E94" i="3"/>
  <c r="E96" i="3" s="1"/>
  <c r="G148" i="3"/>
  <c r="H79" i="3"/>
  <c r="F94" i="3"/>
  <c r="F96" i="3" s="1"/>
  <c r="C142" i="3"/>
  <c r="H148" i="3"/>
  <c r="H140" i="3"/>
  <c r="H149" i="3"/>
  <c r="E190" i="3"/>
  <c r="D190" i="3"/>
  <c r="D191" i="3"/>
  <c r="B207" i="3"/>
  <c r="F212" i="3"/>
  <c r="F213" i="3"/>
  <c r="F106" i="3"/>
  <c r="F97" i="3"/>
  <c r="G57" i="3"/>
  <c r="G59" i="3" s="1"/>
  <c r="I82" i="3"/>
  <c r="F109" i="3"/>
  <c r="D142" i="3"/>
  <c r="E191" i="3"/>
  <c r="G193" i="3"/>
  <c r="C206" i="3"/>
  <c r="C207" i="3"/>
  <c r="G212" i="3"/>
  <c r="I116" i="3"/>
  <c r="I127" i="3"/>
  <c r="I129" i="3" s="1"/>
  <c r="B139" i="3"/>
  <c r="F188" i="3"/>
  <c r="H61" i="3"/>
  <c r="H63" i="3" s="1"/>
  <c r="E83" i="3"/>
  <c r="C101" i="3"/>
  <c r="C140" i="3"/>
  <c r="F152" i="3"/>
  <c r="I161" i="3"/>
  <c r="F179" i="3"/>
  <c r="I202" i="3"/>
  <c r="I198" i="3"/>
  <c r="I64" i="1"/>
  <c r="I76" i="1" s="1"/>
  <c r="I96" i="1" s="1"/>
  <c r="I20" i="1"/>
  <c r="C165" i="1"/>
  <c r="E20" i="1"/>
  <c r="E64" i="1"/>
  <c r="E76" i="1" s="1"/>
  <c r="E96" i="1" s="1"/>
  <c r="E98" i="1" s="1"/>
  <c r="E99" i="1" s="1"/>
  <c r="F20" i="1"/>
  <c r="F64" i="1"/>
  <c r="F76" i="1" s="1"/>
  <c r="F96" i="1" s="1"/>
  <c r="F98" i="1" s="1"/>
  <c r="F99" i="1" s="1"/>
  <c r="B188" i="1"/>
  <c r="B189" i="1" s="1"/>
  <c r="G64" i="1"/>
  <c r="G76" i="1" s="1"/>
  <c r="G96" i="1" s="1"/>
  <c r="G98" i="1" s="1"/>
  <c r="G20" i="1"/>
  <c r="B96" i="1"/>
  <c r="B98" i="1" s="1"/>
  <c r="B99" i="1" s="1"/>
  <c r="H12" i="1"/>
  <c r="I142" i="1"/>
  <c r="I149" i="1" s="1"/>
  <c r="B150" i="1" s="1"/>
  <c r="C10" i="1"/>
  <c r="C12" i="1" s="1"/>
  <c r="D10" i="1"/>
  <c r="D12" i="1" s="1"/>
  <c r="G187" i="1"/>
  <c r="G208" i="3" s="1"/>
  <c r="G209" i="3" s="1"/>
  <c r="G188" i="1"/>
  <c r="G189" i="1" s="1"/>
  <c r="I60" i="1"/>
  <c r="H187" i="1"/>
  <c r="H208" i="3" s="1"/>
  <c r="H210" i="3" s="1"/>
  <c r="H188" i="1"/>
  <c r="H189" i="1" s="1"/>
  <c r="J60" i="1"/>
  <c r="I187" i="1"/>
  <c r="I208" i="3" s="1"/>
  <c r="I210" i="3" s="1"/>
  <c r="I188" i="1"/>
  <c r="I189" i="1" s="1"/>
  <c r="I165" i="1"/>
  <c r="V15" i="5" l="1"/>
  <c r="V26" i="5" s="1"/>
  <c r="V28" i="5" s="1"/>
  <c r="U26" i="5"/>
  <c r="U28" i="5" s="1"/>
  <c r="E1" i="5"/>
  <c r="E20" i="5" s="1"/>
  <c r="D3" i="5"/>
  <c r="B3" i="5"/>
  <c r="B60" i="1"/>
  <c r="D32" i="3"/>
  <c r="D34" i="3" s="1"/>
  <c r="C135" i="3"/>
  <c r="C209" i="3"/>
  <c r="J61" i="3"/>
  <c r="S26" i="3" s="1"/>
  <c r="C199" i="3"/>
  <c r="H14" i="3"/>
  <c r="K95" i="3"/>
  <c r="L95" i="3" s="1"/>
  <c r="B200" i="3"/>
  <c r="F210" i="3"/>
  <c r="E36" i="3"/>
  <c r="S48" i="3"/>
  <c r="U48" i="3" s="1"/>
  <c r="U26" i="3"/>
  <c r="E119" i="3"/>
  <c r="E121" i="3" s="1"/>
  <c r="C136" i="3"/>
  <c r="F36" i="3"/>
  <c r="F69" i="3"/>
  <c r="D3" i="3"/>
  <c r="D3" i="4" s="1"/>
  <c r="D51" i="4" s="1"/>
  <c r="D146" i="3"/>
  <c r="G102" i="3"/>
  <c r="C119" i="3"/>
  <c r="C121" i="3" s="1"/>
  <c r="C143" i="3"/>
  <c r="F37" i="3"/>
  <c r="J89" i="3"/>
  <c r="S35" i="3" s="1"/>
  <c r="U35" i="3" s="1"/>
  <c r="J152" i="3"/>
  <c r="K33" i="3"/>
  <c r="L33" i="3" s="1"/>
  <c r="G18" i="3"/>
  <c r="J72" i="3"/>
  <c r="K72" i="3" s="1"/>
  <c r="L72" i="3" s="1"/>
  <c r="M72" i="3" s="1"/>
  <c r="N72" i="3" s="1"/>
  <c r="C139" i="3"/>
  <c r="F131" i="3"/>
  <c r="F133" i="3" s="1"/>
  <c r="E44" i="3"/>
  <c r="D119" i="3"/>
  <c r="D121" i="3" s="1"/>
  <c r="F102" i="3"/>
  <c r="F18" i="3"/>
  <c r="D199" i="3"/>
  <c r="U36" i="3"/>
  <c r="C3" i="3"/>
  <c r="C3" i="4" s="1"/>
  <c r="C30" i="4" s="1"/>
  <c r="E200" i="3"/>
  <c r="G65" i="3"/>
  <c r="G67" i="3" s="1"/>
  <c r="K91" i="3"/>
  <c r="K90" i="3" s="1"/>
  <c r="F22" i="3"/>
  <c r="D98" i="3"/>
  <c r="D100" i="3" s="1"/>
  <c r="E31" i="3"/>
  <c r="E32" i="3" s="1"/>
  <c r="E34" i="3" s="1"/>
  <c r="E40" i="3"/>
  <c r="E37" i="3"/>
  <c r="E3" i="3"/>
  <c r="F4" i="3" s="1"/>
  <c r="F4" i="4" s="1"/>
  <c r="C210" i="3"/>
  <c r="E47" i="3"/>
  <c r="C65" i="3"/>
  <c r="C67" i="3" s="1"/>
  <c r="J131" i="3"/>
  <c r="S52" i="3" s="1"/>
  <c r="E98" i="3"/>
  <c r="E100" i="3" s="1"/>
  <c r="C98" i="3"/>
  <c r="C100" i="3" s="1"/>
  <c r="U24" i="3"/>
  <c r="D139" i="3"/>
  <c r="J60" i="3"/>
  <c r="S25" i="3" s="1"/>
  <c r="U25" i="3" s="1"/>
  <c r="B135" i="3"/>
  <c r="C32" i="3"/>
  <c r="C34" i="3" s="1"/>
  <c r="B8" i="3"/>
  <c r="B9" i="3" s="1"/>
  <c r="D180" i="3"/>
  <c r="H98" i="3"/>
  <c r="H100" i="3" s="1"/>
  <c r="K58" i="3"/>
  <c r="K57" i="3" s="1"/>
  <c r="J39" i="3"/>
  <c r="S18" i="3" s="1"/>
  <c r="U18" i="3" s="1"/>
  <c r="J164" i="3"/>
  <c r="J163" i="3" s="1"/>
  <c r="E22" i="3"/>
  <c r="H9" i="3"/>
  <c r="J183" i="3"/>
  <c r="K183" i="3" s="1"/>
  <c r="L183" i="3" s="1"/>
  <c r="M183" i="3" s="1"/>
  <c r="N183" i="3" s="1"/>
  <c r="E209" i="3"/>
  <c r="D209" i="3"/>
  <c r="J178" i="3"/>
  <c r="G14" i="3"/>
  <c r="H15" i="3" s="1"/>
  <c r="H209" i="3"/>
  <c r="I14" i="3"/>
  <c r="I16" i="3" s="1"/>
  <c r="D149" i="3"/>
  <c r="D130" i="3"/>
  <c r="E131" i="3" s="1"/>
  <c r="E133" i="3" s="1"/>
  <c r="D14" i="3"/>
  <c r="K128" i="3"/>
  <c r="K127" i="3" s="1"/>
  <c r="E14" i="3"/>
  <c r="J112" i="3"/>
  <c r="K112" i="3" s="1"/>
  <c r="L112" i="3" s="1"/>
  <c r="M112" i="3" s="1"/>
  <c r="N112" i="3" s="1"/>
  <c r="H199" i="3"/>
  <c r="I154" i="3"/>
  <c r="G210" i="3"/>
  <c r="C149" i="3"/>
  <c r="C146" i="3"/>
  <c r="C130" i="3"/>
  <c r="C131" i="3" s="1"/>
  <c r="C133" i="3" s="1"/>
  <c r="I209" i="3"/>
  <c r="H45" i="4"/>
  <c r="J43" i="3"/>
  <c r="K43" i="3" s="1"/>
  <c r="L43" i="3" s="1"/>
  <c r="M43" i="3" s="1"/>
  <c r="N43" i="3" s="1"/>
  <c r="E210" i="3"/>
  <c r="F209" i="3"/>
  <c r="L36" i="4"/>
  <c r="M36" i="4" s="1"/>
  <c r="N36" i="4" s="1"/>
  <c r="I4" i="3"/>
  <c r="I4" i="4" s="1"/>
  <c r="I3" i="4"/>
  <c r="H131" i="3"/>
  <c r="H133" i="3" s="1"/>
  <c r="J49" i="3"/>
  <c r="K49" i="3" s="1"/>
  <c r="L49" i="3" s="1"/>
  <c r="M49" i="3" s="1"/>
  <c r="N49" i="3" s="1"/>
  <c r="D49" i="4"/>
  <c r="D6" i="4"/>
  <c r="J202" i="3"/>
  <c r="K202" i="3" s="1"/>
  <c r="L202" i="3" s="1"/>
  <c r="M202" i="3" s="1"/>
  <c r="N202" i="3" s="1"/>
  <c r="J212" i="3"/>
  <c r="C49" i="4"/>
  <c r="C6" i="4"/>
  <c r="G49" i="4"/>
  <c r="G6" i="4"/>
  <c r="J193" i="3"/>
  <c r="J192" i="3" s="1"/>
  <c r="J82" i="3"/>
  <c r="K82" i="3" s="1"/>
  <c r="L82" i="3" s="1"/>
  <c r="M82" i="3" s="1"/>
  <c r="N82" i="3" s="1"/>
  <c r="F3" i="4"/>
  <c r="J79" i="3"/>
  <c r="K79" i="3" s="1"/>
  <c r="L79" i="3" s="1"/>
  <c r="M79" i="3" s="1"/>
  <c r="N79" i="3" s="1"/>
  <c r="J56" i="3"/>
  <c r="J145" i="3"/>
  <c r="K145" i="3" s="1"/>
  <c r="L145" i="3" s="1"/>
  <c r="M145" i="3" s="1"/>
  <c r="N145" i="3" s="1"/>
  <c r="J46" i="3"/>
  <c r="K46" i="3" s="1"/>
  <c r="L46" i="3" s="1"/>
  <c r="M46" i="3" s="1"/>
  <c r="N46" i="3" s="1"/>
  <c r="J138" i="3"/>
  <c r="K138" i="3" s="1"/>
  <c r="L138" i="3" s="1"/>
  <c r="M138" i="3" s="1"/>
  <c r="N138" i="3" s="1"/>
  <c r="G19" i="3"/>
  <c r="G3" i="4"/>
  <c r="E49" i="4"/>
  <c r="E6" i="4"/>
  <c r="J161" i="3"/>
  <c r="K161" i="3" s="1"/>
  <c r="L161" i="3" s="1"/>
  <c r="M161" i="3" s="1"/>
  <c r="N161" i="3" s="1"/>
  <c r="H30" i="4"/>
  <c r="H51" i="4"/>
  <c r="C15" i="3"/>
  <c r="J190" i="3"/>
  <c r="J189" i="3" s="1"/>
  <c r="I6" i="4"/>
  <c r="I49" i="4"/>
  <c r="F49" i="4"/>
  <c r="F6" i="4"/>
  <c r="H6" i="4"/>
  <c r="H49" i="4"/>
  <c r="B4" i="3"/>
  <c r="B4" i="4" s="1"/>
  <c r="B3" i="4"/>
  <c r="G98" i="3"/>
  <c r="G100" i="3" s="1"/>
  <c r="K99" i="3"/>
  <c r="G32" i="3"/>
  <c r="G34" i="3" s="1"/>
  <c r="F98" i="3"/>
  <c r="F100" i="3" s="1"/>
  <c r="L62" i="3"/>
  <c r="K61" i="3"/>
  <c r="K78" i="4"/>
  <c r="L34" i="4"/>
  <c r="C71" i="4"/>
  <c r="C72" i="4" s="1"/>
  <c r="I71" i="4"/>
  <c r="I72" i="4" s="1"/>
  <c r="F71" i="4"/>
  <c r="F72" i="4" s="1"/>
  <c r="L78" i="4"/>
  <c r="N35" i="4"/>
  <c r="M78" i="4"/>
  <c r="M34" i="4"/>
  <c r="L28" i="4"/>
  <c r="K67" i="4"/>
  <c r="J67" i="4"/>
  <c r="E71" i="4"/>
  <c r="E72" i="4" s="1"/>
  <c r="M42" i="4"/>
  <c r="L37" i="4"/>
  <c r="U24" i="4"/>
  <c r="V24" i="4" s="1"/>
  <c r="V13" i="4"/>
  <c r="K152" i="3"/>
  <c r="L152" i="3" s="1"/>
  <c r="M152" i="3" s="1"/>
  <c r="N152" i="3" s="1"/>
  <c r="J151" i="3"/>
  <c r="G135" i="3"/>
  <c r="G136" i="3"/>
  <c r="D102" i="3"/>
  <c r="D103" i="3"/>
  <c r="E102" i="3"/>
  <c r="E103" i="3"/>
  <c r="I10" i="3"/>
  <c r="I9" i="3"/>
  <c r="J187" i="3"/>
  <c r="J28" i="3"/>
  <c r="K29" i="3"/>
  <c r="E135" i="3"/>
  <c r="E136" i="3"/>
  <c r="K94" i="3"/>
  <c r="E18" i="3"/>
  <c r="H16" i="3"/>
  <c r="S23" i="3"/>
  <c r="G37" i="3"/>
  <c r="G5" i="3"/>
  <c r="G5" i="4" s="1"/>
  <c r="G36" i="3"/>
  <c r="I103" i="3"/>
  <c r="I102" i="3"/>
  <c r="I69" i="3"/>
  <c r="I70" i="3"/>
  <c r="C102" i="3"/>
  <c r="C103" i="3"/>
  <c r="B36" i="3"/>
  <c r="B5" i="3"/>
  <c r="B5" i="4" s="1"/>
  <c r="B37" i="3"/>
  <c r="B18" i="3"/>
  <c r="B19" i="3"/>
  <c r="I65" i="3"/>
  <c r="I67" i="3" s="1"/>
  <c r="T28" i="3"/>
  <c r="S50" i="3"/>
  <c r="U50" i="3" s="1"/>
  <c r="J126" i="3"/>
  <c r="G131" i="3"/>
  <c r="G133" i="3" s="1"/>
  <c r="H135" i="3"/>
  <c r="H136" i="3"/>
  <c r="B154" i="3"/>
  <c r="B155" i="3"/>
  <c r="F136" i="3"/>
  <c r="F135" i="3"/>
  <c r="H19" i="3"/>
  <c r="H18" i="3"/>
  <c r="C18" i="3"/>
  <c r="I36" i="3"/>
  <c r="I5" i="3"/>
  <c r="I5" i="4" s="1"/>
  <c r="I37" i="3"/>
  <c r="J142" i="3"/>
  <c r="D9" i="3"/>
  <c r="F10" i="3"/>
  <c r="F9" i="3"/>
  <c r="I131" i="3"/>
  <c r="I133" i="3" s="1"/>
  <c r="T52" i="3"/>
  <c r="J31" i="3"/>
  <c r="T16" i="3"/>
  <c r="U16" i="3" s="1"/>
  <c r="I32" i="3"/>
  <c r="I34" i="3" s="1"/>
  <c r="F65" i="3"/>
  <c r="F67" i="3" s="1"/>
  <c r="F19" i="3"/>
  <c r="E9" i="3"/>
  <c r="D155" i="3"/>
  <c r="D154" i="3"/>
  <c r="J78" i="3"/>
  <c r="I180" i="3"/>
  <c r="I181" i="3"/>
  <c r="I136" i="3"/>
  <c r="I135" i="3"/>
  <c r="E181" i="3"/>
  <c r="E180" i="3"/>
  <c r="E154" i="3"/>
  <c r="E155" i="3"/>
  <c r="D135" i="3"/>
  <c r="D136" i="3"/>
  <c r="G4" i="3"/>
  <c r="G4" i="4" s="1"/>
  <c r="J97" i="3"/>
  <c r="I98" i="3"/>
  <c r="I100" i="3" s="1"/>
  <c r="T40" i="3"/>
  <c r="U40" i="3" s="1"/>
  <c r="E5" i="3"/>
  <c r="E5" i="4" s="1"/>
  <c r="C155" i="3"/>
  <c r="C154" i="3"/>
  <c r="U47" i="3"/>
  <c r="K131" i="3"/>
  <c r="L132" i="3"/>
  <c r="B16" i="3"/>
  <c r="G9" i="3"/>
  <c r="G10" i="3"/>
  <c r="F200" i="3"/>
  <c r="F199" i="3"/>
  <c r="K66" i="3"/>
  <c r="J65" i="3"/>
  <c r="S28" i="3" s="1"/>
  <c r="H32" i="3"/>
  <c r="H34" i="3" s="1"/>
  <c r="B103" i="3"/>
  <c r="B102" i="3"/>
  <c r="F180" i="3"/>
  <c r="F181" i="3"/>
  <c r="G180" i="3"/>
  <c r="I19" i="3"/>
  <c r="I18" i="3"/>
  <c r="C181" i="3"/>
  <c r="C180" i="3"/>
  <c r="K98" i="3"/>
  <c r="L99" i="3"/>
  <c r="J93" i="3"/>
  <c r="S38" i="3"/>
  <c r="U38" i="3" s="1"/>
  <c r="G155" i="3"/>
  <c r="G154" i="3"/>
  <c r="K25" i="3"/>
  <c r="J24" i="3"/>
  <c r="D70" i="3"/>
  <c r="D69" i="3"/>
  <c r="D5" i="3"/>
  <c r="D5" i="4" s="1"/>
  <c r="H69" i="3"/>
  <c r="G70" i="3"/>
  <c r="G69" i="3"/>
  <c r="T7" i="3"/>
  <c r="T4" i="3"/>
  <c r="H37" i="3"/>
  <c r="H5" i="3"/>
  <c r="H5" i="4" s="1"/>
  <c r="H36" i="3"/>
  <c r="H10" i="3"/>
  <c r="H4" i="3"/>
  <c r="H4" i="4" s="1"/>
  <c r="K178" i="3"/>
  <c r="L178" i="3" s="1"/>
  <c r="M178" i="3" s="1"/>
  <c r="N178" i="3" s="1"/>
  <c r="J177" i="3"/>
  <c r="J157" i="3"/>
  <c r="H180" i="3"/>
  <c r="H181" i="3"/>
  <c r="J115" i="3"/>
  <c r="F154" i="3"/>
  <c r="F155" i="3"/>
  <c r="D65" i="3"/>
  <c r="D67" i="3" s="1"/>
  <c r="B180" i="3"/>
  <c r="B181" i="3"/>
  <c r="H154" i="3"/>
  <c r="F5" i="3"/>
  <c r="F5" i="4" s="1"/>
  <c r="J76" i="3"/>
  <c r="H65" i="3"/>
  <c r="H67" i="3" s="1"/>
  <c r="J148" i="3"/>
  <c r="L124" i="3"/>
  <c r="K123" i="3"/>
  <c r="K122" i="3" s="1"/>
  <c r="D18" i="3"/>
  <c r="H103" i="3"/>
  <c r="H102" i="3"/>
  <c r="J167" i="3"/>
  <c r="E70" i="3"/>
  <c r="E69" i="3"/>
  <c r="G200" i="3"/>
  <c r="G199" i="3"/>
  <c r="E65" i="3"/>
  <c r="E67" i="3" s="1"/>
  <c r="F16" i="3"/>
  <c r="I200" i="3"/>
  <c r="I199" i="3"/>
  <c r="J206" i="3"/>
  <c r="J109" i="3"/>
  <c r="C36" i="3"/>
  <c r="C5" i="3"/>
  <c r="C5" i="4" s="1"/>
  <c r="C37" i="3"/>
  <c r="J45" i="3"/>
  <c r="F32" i="3"/>
  <c r="F34" i="3" s="1"/>
  <c r="J105" i="3"/>
  <c r="K196" i="3"/>
  <c r="J197" i="3"/>
  <c r="S69" i="3"/>
  <c r="U69" i="3" s="1"/>
  <c r="D20" i="1"/>
  <c r="D64" i="1"/>
  <c r="D76" i="1" s="1"/>
  <c r="D96" i="1" s="1"/>
  <c r="D98" i="1" s="1"/>
  <c r="D99" i="1" s="1"/>
  <c r="C64" i="1"/>
  <c r="C76" i="1" s="1"/>
  <c r="C96" i="1" s="1"/>
  <c r="C98" i="1" s="1"/>
  <c r="C99" i="1" s="1"/>
  <c r="C20" i="1"/>
  <c r="H64" i="1"/>
  <c r="H76" i="1" s="1"/>
  <c r="H96" i="1" s="1"/>
  <c r="H20" i="1"/>
  <c r="H97" i="1"/>
  <c r="G99" i="1"/>
  <c r="D165" i="1"/>
  <c r="E3" i="5" l="1"/>
  <c r="E6" i="5" s="1"/>
  <c r="E18" i="5"/>
  <c r="E17" i="5" s="1"/>
  <c r="F1" i="5"/>
  <c r="C18" i="5"/>
  <c r="C17" i="5" s="1"/>
  <c r="D18" i="5"/>
  <c r="D17" i="5" s="1"/>
  <c r="C6" i="5"/>
  <c r="C4" i="5"/>
  <c r="C5" i="5"/>
  <c r="D6" i="5"/>
  <c r="D4" i="5"/>
  <c r="D5" i="5"/>
  <c r="B5" i="5"/>
  <c r="B4" i="5"/>
  <c r="B6" i="5"/>
  <c r="K60" i="3"/>
  <c r="D19" i="3"/>
  <c r="K32" i="3"/>
  <c r="J130" i="3"/>
  <c r="S51" i="3" s="1"/>
  <c r="U51" i="3" s="1"/>
  <c r="D30" i="4"/>
  <c r="K89" i="3"/>
  <c r="D25" i="4"/>
  <c r="J38" i="3"/>
  <c r="K39" i="3"/>
  <c r="L39" i="3" s="1"/>
  <c r="M39" i="3" s="1"/>
  <c r="N39" i="3" s="1"/>
  <c r="L58" i="3"/>
  <c r="D10" i="3"/>
  <c r="J144" i="3"/>
  <c r="K144" i="3" s="1"/>
  <c r="L91" i="3"/>
  <c r="M91" i="3" s="1"/>
  <c r="C19" i="3"/>
  <c r="C4" i="3"/>
  <c r="C4" i="4" s="1"/>
  <c r="C25" i="4"/>
  <c r="K56" i="3"/>
  <c r="U52" i="3"/>
  <c r="J71" i="3"/>
  <c r="K71" i="3" s="1"/>
  <c r="C16" i="3"/>
  <c r="K164" i="3"/>
  <c r="L164" i="3" s="1"/>
  <c r="M164" i="3" s="1"/>
  <c r="N164" i="3" s="1"/>
  <c r="J111" i="3"/>
  <c r="K111" i="3" s="1"/>
  <c r="E4" i="3"/>
  <c r="E4" i="4" s="1"/>
  <c r="E10" i="3"/>
  <c r="E3" i="4"/>
  <c r="E25" i="4" s="1"/>
  <c r="E19" i="3"/>
  <c r="C51" i="4"/>
  <c r="C9" i="3"/>
  <c r="C10" i="3"/>
  <c r="D4" i="3"/>
  <c r="D4" i="4" s="1"/>
  <c r="J209" i="3"/>
  <c r="G16" i="3"/>
  <c r="G15" i="3"/>
  <c r="K209" i="3"/>
  <c r="L209" i="3" s="1"/>
  <c r="M209" i="3" s="1"/>
  <c r="N209" i="3" s="1"/>
  <c r="J208" i="3"/>
  <c r="K208" i="3" s="1"/>
  <c r="B6" i="4"/>
  <c r="L128" i="3"/>
  <c r="M128" i="3" s="1"/>
  <c r="B49" i="4"/>
  <c r="I15" i="3"/>
  <c r="J137" i="3"/>
  <c r="K137" i="3" s="1"/>
  <c r="B10" i="3"/>
  <c r="J182" i="3"/>
  <c r="K182" i="3" s="1"/>
  <c r="J42" i="3"/>
  <c r="K42" i="3" s="1"/>
  <c r="E15" i="3"/>
  <c r="E16" i="3"/>
  <c r="F15" i="3"/>
  <c r="D15" i="3"/>
  <c r="D16" i="3"/>
  <c r="J48" i="3"/>
  <c r="D131" i="3"/>
  <c r="D133" i="3" s="1"/>
  <c r="K212" i="3"/>
  <c r="L212" i="3" s="1"/>
  <c r="M212" i="3" s="1"/>
  <c r="N212" i="3" s="1"/>
  <c r="J211" i="3"/>
  <c r="K190" i="3"/>
  <c r="L190" i="3" s="1"/>
  <c r="M190" i="3" s="1"/>
  <c r="N190" i="3" s="1"/>
  <c r="B30" i="4"/>
  <c r="B25" i="4"/>
  <c r="B51" i="4"/>
  <c r="J81" i="3"/>
  <c r="J160" i="3"/>
  <c r="J162" i="3" s="1"/>
  <c r="S61" i="3" s="1"/>
  <c r="U61" i="3" s="1"/>
  <c r="K193" i="3"/>
  <c r="L193" i="3" s="1"/>
  <c r="M193" i="3" s="1"/>
  <c r="N193" i="3" s="1"/>
  <c r="J201" i="3"/>
  <c r="K201" i="3" s="1"/>
  <c r="M62" i="3"/>
  <c r="L61" i="3"/>
  <c r="L60" i="3" s="1"/>
  <c r="G30" i="4"/>
  <c r="G51" i="4"/>
  <c r="G25" i="4"/>
  <c r="I30" i="4"/>
  <c r="I51" i="4"/>
  <c r="I25" i="4"/>
  <c r="F30" i="4"/>
  <c r="F25" i="4"/>
  <c r="F51" i="4"/>
  <c r="M37" i="4"/>
  <c r="K11" i="4"/>
  <c r="N42" i="4"/>
  <c r="M28" i="4"/>
  <c r="N78" i="4"/>
  <c r="N34" i="4"/>
  <c r="K16" i="4"/>
  <c r="S54" i="3"/>
  <c r="U54" i="3" s="1"/>
  <c r="K142" i="3"/>
  <c r="L142" i="3" s="1"/>
  <c r="M142" i="3" s="1"/>
  <c r="N142" i="3" s="1"/>
  <c r="J141" i="3"/>
  <c r="K115" i="3"/>
  <c r="L115" i="3" s="1"/>
  <c r="M115" i="3" s="1"/>
  <c r="N115" i="3" s="1"/>
  <c r="J114" i="3"/>
  <c r="K167" i="3"/>
  <c r="L167" i="3" s="1"/>
  <c r="M167" i="3" s="1"/>
  <c r="N167" i="3" s="1"/>
  <c r="J166" i="3"/>
  <c r="K28" i="3"/>
  <c r="L29" i="3"/>
  <c r="S14" i="3"/>
  <c r="U14" i="3" s="1"/>
  <c r="J27" i="3"/>
  <c r="K105" i="3"/>
  <c r="L105" i="3" s="1"/>
  <c r="M105" i="3" s="1"/>
  <c r="N105" i="3" s="1"/>
  <c r="J104" i="3"/>
  <c r="K157" i="3"/>
  <c r="L157" i="3" s="1"/>
  <c r="M157" i="3" s="1"/>
  <c r="N157" i="3" s="1"/>
  <c r="J156" i="3"/>
  <c r="K126" i="3"/>
  <c r="S49" i="3"/>
  <c r="J118" i="3"/>
  <c r="J119" i="3" s="1"/>
  <c r="K187" i="3"/>
  <c r="L187" i="3" s="1"/>
  <c r="M187" i="3" s="1"/>
  <c r="N187" i="3" s="1"/>
  <c r="J186" i="3"/>
  <c r="K151" i="3"/>
  <c r="L151" i="3" s="1"/>
  <c r="M151" i="3" s="1"/>
  <c r="N151" i="3" s="1"/>
  <c r="S57" i="3"/>
  <c r="U57" i="3" s="1"/>
  <c r="K177" i="3"/>
  <c r="L177" i="3" s="1"/>
  <c r="M177" i="3" s="1"/>
  <c r="N177" i="3" s="1"/>
  <c r="S63" i="3"/>
  <c r="U63" i="3" s="1"/>
  <c r="K97" i="3"/>
  <c r="S39" i="3"/>
  <c r="U39" i="3" s="1"/>
  <c r="K45" i="3"/>
  <c r="S37" i="3"/>
  <c r="K93" i="3"/>
  <c r="J85" i="3"/>
  <c r="J86" i="3" s="1"/>
  <c r="L66" i="3"/>
  <c r="K65" i="3"/>
  <c r="J64" i="3"/>
  <c r="G7" i="3"/>
  <c r="G11" i="3"/>
  <c r="G6" i="3"/>
  <c r="L98" i="3"/>
  <c r="M99" i="3"/>
  <c r="U28" i="3"/>
  <c r="M95" i="3"/>
  <c r="L94" i="3"/>
  <c r="K78" i="3"/>
  <c r="K197" i="3"/>
  <c r="L196" i="3"/>
  <c r="I6" i="3"/>
  <c r="I7" i="3"/>
  <c r="I11" i="3"/>
  <c r="L25" i="3"/>
  <c r="K24" i="3"/>
  <c r="M124" i="3"/>
  <c r="L123" i="3"/>
  <c r="L122" i="3" s="1"/>
  <c r="J165" i="3"/>
  <c r="L57" i="3"/>
  <c r="M58" i="3"/>
  <c r="S72" i="3"/>
  <c r="U72" i="3" s="1"/>
  <c r="K206" i="3"/>
  <c r="L206" i="3" s="1"/>
  <c r="M206" i="3" s="1"/>
  <c r="N206" i="3" s="1"/>
  <c r="J205" i="3"/>
  <c r="U23" i="3"/>
  <c r="L131" i="3"/>
  <c r="M132" i="3"/>
  <c r="K130" i="3"/>
  <c r="J194" i="3"/>
  <c r="L32" i="3"/>
  <c r="M33" i="3"/>
  <c r="F11" i="3"/>
  <c r="F7" i="3"/>
  <c r="F6" i="3"/>
  <c r="D7" i="3"/>
  <c r="D11" i="3"/>
  <c r="D6" i="3"/>
  <c r="E7" i="3"/>
  <c r="E11" i="3"/>
  <c r="E6" i="3"/>
  <c r="S12" i="3"/>
  <c r="U12" i="3" s="1"/>
  <c r="J23" i="3"/>
  <c r="C7" i="3"/>
  <c r="C11" i="3"/>
  <c r="C6" i="3"/>
  <c r="K148" i="3"/>
  <c r="L148" i="3" s="1"/>
  <c r="M148" i="3" s="1"/>
  <c r="N148" i="3" s="1"/>
  <c r="J147" i="3"/>
  <c r="S42" i="3"/>
  <c r="U42" i="3" s="1"/>
  <c r="K109" i="3"/>
  <c r="L109" i="3" s="1"/>
  <c r="M109" i="3" s="1"/>
  <c r="N109" i="3" s="1"/>
  <c r="J108" i="3"/>
  <c r="H11" i="3"/>
  <c r="H7" i="3"/>
  <c r="H6" i="3"/>
  <c r="S15" i="3"/>
  <c r="U15" i="3" s="1"/>
  <c r="K31" i="3"/>
  <c r="J191" i="3"/>
  <c r="S30" i="3"/>
  <c r="U30" i="3" s="1"/>
  <c r="K76" i="3"/>
  <c r="L76" i="3" s="1"/>
  <c r="M76" i="3" s="1"/>
  <c r="N76" i="3" s="1"/>
  <c r="J75" i="3"/>
  <c r="B11" i="3"/>
  <c r="B7" i="3"/>
  <c r="B6" i="3"/>
  <c r="H98" i="1"/>
  <c r="F20" i="5" l="1"/>
  <c r="F18" i="5" s="1"/>
  <c r="F17" i="5" s="1"/>
  <c r="E5" i="5"/>
  <c r="E4" i="5"/>
  <c r="E7" i="5" s="1"/>
  <c r="G1" i="5"/>
  <c r="G20" i="5" s="1"/>
  <c r="F3" i="5"/>
  <c r="D7" i="5"/>
  <c r="D8" i="5"/>
  <c r="B7" i="5"/>
  <c r="B8" i="5"/>
  <c r="C7" i="5"/>
  <c r="C8" i="5"/>
  <c r="K38" i="3"/>
  <c r="J203" i="3"/>
  <c r="J74" i="3"/>
  <c r="L56" i="3"/>
  <c r="E51" i="4"/>
  <c r="E30" i="4"/>
  <c r="J184" i="3"/>
  <c r="K192" i="3"/>
  <c r="J140" i="3"/>
  <c r="L90" i="3"/>
  <c r="L89" i="3" s="1"/>
  <c r="K163" i="3"/>
  <c r="K165" i="3" s="1"/>
  <c r="J204" i="3"/>
  <c r="J14" i="3"/>
  <c r="L127" i="3"/>
  <c r="L126" i="3" s="1"/>
  <c r="K189" i="3"/>
  <c r="L189" i="3" s="1"/>
  <c r="J210" i="3"/>
  <c r="J146" i="3"/>
  <c r="J17" i="3"/>
  <c r="K48" i="3"/>
  <c r="L48" i="3" s="1"/>
  <c r="J41" i="3"/>
  <c r="S17" i="3"/>
  <c r="U17" i="3" s="1"/>
  <c r="J35" i="3"/>
  <c r="J36" i="3" s="1"/>
  <c r="J185" i="3"/>
  <c r="K160" i="3"/>
  <c r="L160" i="3" s="1"/>
  <c r="S59" i="3"/>
  <c r="U59" i="3" s="1"/>
  <c r="J153" i="3"/>
  <c r="J154" i="3" s="1"/>
  <c r="E7" i="4"/>
  <c r="E12" i="4" s="1"/>
  <c r="E48" i="4"/>
  <c r="E52" i="4" s="1"/>
  <c r="M61" i="3"/>
  <c r="M60" i="3" s="1"/>
  <c r="N62" i="3"/>
  <c r="N61" i="3" s="1"/>
  <c r="D7" i="4"/>
  <c r="D12" i="4" s="1"/>
  <c r="D48" i="4"/>
  <c r="D52" i="4" s="1"/>
  <c r="J25" i="4"/>
  <c r="K81" i="3"/>
  <c r="L81" i="3" s="1"/>
  <c r="J213" i="3"/>
  <c r="K211" i="3"/>
  <c r="K204" i="3" s="1"/>
  <c r="H48" i="4"/>
  <c r="H52" i="4" s="1"/>
  <c r="H7" i="4"/>
  <c r="H12" i="4" s="1"/>
  <c r="J30" i="4"/>
  <c r="K30" i="4" s="1"/>
  <c r="L30" i="4" s="1"/>
  <c r="M30" i="4" s="1"/>
  <c r="N30" i="4" s="1"/>
  <c r="F7" i="4"/>
  <c r="F12" i="4" s="1"/>
  <c r="F48" i="4"/>
  <c r="F52" i="4" s="1"/>
  <c r="C7" i="4"/>
  <c r="C12" i="4" s="1"/>
  <c r="C48" i="4"/>
  <c r="C52" i="4" s="1"/>
  <c r="G7" i="4"/>
  <c r="G12" i="4" s="1"/>
  <c r="G48" i="4"/>
  <c r="G52" i="4" s="1"/>
  <c r="B7" i="4"/>
  <c r="B12" i="4" s="1"/>
  <c r="B48" i="4"/>
  <c r="I48" i="4"/>
  <c r="I52" i="4" s="1"/>
  <c r="I7" i="4"/>
  <c r="I12" i="4" s="1"/>
  <c r="N28" i="4"/>
  <c r="L16" i="4"/>
  <c r="N37" i="4"/>
  <c r="L11" i="4"/>
  <c r="M196" i="3"/>
  <c r="L197" i="3"/>
  <c r="L182" i="3"/>
  <c r="K184" i="3"/>
  <c r="K185" i="3"/>
  <c r="L78" i="3"/>
  <c r="K166" i="3"/>
  <c r="J168" i="3"/>
  <c r="U49" i="3"/>
  <c r="S45" i="3"/>
  <c r="U45" i="3" s="1"/>
  <c r="J207" i="3"/>
  <c r="S73" i="3" s="1"/>
  <c r="U73" i="3" s="1"/>
  <c r="J198" i="3"/>
  <c r="K205" i="3"/>
  <c r="S71" i="3"/>
  <c r="U71" i="3" s="1"/>
  <c r="J158" i="3"/>
  <c r="J159" i="3"/>
  <c r="K156" i="3"/>
  <c r="S34" i="3"/>
  <c r="U34" i="3" s="1"/>
  <c r="J87" i="3"/>
  <c r="K35" i="3"/>
  <c r="L42" i="3"/>
  <c r="U37" i="3"/>
  <c r="S33" i="3"/>
  <c r="U33" i="3" s="1"/>
  <c r="M90" i="3"/>
  <c r="N91" i="3"/>
  <c r="N90" i="3" s="1"/>
  <c r="L201" i="3"/>
  <c r="K203" i="3"/>
  <c r="S13" i="3"/>
  <c r="U13" i="3" s="1"/>
  <c r="K27" i="3"/>
  <c r="B13" i="3"/>
  <c r="B9" i="4" s="1"/>
  <c r="B12" i="3"/>
  <c r="B8" i="4" s="1"/>
  <c r="J21" i="3"/>
  <c r="S11" i="3"/>
  <c r="K23" i="3"/>
  <c r="J143" i="3"/>
  <c r="S55" i="3" s="1"/>
  <c r="U55" i="3" s="1"/>
  <c r="J134" i="3"/>
  <c r="S53" i="3"/>
  <c r="U53" i="3" s="1"/>
  <c r="K141" i="3"/>
  <c r="L31" i="3"/>
  <c r="I13" i="3"/>
  <c r="I9" i="4" s="1"/>
  <c r="T6" i="3"/>
  <c r="I12" i="3"/>
  <c r="I8" i="4" s="1"/>
  <c r="K210" i="3"/>
  <c r="L208" i="3"/>
  <c r="L130" i="3"/>
  <c r="M29" i="3"/>
  <c r="L28" i="3"/>
  <c r="N132" i="3"/>
  <c r="N131" i="3" s="1"/>
  <c r="M131" i="3"/>
  <c r="H12" i="3"/>
  <c r="H8" i="4" s="1"/>
  <c r="H13" i="3"/>
  <c r="H9" i="4" s="1"/>
  <c r="K186" i="3"/>
  <c r="J188" i="3"/>
  <c r="S67" i="3" s="1"/>
  <c r="U67" i="3" s="1"/>
  <c r="J179" i="3"/>
  <c r="S65" i="3"/>
  <c r="U65" i="3" s="1"/>
  <c r="L71" i="3"/>
  <c r="G12" i="3"/>
  <c r="G8" i="4" s="1"/>
  <c r="G13" i="3"/>
  <c r="G9" i="4" s="1"/>
  <c r="J120" i="3"/>
  <c r="S46" i="3"/>
  <c r="U46" i="3" s="1"/>
  <c r="J149" i="3"/>
  <c r="K147" i="3"/>
  <c r="K140" i="3" s="1"/>
  <c r="M94" i="3"/>
  <c r="N95" i="3"/>
  <c r="N94" i="3" s="1"/>
  <c r="N128" i="3"/>
  <c r="N127" i="3" s="1"/>
  <c r="M127" i="3"/>
  <c r="L137" i="3"/>
  <c r="D13" i="3"/>
  <c r="D9" i="4" s="1"/>
  <c r="D12" i="3"/>
  <c r="D8" i="4" s="1"/>
  <c r="J101" i="3"/>
  <c r="S41" i="3"/>
  <c r="U41" i="3" s="1"/>
  <c r="J110" i="3"/>
  <c r="S43" i="3" s="1"/>
  <c r="U43" i="3" s="1"/>
  <c r="K108" i="3"/>
  <c r="L144" i="3"/>
  <c r="S27" i="3"/>
  <c r="K64" i="3"/>
  <c r="J52" i="3"/>
  <c r="J77" i="3" s="1"/>
  <c r="S31" i="3" s="1"/>
  <c r="U31" i="3" s="1"/>
  <c r="L65" i="3"/>
  <c r="M66" i="3"/>
  <c r="C13" i="3"/>
  <c r="C9" i="4" s="1"/>
  <c r="C12" i="3"/>
  <c r="C8" i="4" s="1"/>
  <c r="L93" i="3"/>
  <c r="K104" i="3"/>
  <c r="J107" i="3"/>
  <c r="J106" i="3"/>
  <c r="J139" i="3"/>
  <c r="N58" i="3"/>
  <c r="N57" i="3" s="1"/>
  <c r="M57" i="3"/>
  <c r="M56" i="3" s="1"/>
  <c r="F12" i="3"/>
  <c r="F8" i="4" s="1"/>
  <c r="F13" i="3"/>
  <c r="F9" i="4" s="1"/>
  <c r="J116" i="3"/>
  <c r="K114" i="3"/>
  <c r="M32" i="3"/>
  <c r="N33" i="3"/>
  <c r="N32" i="3" s="1"/>
  <c r="L45" i="3"/>
  <c r="J68" i="3"/>
  <c r="S29" i="3"/>
  <c r="U29" i="3" s="1"/>
  <c r="K75" i="3"/>
  <c r="K85" i="3"/>
  <c r="K86" i="3" s="1"/>
  <c r="K87" i="3" s="1"/>
  <c r="L192" i="3"/>
  <c r="K194" i="3"/>
  <c r="M123" i="3"/>
  <c r="M122" i="3" s="1"/>
  <c r="N124" i="3"/>
  <c r="N123" i="3" s="1"/>
  <c r="M98" i="3"/>
  <c r="N99" i="3"/>
  <c r="N98" i="3" s="1"/>
  <c r="E13" i="3"/>
  <c r="E9" i="4" s="1"/>
  <c r="E12" i="3"/>
  <c r="E8" i="4" s="1"/>
  <c r="L111" i="3"/>
  <c r="L38" i="3"/>
  <c r="J113" i="3"/>
  <c r="M25" i="3"/>
  <c r="L24" i="3"/>
  <c r="K118" i="3"/>
  <c r="K119" i="3" s="1"/>
  <c r="K120" i="3" s="1"/>
  <c r="L97" i="3"/>
  <c r="J8" i="3"/>
  <c r="J6" i="4" s="1"/>
  <c r="I97" i="1"/>
  <c r="I98" i="1" s="1"/>
  <c r="H99" i="1"/>
  <c r="E8" i="5" l="1"/>
  <c r="F6" i="5"/>
  <c r="F4" i="5"/>
  <c r="F5" i="5"/>
  <c r="G18" i="5"/>
  <c r="G17" i="5" s="1"/>
  <c r="H1" i="5"/>
  <c r="H20" i="5" s="1"/>
  <c r="G3" i="5"/>
  <c r="M93" i="3"/>
  <c r="N93" i="3" s="1"/>
  <c r="J155" i="3"/>
  <c r="J18" i="3"/>
  <c r="K162" i="3"/>
  <c r="J56" i="4"/>
  <c r="J57" i="4" s="1"/>
  <c r="L163" i="3"/>
  <c r="L165" i="3" s="1"/>
  <c r="M89" i="3"/>
  <c r="N89" i="3" s="1"/>
  <c r="J37" i="3"/>
  <c r="J64" i="4"/>
  <c r="K14" i="3"/>
  <c r="K56" i="4" s="1"/>
  <c r="K57" i="4" s="1"/>
  <c r="K191" i="3"/>
  <c r="J15" i="3"/>
  <c r="N60" i="3"/>
  <c r="K41" i="3"/>
  <c r="K17" i="3"/>
  <c r="F59" i="4"/>
  <c r="F60" i="4" s="1"/>
  <c r="F58" i="4"/>
  <c r="M31" i="3"/>
  <c r="N31" i="3" s="1"/>
  <c r="K74" i="3"/>
  <c r="H15" i="4"/>
  <c r="H14" i="4"/>
  <c r="H59" i="4"/>
  <c r="H60" i="4" s="1"/>
  <c r="H58" i="4"/>
  <c r="L211" i="3"/>
  <c r="L204" i="3" s="1"/>
  <c r="K213" i="3"/>
  <c r="I14" i="4"/>
  <c r="I15" i="4"/>
  <c r="D15" i="4"/>
  <c r="D14" i="4"/>
  <c r="J49" i="4"/>
  <c r="F15" i="4"/>
  <c r="F14" i="4"/>
  <c r="K25" i="4"/>
  <c r="D58" i="4"/>
  <c r="D59" i="4"/>
  <c r="D60" i="4" s="1"/>
  <c r="I58" i="4"/>
  <c r="I59" i="4"/>
  <c r="B59" i="4"/>
  <c r="B60" i="4" s="1"/>
  <c r="B58" i="4"/>
  <c r="B15" i="4"/>
  <c r="B14" i="4"/>
  <c r="M126" i="3"/>
  <c r="N126" i="3" s="1"/>
  <c r="G59" i="4"/>
  <c r="G60" i="4" s="1"/>
  <c r="G58" i="4"/>
  <c r="G14" i="4"/>
  <c r="G15" i="4"/>
  <c r="E58" i="4"/>
  <c r="E59" i="4"/>
  <c r="E60" i="4" s="1"/>
  <c r="C14" i="4"/>
  <c r="C15" i="4"/>
  <c r="C59" i="4"/>
  <c r="C60" i="4" s="1"/>
  <c r="C58" i="4"/>
  <c r="E15" i="4"/>
  <c r="E14" i="4"/>
  <c r="M16" i="4"/>
  <c r="M11" i="4"/>
  <c r="N56" i="3"/>
  <c r="K18" i="3"/>
  <c r="M137" i="3"/>
  <c r="J136" i="3"/>
  <c r="J135" i="3"/>
  <c r="L35" i="3"/>
  <c r="M42" i="3"/>
  <c r="L104" i="3"/>
  <c r="K107" i="3"/>
  <c r="K106" i="3"/>
  <c r="K168" i="3"/>
  <c r="L166" i="3"/>
  <c r="M24" i="3"/>
  <c r="N25" i="3"/>
  <c r="N24" i="3" s="1"/>
  <c r="J180" i="3"/>
  <c r="J181" i="3"/>
  <c r="M78" i="3"/>
  <c r="K68" i="3"/>
  <c r="L75" i="3"/>
  <c r="J5" i="3"/>
  <c r="J5" i="4" s="1"/>
  <c r="L186" i="3"/>
  <c r="K179" i="3"/>
  <c r="K188" i="3"/>
  <c r="L23" i="3"/>
  <c r="K21" i="3"/>
  <c r="K37" i="3" s="1"/>
  <c r="M189" i="3"/>
  <c r="L191" i="3"/>
  <c r="J69" i="3"/>
  <c r="J70" i="3"/>
  <c r="N66" i="3"/>
  <c r="N65" i="3" s="1"/>
  <c r="M65" i="3"/>
  <c r="U11" i="3"/>
  <c r="S9" i="3"/>
  <c r="L156" i="3"/>
  <c r="L153" i="3" s="1"/>
  <c r="K159" i="3"/>
  <c r="K158" i="3"/>
  <c r="J3" i="3"/>
  <c r="J3" i="4" s="1"/>
  <c r="J24" i="4" s="1"/>
  <c r="J22" i="3"/>
  <c r="S10" i="3" s="1"/>
  <c r="U10" i="3" s="1"/>
  <c r="J40" i="3"/>
  <c r="J47" i="3"/>
  <c r="J50" i="3"/>
  <c r="J44" i="3"/>
  <c r="L185" i="3"/>
  <c r="L184" i="3"/>
  <c r="M182" i="3"/>
  <c r="K8" i="3"/>
  <c r="M163" i="3"/>
  <c r="M38" i="3"/>
  <c r="L41" i="3"/>
  <c r="M45" i="3"/>
  <c r="L14" i="3"/>
  <c r="L56" i="4" s="1"/>
  <c r="M81" i="3"/>
  <c r="S5" i="3"/>
  <c r="U5" i="3" s="1"/>
  <c r="N196" i="3"/>
  <c r="N197" i="3" s="1"/>
  <c r="M197" i="3"/>
  <c r="J53" i="3"/>
  <c r="J83" i="3"/>
  <c r="J73" i="3"/>
  <c r="J80" i="3"/>
  <c r="K207" i="3"/>
  <c r="K198" i="3"/>
  <c r="L205" i="3"/>
  <c r="K113" i="3"/>
  <c r="L64" i="3"/>
  <c r="K52" i="3"/>
  <c r="K77" i="3" s="1"/>
  <c r="N29" i="3"/>
  <c r="N28" i="3" s="1"/>
  <c r="M28" i="3"/>
  <c r="J200" i="3"/>
  <c r="J199" i="3"/>
  <c r="M111" i="3"/>
  <c r="U27" i="3"/>
  <c r="S21" i="3"/>
  <c r="U21" i="3" s="1"/>
  <c r="M130" i="3"/>
  <c r="N130" i="3" s="1"/>
  <c r="L27" i="3"/>
  <c r="M48" i="3"/>
  <c r="M71" i="3"/>
  <c r="L74" i="3"/>
  <c r="M192" i="3"/>
  <c r="L194" i="3"/>
  <c r="K139" i="3"/>
  <c r="K36" i="3"/>
  <c r="L114" i="3"/>
  <c r="K116" i="3"/>
  <c r="M144" i="3"/>
  <c r="L147" i="3"/>
  <c r="K149" i="3"/>
  <c r="L210" i="3"/>
  <c r="M208" i="3"/>
  <c r="K146" i="3"/>
  <c r="L108" i="3"/>
  <c r="K101" i="3"/>
  <c r="K110" i="3"/>
  <c r="M201" i="3"/>
  <c r="L203" i="3"/>
  <c r="M160" i="3"/>
  <c r="L162" i="3"/>
  <c r="L85" i="3"/>
  <c r="L86" i="3" s="1"/>
  <c r="L87" i="3" s="1"/>
  <c r="L118" i="3"/>
  <c r="L119" i="3" s="1"/>
  <c r="L120" i="3" s="1"/>
  <c r="J102" i="3"/>
  <c r="J103" i="3"/>
  <c r="K153" i="3"/>
  <c r="N122" i="3"/>
  <c r="J9" i="3"/>
  <c r="K143" i="3"/>
  <c r="L141" i="3"/>
  <c r="K134" i="3"/>
  <c r="M97" i="3"/>
  <c r="N97" i="3" s="1"/>
  <c r="J97" i="1"/>
  <c r="J98" i="1" s="1"/>
  <c r="J99" i="1" s="1"/>
  <c r="I99" i="1"/>
  <c r="G5" i="5" l="1"/>
  <c r="G6" i="5"/>
  <c r="G4" i="5"/>
  <c r="H18" i="5"/>
  <c r="H17" i="5" s="1"/>
  <c r="I1" i="5"/>
  <c r="I20" i="5" s="1"/>
  <c r="H3" i="5"/>
  <c r="F8" i="5"/>
  <c r="F7" i="5"/>
  <c r="J10" i="3"/>
  <c r="K15" i="3"/>
  <c r="K64" i="4"/>
  <c r="J14" i="4"/>
  <c r="K14" i="4" s="1"/>
  <c r="L14" i="4" s="1"/>
  <c r="M14" i="4" s="1"/>
  <c r="N14" i="4" s="1"/>
  <c r="J55" i="4"/>
  <c r="K5" i="3"/>
  <c r="K5" i="4" s="1"/>
  <c r="I61" i="4"/>
  <c r="I74" i="4"/>
  <c r="F61" i="4"/>
  <c r="F74" i="4"/>
  <c r="H61" i="4"/>
  <c r="H74" i="4"/>
  <c r="L8" i="3"/>
  <c r="L9" i="3" s="1"/>
  <c r="L17" i="3"/>
  <c r="I20" i="4"/>
  <c r="I17" i="4"/>
  <c r="B20" i="4"/>
  <c r="B17" i="4"/>
  <c r="B19" i="4" s="1"/>
  <c r="K49" i="4"/>
  <c r="K6" i="4"/>
  <c r="L213" i="3"/>
  <c r="M211" i="3"/>
  <c r="M204" i="3" s="1"/>
  <c r="G61" i="4"/>
  <c r="G74" i="4"/>
  <c r="D20" i="4"/>
  <c r="D17" i="4"/>
  <c r="B61" i="4"/>
  <c r="B74" i="4"/>
  <c r="B76" i="4" s="1"/>
  <c r="E20" i="4"/>
  <c r="E17" i="4"/>
  <c r="D61" i="4"/>
  <c r="D74" i="4"/>
  <c r="C20" i="4"/>
  <c r="C17" i="4"/>
  <c r="L57" i="4"/>
  <c r="L64" i="4"/>
  <c r="G20" i="4"/>
  <c r="G17" i="4"/>
  <c r="C61" i="4"/>
  <c r="C74" i="4"/>
  <c r="H20" i="4"/>
  <c r="H17" i="4"/>
  <c r="L25" i="4"/>
  <c r="M27" i="3"/>
  <c r="E61" i="4"/>
  <c r="E74" i="4"/>
  <c r="F20" i="4"/>
  <c r="F17" i="4"/>
  <c r="N11" i="4"/>
  <c r="N16" i="4"/>
  <c r="K6" i="3"/>
  <c r="K11" i="3"/>
  <c r="M64" i="3"/>
  <c r="L52" i="3"/>
  <c r="N163" i="3"/>
  <c r="N165" i="3" s="1"/>
  <c r="M165" i="3"/>
  <c r="N201" i="3"/>
  <c r="M203" i="3"/>
  <c r="K102" i="3"/>
  <c r="K103" i="3"/>
  <c r="M108" i="3"/>
  <c r="L101" i="3"/>
  <c r="L110" i="3"/>
  <c r="M74" i="3"/>
  <c r="N71" i="3"/>
  <c r="K9" i="3"/>
  <c r="M191" i="3"/>
  <c r="N189" i="3"/>
  <c r="N191" i="3" s="1"/>
  <c r="L107" i="3"/>
  <c r="M104" i="3"/>
  <c r="L106" i="3"/>
  <c r="N182" i="3"/>
  <c r="M185" i="3"/>
  <c r="M184" i="3"/>
  <c r="K3" i="3"/>
  <c r="K3" i="4" s="1"/>
  <c r="K24" i="4" s="1"/>
  <c r="K22" i="3"/>
  <c r="K50" i="3"/>
  <c r="K47" i="3"/>
  <c r="K40" i="3"/>
  <c r="K44" i="3"/>
  <c r="N42" i="3"/>
  <c r="M35" i="3"/>
  <c r="M118" i="3"/>
  <c r="M119" i="3" s="1"/>
  <c r="M120" i="3" s="1"/>
  <c r="N48" i="3"/>
  <c r="M23" i="3"/>
  <c r="L21" i="3"/>
  <c r="L37" i="3" s="1"/>
  <c r="L36" i="3"/>
  <c r="N118" i="3"/>
  <c r="J54" i="3"/>
  <c r="S22" i="3"/>
  <c r="U22" i="3" s="1"/>
  <c r="K154" i="3"/>
  <c r="K155" i="3"/>
  <c r="M210" i="3"/>
  <c r="N208" i="3"/>
  <c r="N210" i="3" s="1"/>
  <c r="N27" i="3"/>
  <c r="K181" i="3"/>
  <c r="K180" i="3"/>
  <c r="K135" i="3"/>
  <c r="K136" i="3"/>
  <c r="L207" i="3"/>
  <c r="L198" i="3"/>
  <c r="M205" i="3"/>
  <c r="L143" i="3"/>
  <c r="L134" i="3"/>
  <c r="M141" i="3"/>
  <c r="K200" i="3"/>
  <c r="K199" i="3"/>
  <c r="L179" i="3"/>
  <c r="M186" i="3"/>
  <c r="L188" i="3"/>
  <c r="J6" i="3"/>
  <c r="J7" i="3"/>
  <c r="J11" i="3"/>
  <c r="N137" i="3"/>
  <c r="L149" i="3"/>
  <c r="M147" i="3"/>
  <c r="M140" i="3" s="1"/>
  <c r="M75" i="3"/>
  <c r="L68" i="3"/>
  <c r="L139" i="3"/>
  <c r="N144" i="3"/>
  <c r="L154" i="3"/>
  <c r="L155" i="3"/>
  <c r="N111" i="3"/>
  <c r="J4" i="3"/>
  <c r="J19" i="3"/>
  <c r="J16" i="3"/>
  <c r="N85" i="3"/>
  <c r="S3" i="3"/>
  <c r="U3" i="3" s="1"/>
  <c r="U9" i="3"/>
  <c r="M85" i="3"/>
  <c r="M86" i="3" s="1"/>
  <c r="M87" i="3" s="1"/>
  <c r="K53" i="3"/>
  <c r="K54" i="3" s="1"/>
  <c r="K73" i="3"/>
  <c r="K83" i="3"/>
  <c r="K80" i="3"/>
  <c r="N38" i="3"/>
  <c r="M41" i="3"/>
  <c r="L168" i="3"/>
  <c r="M166" i="3"/>
  <c r="N192" i="3"/>
  <c r="N194" i="3" s="1"/>
  <c r="M194" i="3"/>
  <c r="N81" i="3"/>
  <c r="L113" i="3"/>
  <c r="L140" i="3"/>
  <c r="L146" i="3"/>
  <c r="L15" i="3"/>
  <c r="K70" i="3"/>
  <c r="K69" i="3"/>
  <c r="N45" i="3"/>
  <c r="M14" i="3"/>
  <c r="M56" i="4" s="1"/>
  <c r="N160" i="3"/>
  <c r="M162" i="3"/>
  <c r="M114" i="3"/>
  <c r="L116" i="3"/>
  <c r="N78" i="3"/>
  <c r="M156" i="3"/>
  <c r="M153" i="3" s="1"/>
  <c r="L159" i="3"/>
  <c r="L158" i="3"/>
  <c r="I18" i="5" l="1"/>
  <c r="I17" i="5" s="1"/>
  <c r="H6" i="5"/>
  <c r="H4" i="5"/>
  <c r="H5" i="5"/>
  <c r="L1" i="5"/>
  <c r="I3" i="5"/>
  <c r="I4" i="5" s="1"/>
  <c r="G7" i="5"/>
  <c r="G8" i="5"/>
  <c r="L18" i="3"/>
  <c r="M146" i="3"/>
  <c r="H19" i="4"/>
  <c r="C19" i="4"/>
  <c r="F19" i="4"/>
  <c r="G19" i="4"/>
  <c r="E19" i="4"/>
  <c r="M213" i="3"/>
  <c r="N211" i="3"/>
  <c r="N213" i="3" s="1"/>
  <c r="J20" i="4"/>
  <c r="K20" i="4" s="1"/>
  <c r="L20" i="4" s="1"/>
  <c r="M20" i="4" s="1"/>
  <c r="N20" i="4" s="1"/>
  <c r="N119" i="3"/>
  <c r="N120" i="3" s="1"/>
  <c r="B22" i="4"/>
  <c r="B33" i="4" s="1"/>
  <c r="B46" i="4" s="1"/>
  <c r="C75" i="4"/>
  <c r="C76" i="4" s="1"/>
  <c r="J48" i="4"/>
  <c r="J7" i="4"/>
  <c r="J12" i="4" s="1"/>
  <c r="M139" i="3"/>
  <c r="M57" i="4"/>
  <c r="M64" i="4"/>
  <c r="L49" i="4"/>
  <c r="L6" i="4"/>
  <c r="K48" i="4"/>
  <c r="K7" i="4"/>
  <c r="K12" i="4" s="1"/>
  <c r="D19" i="4"/>
  <c r="M25" i="4"/>
  <c r="K55" i="4"/>
  <c r="I19" i="4"/>
  <c r="S4" i="3"/>
  <c r="U4" i="3" s="1"/>
  <c r="J4" i="4"/>
  <c r="M154" i="3"/>
  <c r="M155" i="3"/>
  <c r="N35" i="3"/>
  <c r="N139" i="3"/>
  <c r="K4" i="3"/>
  <c r="K4" i="4" s="1"/>
  <c r="K19" i="3"/>
  <c r="K16" i="3"/>
  <c r="M113" i="3"/>
  <c r="N203" i="3"/>
  <c r="N113" i="3"/>
  <c r="N114" i="3"/>
  <c r="N116" i="3" s="1"/>
  <c r="M116" i="3"/>
  <c r="M8" i="3"/>
  <c r="M143" i="3"/>
  <c r="M134" i="3"/>
  <c r="N141" i="3"/>
  <c r="N146" i="3"/>
  <c r="N64" i="3"/>
  <c r="N52" i="3" s="1"/>
  <c r="N80" i="3" s="1"/>
  <c r="M52" i="3"/>
  <c r="N162" i="3"/>
  <c r="N205" i="3"/>
  <c r="M198" i="3"/>
  <c r="M207" i="3"/>
  <c r="K13" i="3"/>
  <c r="K9" i="4" s="1"/>
  <c r="K12" i="3"/>
  <c r="K8" i="4" s="1"/>
  <c r="L199" i="3"/>
  <c r="L200" i="3"/>
  <c r="M17" i="3"/>
  <c r="M149" i="3"/>
  <c r="N147" i="3"/>
  <c r="N149" i="3" s="1"/>
  <c r="N74" i="3"/>
  <c r="M36" i="3"/>
  <c r="J13" i="3"/>
  <c r="J12" i="3"/>
  <c r="N86" i="3"/>
  <c r="N87" i="3" s="1"/>
  <c r="M188" i="3"/>
  <c r="N186" i="3"/>
  <c r="M179" i="3"/>
  <c r="L181" i="3"/>
  <c r="L180" i="3"/>
  <c r="M168" i="3"/>
  <c r="N166" i="3"/>
  <c r="N168" i="3" s="1"/>
  <c r="N185" i="3"/>
  <c r="N184" i="3"/>
  <c r="L53" i="3"/>
  <c r="L54" i="3" s="1"/>
  <c r="L80" i="3"/>
  <c r="L83" i="3"/>
  <c r="L73" i="3"/>
  <c r="L135" i="3"/>
  <c r="L136" i="3"/>
  <c r="M107" i="3"/>
  <c r="N104" i="3"/>
  <c r="M106" i="3"/>
  <c r="N41" i="3"/>
  <c r="K7" i="3"/>
  <c r="M15" i="3"/>
  <c r="L70" i="3"/>
  <c r="L69" i="3"/>
  <c r="N14" i="3"/>
  <c r="N56" i="4" s="1"/>
  <c r="M68" i="3"/>
  <c r="N75" i="3"/>
  <c r="M77" i="3"/>
  <c r="K10" i="3"/>
  <c r="L102" i="3"/>
  <c r="L103" i="3"/>
  <c r="N108" i="3"/>
  <c r="M101" i="3"/>
  <c r="M110" i="3"/>
  <c r="N156" i="3"/>
  <c r="N153" i="3" s="1"/>
  <c r="M158" i="3"/>
  <c r="M159" i="3"/>
  <c r="L5" i="3"/>
  <c r="L5" i="4" s="1"/>
  <c r="L3" i="3"/>
  <c r="L3" i="4" s="1"/>
  <c r="L24" i="4" s="1"/>
  <c r="L22" i="3"/>
  <c r="L47" i="3"/>
  <c r="L44" i="3"/>
  <c r="L50" i="3"/>
  <c r="L40" i="3"/>
  <c r="M21" i="3"/>
  <c r="M37" i="3" s="1"/>
  <c r="N23" i="3"/>
  <c r="N21" i="3" s="1"/>
  <c r="N44" i="3" s="1"/>
  <c r="L77" i="3"/>
  <c r="M1" i="5" l="1"/>
  <c r="N1" i="5" s="1"/>
  <c r="O1" i="5" s="1"/>
  <c r="P1" i="5" s="1"/>
  <c r="Q1" i="5" s="1"/>
  <c r="R1" i="5" s="1"/>
  <c r="S1" i="5" s="1"/>
  <c r="T1" i="5" s="1"/>
  <c r="U1" i="5" s="1"/>
  <c r="L20" i="5"/>
  <c r="L18" i="5" s="1"/>
  <c r="L17" i="5" s="1"/>
  <c r="L26" i="5" s="1"/>
  <c r="L28" i="5" s="1"/>
  <c r="L3" i="5"/>
  <c r="I26" i="5"/>
  <c r="I28" i="5" s="1"/>
  <c r="I6" i="5"/>
  <c r="I5" i="5"/>
  <c r="H7" i="5"/>
  <c r="H8" i="5"/>
  <c r="N8" i="3"/>
  <c r="N73" i="3"/>
  <c r="N83" i="3"/>
  <c r="N17" i="3"/>
  <c r="N18" i="3" s="1"/>
  <c r="N50" i="3"/>
  <c r="L55" i="4"/>
  <c r="C22" i="4"/>
  <c r="C33" i="4" s="1"/>
  <c r="C46" i="4" s="1"/>
  <c r="D75" i="4"/>
  <c r="D76" i="4" s="1"/>
  <c r="C77" i="4"/>
  <c r="K13" i="4"/>
  <c r="K50" i="4" s="1"/>
  <c r="K51" i="4" s="1"/>
  <c r="S7" i="3"/>
  <c r="U7" i="3" s="1"/>
  <c r="J9" i="4"/>
  <c r="M49" i="4"/>
  <c r="M6" i="4"/>
  <c r="N204" i="3"/>
  <c r="B77" i="4"/>
  <c r="N57" i="4"/>
  <c r="N64" i="4"/>
  <c r="J13" i="4"/>
  <c r="J50" i="4" s="1"/>
  <c r="J51" i="4" s="1"/>
  <c r="N25" i="4"/>
  <c r="S6" i="3"/>
  <c r="U6" i="3" s="1"/>
  <c r="J8" i="4"/>
  <c r="M102" i="3"/>
  <c r="M103" i="3"/>
  <c r="M9" i="3"/>
  <c r="M69" i="3"/>
  <c r="M70" i="3"/>
  <c r="N15" i="3"/>
  <c r="N47" i="3"/>
  <c r="N140" i="3"/>
  <c r="N36" i="3"/>
  <c r="N37" i="3"/>
  <c r="N106" i="3"/>
  <c r="N107" i="3"/>
  <c r="N134" i="3"/>
  <c r="N143" i="3"/>
  <c r="M136" i="3"/>
  <c r="M135" i="3"/>
  <c r="M5" i="3"/>
  <c r="M5" i="4" s="1"/>
  <c r="N22" i="3"/>
  <c r="N3" i="3"/>
  <c r="N3" i="4" s="1"/>
  <c r="M22" i="3"/>
  <c r="M3" i="3"/>
  <c r="M19" i="3" s="1"/>
  <c r="M47" i="3"/>
  <c r="M50" i="3"/>
  <c r="M44" i="3"/>
  <c r="M40" i="3"/>
  <c r="M18" i="3"/>
  <c r="L4" i="3"/>
  <c r="L4" i="4" s="1"/>
  <c r="L19" i="3"/>
  <c r="L10" i="3"/>
  <c r="L16" i="3"/>
  <c r="M200" i="3"/>
  <c r="M199" i="3"/>
  <c r="L11" i="3"/>
  <c r="L7" i="3"/>
  <c r="L6" i="3"/>
  <c r="N207" i="3"/>
  <c r="N198" i="3"/>
  <c r="N101" i="3"/>
  <c r="N110" i="3"/>
  <c r="N77" i="3"/>
  <c r="N68" i="3"/>
  <c r="M181" i="3"/>
  <c r="M180" i="3"/>
  <c r="N188" i="3"/>
  <c r="N179" i="3"/>
  <c r="N154" i="3"/>
  <c r="N155" i="3"/>
  <c r="M53" i="3"/>
  <c r="M54" i="3" s="1"/>
  <c r="M83" i="3"/>
  <c r="M73" i="3"/>
  <c r="M80" i="3"/>
  <c r="N158" i="3"/>
  <c r="N159" i="3"/>
  <c r="N40" i="3"/>
  <c r="N53" i="3"/>
  <c r="N54" i="3" s="1"/>
  <c r="I7" i="5" l="1"/>
  <c r="I8" i="5"/>
  <c r="N6" i="4"/>
  <c r="N9" i="3"/>
  <c r="N49" i="4"/>
  <c r="K52" i="4"/>
  <c r="K60" i="4" s="1"/>
  <c r="J52" i="4"/>
  <c r="K15" i="4"/>
  <c r="E75" i="4"/>
  <c r="E76" i="4" s="1"/>
  <c r="D22" i="4"/>
  <c r="D33" i="4" s="1"/>
  <c r="D46" i="4" s="1"/>
  <c r="D77" i="4"/>
  <c r="J15" i="4"/>
  <c r="L48" i="4"/>
  <c r="L7" i="4"/>
  <c r="L12" i="4" s="1"/>
  <c r="N10" i="3"/>
  <c r="N16" i="3"/>
  <c r="N19" i="3"/>
  <c r="M10" i="3"/>
  <c r="M3" i="4"/>
  <c r="M24" i="4" s="1"/>
  <c r="N24" i="4"/>
  <c r="L13" i="3"/>
  <c r="L9" i="4" s="1"/>
  <c r="L12" i="3"/>
  <c r="L8" i="4" s="1"/>
  <c r="N135" i="3"/>
  <c r="N136" i="3"/>
  <c r="N5" i="3"/>
  <c r="N5" i="4" s="1"/>
  <c r="N70" i="3"/>
  <c r="N69" i="3"/>
  <c r="M11" i="3"/>
  <c r="M6" i="3"/>
  <c r="M7" i="3"/>
  <c r="N181" i="3"/>
  <c r="N180" i="3"/>
  <c r="M4" i="3"/>
  <c r="M4" i="4" s="1"/>
  <c r="M16" i="3"/>
  <c r="N103" i="3"/>
  <c r="N102" i="3"/>
  <c r="N4" i="3"/>
  <c r="N4" i="4" s="1"/>
  <c r="N199" i="3"/>
  <c r="N200" i="3"/>
  <c r="K58" i="4" l="1"/>
  <c r="J60" i="4"/>
  <c r="J58" i="4"/>
  <c r="M7" i="4"/>
  <c r="M12" i="4" s="1"/>
  <c r="M48" i="4"/>
  <c r="N55" i="4"/>
  <c r="M55" i="4"/>
  <c r="L13" i="4"/>
  <c r="L50" i="4" s="1"/>
  <c r="L51" i="4" s="1"/>
  <c r="J17" i="4"/>
  <c r="J19" i="4" s="1"/>
  <c r="J18" i="4"/>
  <c r="F75" i="4"/>
  <c r="F76" i="4" s="1"/>
  <c r="E22" i="4"/>
  <c r="E33" i="4" s="1"/>
  <c r="E46" i="4" s="1"/>
  <c r="E77" i="4"/>
  <c r="K17" i="4"/>
  <c r="K18" i="4"/>
  <c r="K68" i="4" s="1"/>
  <c r="K71" i="4" s="1"/>
  <c r="K74" i="4" s="1"/>
  <c r="M13" i="3"/>
  <c r="M9" i="4" s="1"/>
  <c r="M12" i="3"/>
  <c r="M8" i="4" s="1"/>
  <c r="N11" i="3"/>
  <c r="N7" i="3"/>
  <c r="N6" i="3"/>
  <c r="J68" i="4" l="1"/>
  <c r="J43" i="4" s="1"/>
  <c r="L52" i="4"/>
  <c r="L60" i="4" s="1"/>
  <c r="K19" i="4"/>
  <c r="L15" i="4"/>
  <c r="L18" i="4" s="1"/>
  <c r="L68" i="4" s="1"/>
  <c r="L71" i="4" s="1"/>
  <c r="G75" i="4"/>
  <c r="G76" i="4" s="1"/>
  <c r="F22" i="4"/>
  <c r="F33" i="4" s="1"/>
  <c r="F46" i="4" s="1"/>
  <c r="F77" i="4"/>
  <c r="N7" i="4"/>
  <c r="N12" i="4" s="1"/>
  <c r="M13" i="4"/>
  <c r="M50" i="4" s="1"/>
  <c r="M51" i="4" s="1"/>
  <c r="N12" i="3"/>
  <c r="N8" i="4" s="1"/>
  <c r="N13" i="3"/>
  <c r="N9" i="4" s="1"/>
  <c r="J71" i="4" l="1"/>
  <c r="J74" i="4" s="1"/>
  <c r="K43" i="4"/>
  <c r="K41" i="4" s="1"/>
  <c r="K45" i="4" s="1"/>
  <c r="L58" i="4"/>
  <c r="J45" i="4"/>
  <c r="M15" i="4"/>
  <c r="M17" i="4" s="1"/>
  <c r="L17" i="4"/>
  <c r="L19" i="4" s="1"/>
  <c r="L74" i="4"/>
  <c r="H75" i="4"/>
  <c r="H76" i="4" s="1"/>
  <c r="G22" i="4"/>
  <c r="G33" i="4" s="1"/>
  <c r="G46" i="4" s="1"/>
  <c r="M52" i="4"/>
  <c r="N13" i="4"/>
  <c r="N51" i="4" l="1"/>
  <c r="L43" i="4"/>
  <c r="L41" i="4" s="1"/>
  <c r="L45" i="4" s="1"/>
  <c r="M18" i="4"/>
  <c r="M68" i="4" s="1"/>
  <c r="M71" i="4" s="1"/>
  <c r="M19" i="4"/>
  <c r="G77" i="4"/>
  <c r="N15" i="4"/>
  <c r="N18" i="4" s="1"/>
  <c r="N68" i="4" s="1"/>
  <c r="N71" i="4" s="1"/>
  <c r="M58" i="4"/>
  <c r="M60" i="4"/>
  <c r="H22" i="4"/>
  <c r="H33" i="4" s="1"/>
  <c r="H46" i="4" s="1"/>
  <c r="I75" i="4"/>
  <c r="I76" i="4" s="1"/>
  <c r="H77" i="4" l="1"/>
  <c r="N58" i="4"/>
  <c r="M74" i="4"/>
  <c r="M43" i="4"/>
  <c r="N43" i="4" s="1"/>
  <c r="N41" i="4" s="1"/>
  <c r="N45" i="4" s="1"/>
  <c r="N17" i="4"/>
  <c r="N19" i="4" s="1"/>
  <c r="I22" i="4"/>
  <c r="J75" i="4"/>
  <c r="J76" i="4" s="1"/>
  <c r="N60" i="4" l="1"/>
  <c r="N74" i="4" s="1"/>
  <c r="M41" i="4"/>
  <c r="M45" i="4" s="1"/>
  <c r="I33" i="4"/>
  <c r="I46" i="4" s="1"/>
  <c r="I77" i="4"/>
  <c r="J22" i="4"/>
  <c r="J33" i="4" s="1"/>
  <c r="K75" i="4"/>
  <c r="K76" i="4" s="1"/>
  <c r="J77" i="4" l="1"/>
  <c r="L75" i="4"/>
  <c r="L76" i="4" s="1"/>
  <c r="K22" i="4"/>
  <c r="T12" i="4"/>
  <c r="V12" i="4" s="1"/>
  <c r="J46" i="4"/>
  <c r="K33" i="4" l="1"/>
  <c r="K46" i="4" s="1"/>
  <c r="M75" i="4"/>
  <c r="M76" i="4" s="1"/>
  <c r="L22" i="4"/>
  <c r="L33" i="4" s="1"/>
  <c r="L46" i="4" s="1"/>
  <c r="K77" i="4"/>
  <c r="M22" i="4" l="1"/>
  <c r="M33" i="4" s="1"/>
  <c r="M46" i="4" s="1"/>
  <c r="N75" i="4"/>
  <c r="N76" i="4" s="1"/>
  <c r="L77" i="4"/>
  <c r="M77" i="4" l="1"/>
  <c r="N22" i="4"/>
  <c r="N33" i="4" s="1"/>
  <c r="N46" i="4" s="1"/>
  <c r="N77" i="4" l="1"/>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<sst xmlns="http://schemas.openxmlformats.org/spreadsheetml/2006/main" count="9435" uniqueCount="3852">
  <si>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</si>
  <si>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</si>
  <si>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</si>
  <si>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</si>
  <si>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</si>
  <si>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</si>
  <si>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</si>
  <si>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</si>
  <si>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</si>
  <si>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</si>
  <si>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</si>
  <si>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</si>
  <si>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</si>
  <si>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</si>
  <si>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</si>
  <si>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</si>
  <si>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</si>
  <si>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</si>
  <si>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</si>
  <si>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</si>
  <si>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</si>
  <si>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</si>
  <si>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</si>
  <si>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</si>
  <si>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</si>
  <si>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</si>
  <si>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</si>
  <si>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</si>
  <si>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</si>
  <si>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</si>
  <si>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</si>
  <si>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</si>
  <si>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</si>
  <si>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</si>
  <si>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</si>
  <si>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</si>
  <si>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</si>
  <si>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</si>
  <si>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</si>
  <si>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</si>
  <si>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</si>
  <si>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</si>
  <si>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</si>
  <si>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</si>
  <si>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</si>
  <si>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</si>
  <si>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</si>
  <si>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</si>
  <si>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</si>
  <si>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</si>
  <si>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</si>
  <si>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</si>
  <si>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</si>
  <si>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</si>
  <si>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</si>
  <si>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</si>
  <si>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</si>
  <si>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</si>
  <si>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</si>
  <si>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</si>
  <si>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</si>
  <si>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</si>
  <si>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</si>
  <si>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</si>
  <si>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</si>
  <si>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</si>
  <si>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</si>
  <si>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</si>
  <si>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</si>
  <si>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</si>
  <si>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</si>
  <si>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</si>
  <si>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</si>
  <si>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</si>
  <si>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</si>
  <si>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</si>
  <si>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</si>
  <si>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</si>
  <si>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</si>
  <si>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</si>
  <si>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</si>
  <si>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</si>
  <si>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</si>
  <si>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</si>
  <si>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</si>
  <si>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</si>
  <si>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</si>
  <si>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</si>
  <si>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</si>
  <si>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</si>
  <si>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</si>
  <si>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</si>
  <si>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</si>
  <si>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</si>
  <si>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</si>
  <si>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</si>
  <si>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</si>
  <si>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</si>
  <si>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</si>
  <si>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</si>
  <si>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</si>
  <si>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</si>
  <si>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</si>
  <si>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</si>
  <si>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</si>
  <si>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</si>
  <si>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</si>
  <si>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</si>
  <si>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</si>
  <si>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</si>
  <si>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</si>
  <si>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</si>
  <si>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</si>
  <si>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</si>
  <si>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</si>
  <si>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</si>
  <si>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</si>
  <si>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</si>
  <si>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</si>
  <si>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</si>
  <si>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</si>
  <si>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</si>
  <si>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</si>
  <si>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</si>
  <si>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</si>
  <si>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</si>
  <si>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</si>
  <si>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</si>
  <si>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</si>
  <si>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</si>
  <si>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</si>
  <si>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</si>
  <si>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</si>
  <si>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</si>
  <si>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</si>
  <si>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</si>
  <si>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</si>
  <si>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</si>
  <si>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</si>
  <si>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</si>
  <si>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</si>
  <si>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</si>
  <si>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</si>
  <si>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</si>
  <si>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</si>
  <si>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</si>
  <si>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</si>
  <si>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</si>
  <si>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</si>
  <si>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</si>
  <si>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</si>
  <si>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</si>
  <si>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</si>
  <si>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</si>
  <si>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</si>
  <si>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</si>
  <si>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</si>
  <si>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</si>
  <si>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</si>
  <si>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</si>
  <si>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</si>
  <si>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</si>
  <si>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</si>
  <si>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</si>
  <si>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</si>
  <si>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</si>
  <si>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</si>
  <si>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</si>
  <si>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</si>
  <si>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</si>
  <si>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</si>
  <si>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</si>
  <si>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</si>
  <si>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</si>
  <si>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</si>
  <si>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</si>
  <si>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</si>
  <si>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</si>
  <si>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</si>
  <si>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</si>
  <si>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</si>
  <si>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</si>
  <si>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</si>
  <si>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</si>
  <si>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</si>
  <si>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</si>
  <si>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</si>
  <si>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</si>
  <si>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</si>
  <si>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</si>
  <si>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</si>
  <si>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</si>
  <si>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</si>
  <si>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</si>
  <si>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</si>
  <si>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</si>
  <si>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</si>
  <si>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</si>
  <si>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</si>
  <si>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</si>
  <si>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</si>
  <si>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</si>
  <si>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</si>
  <si>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</si>
  <si>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</si>
  <si>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</si>
  <si>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</si>
  <si>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</si>
  <si>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</si>
  <si>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</si>
  <si>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</si>
  <si>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</si>
  <si>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</si>
  <si>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</si>
  <si>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</si>
  <si>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</si>
  <si>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</si>
  <si>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</si>
  <si>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</si>
  <si>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</si>
  <si>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</si>
  <si>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Discontinued Segments</t>
  </si>
  <si>
    <t>Forecast based on 2016-2019 and 2022 average growth</t>
  </si>
  <si>
    <t>Value NOT forecasted due to high unpredictability and misleading outcomes</t>
  </si>
  <si>
    <t>BALANCE SHEET</t>
  </si>
  <si>
    <t>from segmental forecast</t>
  </si>
  <si>
    <t>Forecast based on 2015-2022 average (excluding highest and lowest value)</t>
  </si>
  <si>
    <t>Forecast Based on $18B buyback program and current price of $105 per share</t>
  </si>
  <si>
    <t>Forecasted Dividend Paid / Diluted Number of Shares</t>
  </si>
  <si>
    <t>Forecast based on 2015-2022 average (excluding 2018 and 2020 unusual payout ratios)</t>
  </si>
  <si>
    <t>not forecasted</t>
  </si>
  <si>
    <t>Forecasted Revenue x Forecasted % of revenue</t>
  </si>
  <si>
    <t>Forecast based on 2015-2022 average</t>
  </si>
  <si>
    <t>Previous year PPE + Forecasted Capex - Forecasted D&amp;A</t>
  </si>
  <si>
    <t>No forward-looking statement in the most recent reports suggests changes to the historical trend. Forecast based on previous years average</t>
  </si>
  <si>
    <t>% of revenue</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</si>
  <si>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</si>
  <si>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Cashflow</t>
  </si>
  <si>
    <t>As forecasted Income Tax Expense in Income Statement</t>
  </si>
  <si>
    <t>Forecast based on average 2016 - 2022 % growth (exluding highest and lowest value)</t>
  </si>
  <si>
    <t>Forecast kept as 0</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</si>
  <si>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</si>
  <si>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</si>
  <si>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Forecasted Net Income * Forecasted Payout Ratio</t>
  </si>
  <si>
    <t>Opening Balance + Net Income - Dividends - Shares Buyback</t>
  </si>
  <si>
    <t>Should be forecasted as % of term debt and the opening term debt (i.e. 2022 term debt for year 2023 and so on) we forecast based on opening debt because there maybe repayments for current year</t>
  </si>
  <si>
    <t>Link changes in intangible assets, row 28 above</t>
  </si>
  <si>
    <t>Should be linked to income statement interest  - check comment on row 11</t>
  </si>
  <si>
    <t>% of previous year long term debt</t>
  </si>
  <si>
    <t>Linked to Change in Intangible Assets</t>
  </si>
  <si>
    <t>Forecast based on 2016-2022 average</t>
  </si>
  <si>
    <t>As forecasted Interest expense (income), net</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</si>
  <si>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</si>
  <si>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</si>
  <si>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</si>
  <si>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</si>
  <si>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</si>
  <si>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</si>
  <si>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</si>
  <si>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</si>
  <si>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</si>
  <si>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</si>
  <si>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</si>
  <si>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</si>
  <si>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</si>
  <si>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</si>
  <si>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</si>
  <si>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</si>
  <si>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</si>
  <si>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</si>
  <si>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</si>
  <si>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</si>
  <si>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</si>
  <si>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</si>
  <si>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</si>
  <si>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</si>
  <si>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CAPM</t>
  </si>
  <si>
    <t>Rf</t>
  </si>
  <si>
    <t>https://www.treasury.gov/resource-center/data-chart-center/interest-rates/Pages/TextView.aspx?data=longtermrate</t>
  </si>
  <si>
    <t>Rm</t>
  </si>
  <si>
    <t>Debt Ratio</t>
  </si>
  <si>
    <t>Present Values</t>
  </si>
  <si>
    <t>Calculate for periods from 2022 onwards</t>
  </si>
  <si>
    <t xml:space="preserve">Present Value of FCFF in high growth phase </t>
  </si>
  <si>
    <t>Calculate</t>
  </si>
  <si>
    <t xml:space="preserve">Present Value of Terminal Value of Firm </t>
  </si>
  <si>
    <t xml:space="preserve">Value of the firm </t>
  </si>
  <si>
    <t xml:space="preserve">Book Value of Debt </t>
  </si>
  <si>
    <t xml:space="preserve">Value of Equity </t>
  </si>
  <si>
    <t xml:space="preserve">Value of Equity per Share </t>
  </si>
  <si>
    <t>S&amp;P 500 index 1 year return (Source from a financial website) ---&gt; https://www.macrotrends.net/2526/sp-500-historical-annual-returns</t>
  </si>
  <si>
    <t>Date</t>
  </si>
  <si>
    <t>LT Real Average (10&gt; Yrs)</t>
  </si>
  <si>
    <t>Source from a financial website ---&gt; https://www.gurufocus.com/term/beta/NKE/Beta/Nike</t>
  </si>
  <si>
    <t>n/a</t>
  </si>
  <si>
    <t>Cost of Equity (Re)</t>
  </si>
  <si>
    <t>Cost of Debt (Rd)</t>
  </si>
  <si>
    <t>Calculate from Income statement sheet (Interest Expense / Debt)</t>
  </si>
  <si>
    <t>Calculate from Income statement sheet (Total Liabilities / Total Assets)</t>
  </si>
  <si>
    <t>Open</t>
  </si>
  <si>
    <t>High</t>
  </si>
  <si>
    <t>Low</t>
  </si>
  <si>
    <t>Close*</t>
  </si>
  <si>
    <t>Adj. close**</t>
  </si>
  <si>
    <t>Volume</t>
  </si>
  <si>
    <r>
      <t>0.34</t>
    </r>
    <r>
      <rPr>
        <sz val="7"/>
        <color rgb="FF232A31"/>
        <rFont val="Arial"/>
        <family val="2"/>
      </rPr>
      <t> Dividend</t>
    </r>
  </si>
  <si>
    <r>
      <t>0.305</t>
    </r>
    <r>
      <rPr>
        <sz val="7"/>
        <color rgb="FF232A31"/>
        <rFont val="Arial"/>
        <family val="2"/>
      </rPr>
      <t> Dividend</t>
    </r>
  </si>
  <si>
    <r>
      <t>0.275</t>
    </r>
    <r>
      <rPr>
        <sz val="7"/>
        <color rgb="FF232A31"/>
        <rFont val="Arial"/>
        <family val="2"/>
      </rPr>
      <t> Dividend</t>
    </r>
  </si>
  <si>
    <r>
      <t>0.245</t>
    </r>
    <r>
      <rPr>
        <sz val="7"/>
        <color rgb="FF232A31"/>
        <rFont val="Arial"/>
        <family val="2"/>
      </rPr>
      <t> Dividend</t>
    </r>
  </si>
  <si>
    <r>
      <t>0.22</t>
    </r>
    <r>
      <rPr>
        <sz val="7"/>
        <color rgb="FF232A31"/>
        <rFont val="Arial"/>
        <family val="2"/>
      </rPr>
      <t> Dividend</t>
    </r>
  </si>
  <si>
    <r>
      <t>0.2</t>
    </r>
    <r>
      <rPr>
        <sz val="7"/>
        <color rgb="FF232A31"/>
        <rFont val="Arial"/>
        <family val="2"/>
      </rPr>
      <t> Dividend</t>
    </r>
  </si>
  <si>
    <r>
      <t>0.18</t>
    </r>
    <r>
      <rPr>
        <sz val="7"/>
        <color rgb="FF232A31"/>
        <rFont val="Arial"/>
        <family val="2"/>
      </rPr>
      <t> Dividend</t>
    </r>
  </si>
  <si>
    <r>
      <t>0.16</t>
    </r>
    <r>
      <rPr>
        <sz val="7"/>
        <color rgb="FF232A31"/>
        <rFont val="Arial"/>
        <family val="2"/>
      </rPr>
      <t> Dividend</t>
    </r>
  </si>
  <si>
    <r>
      <t>2:1</t>
    </r>
    <r>
      <rPr>
        <sz val="7"/>
        <color rgb="FF232A31"/>
        <rFont val="Arial"/>
        <family val="2"/>
      </rPr>
      <t> Stock split</t>
    </r>
  </si>
  <si>
    <r>
      <t>0.14</t>
    </r>
    <r>
      <rPr>
        <sz val="7"/>
        <color rgb="FF232A31"/>
        <rFont val="Arial"/>
        <family val="2"/>
      </rPr>
      <t> Dividend</t>
    </r>
  </si>
  <si>
    <t>01/13/2023</t>
  </si>
  <si>
    <t>01/17/2023</t>
  </si>
  <si>
    <t>01/18/2023</t>
  </si>
  <si>
    <t>01/19/2023</t>
  </si>
  <si>
    <t>01/20/2023</t>
  </si>
  <si>
    <t>01/23/2023</t>
  </si>
  <si>
    <t>01/24/2023</t>
  </si>
  <si>
    <t>01/25/2023</t>
  </si>
  <si>
    <t>01/26/2023</t>
  </si>
  <si>
    <t>01/27/2023</t>
  </si>
  <si>
    <t>01/30/2023</t>
  </si>
  <si>
    <t>01/31/2023</t>
  </si>
  <si>
    <t>02/13/2023</t>
  </si>
  <si>
    <t>02/14/2023</t>
  </si>
  <si>
    <t>02/15/2023</t>
  </si>
  <si>
    <t>02/16/2023</t>
  </si>
  <si>
    <t>02/17/2023</t>
  </si>
  <si>
    <t>02/21/2023</t>
  </si>
  <si>
    <t>02/22/2023</t>
  </si>
  <si>
    <t>02/23/2023</t>
  </si>
  <si>
    <t>02/24/2023</t>
  </si>
  <si>
    <t>02/27/2023</t>
  </si>
  <si>
    <t>02/28/2023</t>
  </si>
  <si>
    <t>03/13/2023</t>
  </si>
  <si>
    <t>03/14/2023</t>
  </si>
  <si>
    <t>03/15/2023</t>
  </si>
  <si>
    <t>03/16/2023</t>
  </si>
  <si>
    <t>03/17/2023</t>
  </si>
  <si>
    <t>03/20/2023</t>
  </si>
  <si>
    <t>03/21/2023</t>
  </si>
  <si>
    <t>03/22/2023</t>
  </si>
  <si>
    <t>03/23/2023</t>
  </si>
  <si>
    <t>03/24/2023</t>
  </si>
  <si>
    <t>03/27/2023</t>
  </si>
  <si>
    <t>03/28/2023</t>
  </si>
  <si>
    <t>03/29/2023</t>
  </si>
  <si>
    <t>03/30/2023</t>
  </si>
  <si>
    <t>03/31/2023</t>
  </si>
  <si>
    <t>04/13/2023</t>
  </si>
  <si>
    <t>04/14/2023</t>
  </si>
  <si>
    <t>04/17/2023</t>
  </si>
  <si>
    <t>04/18/2023</t>
  </si>
  <si>
    <t>04/19/2023</t>
  </si>
  <si>
    <t>04/20/2023</t>
  </si>
  <si>
    <t>04/21/2023</t>
  </si>
  <si>
    <t>04/24/2023</t>
  </si>
  <si>
    <t>04/25/2023</t>
  </si>
  <si>
    <t>04/26/2023</t>
  </si>
  <si>
    <t>04/27/2023</t>
  </si>
  <si>
    <t>04/28/2023</t>
  </si>
  <si>
    <t>05/15/2023</t>
  </si>
  <si>
    <t>05/16/2023</t>
  </si>
  <si>
    <t>05/17/2023</t>
  </si>
  <si>
    <t>05/18/2023</t>
  </si>
  <si>
    <t>05/19/2023</t>
  </si>
  <si>
    <t>05/22/2023</t>
  </si>
  <si>
    <t>05/23/2023</t>
  </si>
  <si>
    <t>05/24/2023</t>
  </si>
  <si>
    <t>05/25/2023</t>
  </si>
  <si>
    <t>05/26/2023</t>
  </si>
  <si>
    <t>05/30/2023</t>
  </si>
  <si>
    <t>05/31/2023</t>
  </si>
  <si>
    <t>06/13/2023</t>
  </si>
  <si>
    <t>06/14/2023</t>
  </si>
  <si>
    <t>06/15/2023</t>
  </si>
  <si>
    <t>06/16/2023</t>
  </si>
  <si>
    <t>06/20/2023</t>
  </si>
  <si>
    <t>06/21/2023</t>
  </si>
  <si>
    <t>06/22/2023</t>
  </si>
  <si>
    <t>06/23/2023</t>
  </si>
  <si>
    <t>06/26/2023</t>
  </si>
  <si>
    <t>06/27/2023</t>
  </si>
  <si>
    <t>06/28/2023</t>
  </si>
  <si>
    <t>06/29/2023</t>
  </si>
  <si>
    <t>06/30/2023</t>
  </si>
  <si>
    <t>07/13/2023</t>
  </si>
  <si>
    <t>07/14/2023</t>
  </si>
  <si>
    <t>07/17/2023</t>
  </si>
  <si>
    <t>07/18/2023</t>
  </si>
  <si>
    <t>07/19/2023</t>
  </si>
  <si>
    <t>07/20/2023</t>
  </si>
  <si>
    <t>07/21/2023</t>
  </si>
  <si>
    <t>07/24/2023</t>
  </si>
  <si>
    <t>07/25/2023</t>
  </si>
  <si>
    <t>07/26/2023</t>
  </si>
  <si>
    <t>07/27/2023</t>
  </si>
  <si>
    <t>07/28/2023</t>
  </si>
  <si>
    <t>07/31/2023</t>
  </si>
  <si>
    <t>08/14/2023</t>
  </si>
  <si>
    <t>08/15/2023</t>
  </si>
  <si>
    <t>08/16/2023</t>
  </si>
  <si>
    <t>08/17/2023</t>
  </si>
  <si>
    <t>08/18/2023</t>
  </si>
  <si>
    <t>08/21/2023</t>
  </si>
  <si>
    <t>08/22/2023</t>
  </si>
  <si>
    <t>08/23/2023</t>
  </si>
  <si>
    <t>08/24/2023</t>
  </si>
  <si>
    <t>08/25/2023</t>
  </si>
  <si>
    <t>08/28/2023</t>
  </si>
  <si>
    <t>08/29/2023</t>
  </si>
  <si>
    <t>08/30/2023</t>
  </si>
  <si>
    <t>08/31/2023</t>
  </si>
  <si>
    <t>09/13/2023</t>
  </si>
  <si>
    <t>09/14/2023</t>
  </si>
  <si>
    <t>09/15/2023</t>
  </si>
  <si>
    <t>09/18/2023</t>
  </si>
  <si>
    <t>1 Mo</t>
  </si>
  <si>
    <t>2 Mo</t>
  </si>
  <si>
    <t>3 Mo</t>
  </si>
  <si>
    <t>4 Mo</t>
  </si>
  <si>
    <t>6 Mo</t>
  </si>
  <si>
    <t>1 Yr</t>
  </si>
  <si>
    <t>2 Yr</t>
  </si>
  <si>
    <t>3 Yr</t>
  </si>
  <si>
    <t>5 Yr</t>
  </si>
  <si>
    <t>7 Yr</t>
  </si>
  <si>
    <t>10 Yr</t>
  </si>
  <si>
    <t>20 Yr</t>
  </si>
  <si>
    <t>30 Yr</t>
  </si>
  <si>
    <t>N/A</t>
  </si>
  <si>
    <t>01/13/2015</t>
  </si>
  <si>
    <t>01/14/2015</t>
  </si>
  <si>
    <t>01/15/2015</t>
  </si>
  <si>
    <t>01/16/2015</t>
  </si>
  <si>
    <t>01/20/2015</t>
  </si>
  <si>
    <t>01/21/2015</t>
  </si>
  <si>
    <t>01/22/2015</t>
  </si>
  <si>
    <t>01/23/2015</t>
  </si>
  <si>
    <t>01/26/2015</t>
  </si>
  <si>
    <t>01/27/2015</t>
  </si>
  <si>
    <t>01/28/2015</t>
  </si>
  <si>
    <t>01/29/2015</t>
  </si>
  <si>
    <t>01/30/2015</t>
  </si>
  <si>
    <t>02/13/2015</t>
  </si>
  <si>
    <t>02/17/2015</t>
  </si>
  <si>
    <t>02/18/2015</t>
  </si>
  <si>
    <t>02/19/2015</t>
  </si>
  <si>
    <t>02/20/2015</t>
  </si>
  <si>
    <t>02/23/2015</t>
  </si>
  <si>
    <t>02/24/2015</t>
  </si>
  <si>
    <t>02/25/2015</t>
  </si>
  <si>
    <t>02/26/2015</t>
  </si>
  <si>
    <t>02/27/2015</t>
  </si>
  <si>
    <t>03/13/2015</t>
  </si>
  <si>
    <t>03/16/2015</t>
  </si>
  <si>
    <t>03/17/2015</t>
  </si>
  <si>
    <t>03/18/2015</t>
  </si>
  <si>
    <t>03/19/2015</t>
  </si>
  <si>
    <t>03/20/2015</t>
  </si>
  <si>
    <t>03/23/2015</t>
  </si>
  <si>
    <t>03/24/2015</t>
  </si>
  <si>
    <t>03/25/2015</t>
  </si>
  <si>
    <t>03/26/2015</t>
  </si>
  <si>
    <t>03/27/2015</t>
  </si>
  <si>
    <t>03/30/2015</t>
  </si>
  <si>
    <t>03/31/2015</t>
  </si>
  <si>
    <t>04/13/2015</t>
  </si>
  <si>
    <t>04/14/2015</t>
  </si>
  <si>
    <t>04/15/2015</t>
  </si>
  <si>
    <t>04/16/2015</t>
  </si>
  <si>
    <t>04/17/2015</t>
  </si>
  <si>
    <t>04/20/2015</t>
  </si>
  <si>
    <t>04/21/2015</t>
  </si>
  <si>
    <t>04/22/2015</t>
  </si>
  <si>
    <t>04/23/2015</t>
  </si>
  <si>
    <t>04/24/2015</t>
  </si>
  <si>
    <t>04/27/2015</t>
  </si>
  <si>
    <t>04/28/2015</t>
  </si>
  <si>
    <t>04/29/2015</t>
  </si>
  <si>
    <t>04/30/2015</t>
  </si>
  <si>
    <t>05/13/2015</t>
  </si>
  <si>
    <t>05/14/2015</t>
  </si>
  <si>
    <t>05/15/2015</t>
  </si>
  <si>
    <t>05/18/2015</t>
  </si>
  <si>
    <t>05/19/2015</t>
  </si>
  <si>
    <t>05/20/2015</t>
  </si>
  <si>
    <t>05/21/2015</t>
  </si>
  <si>
    <t>05/22/2015</t>
  </si>
  <si>
    <t>05/26/2015</t>
  </si>
  <si>
    <t>05/27/2015</t>
  </si>
  <si>
    <t>05/28/2015</t>
  </si>
  <si>
    <t>05/29/2015</t>
  </si>
  <si>
    <t>06/15/2015</t>
  </si>
  <si>
    <t>06/16/2015</t>
  </si>
  <si>
    <t>06/17/2015</t>
  </si>
  <si>
    <t>06/18/2015</t>
  </si>
  <si>
    <t>06/19/2015</t>
  </si>
  <si>
    <t>06/22/2015</t>
  </si>
  <si>
    <t>06/23/2015</t>
  </si>
  <si>
    <t>06/24/2015</t>
  </si>
  <si>
    <t>06/25/2015</t>
  </si>
  <si>
    <t>06/26/2015</t>
  </si>
  <si>
    <t>06/29/2015</t>
  </si>
  <si>
    <t>06/30/2015</t>
  </si>
  <si>
    <t>07/13/2015</t>
  </si>
  <si>
    <t>07/14/2015</t>
  </si>
  <si>
    <t>07/15/2015</t>
  </si>
  <si>
    <t>07/16/2015</t>
  </si>
  <si>
    <t>07/17/2015</t>
  </si>
  <si>
    <t>07/20/2015</t>
  </si>
  <si>
    <t>07/21/2015</t>
  </si>
  <si>
    <t>07/22/2015</t>
  </si>
  <si>
    <t>07/23/2015</t>
  </si>
  <si>
    <t>07/24/2015</t>
  </si>
  <si>
    <t>07/27/2015</t>
  </si>
  <si>
    <t>07/28/2015</t>
  </si>
  <si>
    <t>07/29/2015</t>
  </si>
  <si>
    <t>07/30/2015</t>
  </si>
  <si>
    <t>07/31/2015</t>
  </si>
  <si>
    <t>08/13/2015</t>
  </si>
  <si>
    <t>08/14/2015</t>
  </si>
  <si>
    <t>08/17/2015</t>
  </si>
  <si>
    <t>08/18/2015</t>
  </si>
  <si>
    <t>08/19/2015</t>
  </si>
  <si>
    <t>08/20/2015</t>
  </si>
  <si>
    <t>08/21/2015</t>
  </si>
  <si>
    <t>08/24/2015</t>
  </si>
  <si>
    <t>08/25/2015</t>
  </si>
  <si>
    <t>08/26/2015</t>
  </si>
  <si>
    <t>08/27/2015</t>
  </si>
  <si>
    <t>08/28/2015</t>
  </si>
  <si>
    <t>08/31/2015</t>
  </si>
  <si>
    <t>09/14/2015</t>
  </si>
  <si>
    <t>09/15/2015</t>
  </si>
  <si>
    <t>09/16/2015</t>
  </si>
  <si>
    <t>09/17/2015</t>
  </si>
  <si>
    <t>09/18/2015</t>
  </si>
  <si>
    <t>09/21/2015</t>
  </si>
  <si>
    <t>09/22/2015</t>
  </si>
  <si>
    <t>09/23/2015</t>
  </si>
  <si>
    <t>09/24/2015</t>
  </si>
  <si>
    <t>09/25/2015</t>
  </si>
  <si>
    <t>09/28/2015</t>
  </si>
  <si>
    <t>09/29/2015</t>
  </si>
  <si>
    <t>09/30/2015</t>
  </si>
  <si>
    <t>10/13/2015</t>
  </si>
  <si>
    <t>10/14/2015</t>
  </si>
  <si>
    <t>10/15/2015</t>
  </si>
  <si>
    <t>10/16/2015</t>
  </si>
  <si>
    <t>10/19/2015</t>
  </si>
  <si>
    <t>10/20/2015</t>
  </si>
  <si>
    <t>10/21/2015</t>
  </si>
  <si>
    <t>10/22/2015</t>
  </si>
  <si>
    <t>10/23/2015</t>
  </si>
  <si>
    <t>10/26/2015</t>
  </si>
  <si>
    <t>10/27/2015</t>
  </si>
  <si>
    <t>10/28/2015</t>
  </si>
  <si>
    <t>10/29/2015</t>
  </si>
  <si>
    <t>10/30/2015</t>
  </si>
  <si>
    <t>11/13/2015</t>
  </si>
  <si>
    <t>11/16/2015</t>
  </si>
  <si>
    <t>11/17/2015</t>
  </si>
  <si>
    <t>11/18/2015</t>
  </si>
  <si>
    <t>11/19/2015</t>
  </si>
  <si>
    <t>11/20/2015</t>
  </si>
  <si>
    <t>11/23/2015</t>
  </si>
  <si>
    <t>11/24/2015</t>
  </si>
  <si>
    <t>11/25/2015</t>
  </si>
  <si>
    <t>11/27/2015</t>
  </si>
  <si>
    <t>11/30/2015</t>
  </si>
  <si>
    <t>12/14/2015</t>
  </si>
  <si>
    <t>12/15/2015</t>
  </si>
  <si>
    <t>12/16/2015</t>
  </si>
  <si>
    <t>12/17/2015</t>
  </si>
  <si>
    <t>12/18/2015</t>
  </si>
  <si>
    <t>12/21/2015</t>
  </si>
  <si>
    <t>12/22/2015</t>
  </si>
  <si>
    <t>12/23/2015</t>
  </si>
  <si>
    <t>12/24/2015</t>
  </si>
  <si>
    <t>12/28/2015</t>
  </si>
  <si>
    <t>12/29/2015</t>
  </si>
  <si>
    <t>12/30/2015</t>
  </si>
  <si>
    <t>12/31/2015</t>
  </si>
  <si>
    <t>01/13/2016</t>
  </si>
  <si>
    <t>01/14/2016</t>
  </si>
  <si>
    <t>01/15/2016</t>
  </si>
  <si>
    <t>01/19/2016</t>
  </si>
  <si>
    <t>01/20/2016</t>
  </si>
  <si>
    <t>01/21/2016</t>
  </si>
  <si>
    <t>01/22/2016</t>
  </si>
  <si>
    <t>01/25/2016</t>
  </si>
  <si>
    <t>01/26/2016</t>
  </si>
  <si>
    <t>01/27/2016</t>
  </si>
  <si>
    <t>01/28/2016</t>
  </si>
  <si>
    <t>01/29/2016</t>
  </si>
  <si>
    <t>02/16/2016</t>
  </si>
  <si>
    <t>02/17/2016</t>
  </si>
  <si>
    <t>02/18/2016</t>
  </si>
  <si>
    <t>02/19/2016</t>
  </si>
  <si>
    <t>02/22/2016</t>
  </si>
  <si>
    <t>02/23/2016</t>
  </si>
  <si>
    <t>02/24/2016</t>
  </si>
  <si>
    <t>02/25/2016</t>
  </si>
  <si>
    <t>02/26/2016</t>
  </si>
  <si>
    <t>02/29/2016</t>
  </si>
  <si>
    <t>03/14/2016</t>
  </si>
  <si>
    <t>03/15/2016</t>
  </si>
  <si>
    <t>03/16/2016</t>
  </si>
  <si>
    <t>03/17/2016</t>
  </si>
  <si>
    <t>03/18/2016</t>
  </si>
  <si>
    <t>03/21/2016</t>
  </si>
  <si>
    <t>03/22/2016</t>
  </si>
  <si>
    <t>03/23/2016</t>
  </si>
  <si>
    <t>03/24/2016</t>
  </si>
  <si>
    <t>03/28/2016</t>
  </si>
  <si>
    <t>03/29/2016</t>
  </si>
  <si>
    <t>03/30/2016</t>
  </si>
  <si>
    <t>03/31/2016</t>
  </si>
  <si>
    <t>04/13/2016</t>
  </si>
  <si>
    <t>04/14/2016</t>
  </si>
  <si>
    <t>04/15/2016</t>
  </si>
  <si>
    <t>04/18/2016</t>
  </si>
  <si>
    <t>04/19/2016</t>
  </si>
  <si>
    <t>04/20/2016</t>
  </si>
  <si>
    <t>04/21/2016</t>
  </si>
  <si>
    <t>04/22/2016</t>
  </si>
  <si>
    <t>04/25/2016</t>
  </si>
  <si>
    <t>04/26/2016</t>
  </si>
  <si>
    <t>04/27/2016</t>
  </si>
  <si>
    <t>04/28/2016</t>
  </si>
  <si>
    <t>04/29/2016</t>
  </si>
  <si>
    <t>05/13/2016</t>
  </si>
  <si>
    <t>05/16/2016</t>
  </si>
  <si>
    <t>05/17/2016</t>
  </si>
  <si>
    <t>05/18/2016</t>
  </si>
  <si>
    <t>05/19/2016</t>
  </si>
  <si>
    <t>05/20/2016</t>
  </si>
  <si>
    <t>05/23/2016</t>
  </si>
  <si>
    <t>05/24/2016</t>
  </si>
  <si>
    <t>05/25/2016</t>
  </si>
  <si>
    <t>05/26/2016</t>
  </si>
  <si>
    <t>05/27/2016</t>
  </si>
  <si>
    <t>05/31/2016</t>
  </si>
  <si>
    <t>06/13/2016</t>
  </si>
  <si>
    <t>06/14/2016</t>
  </si>
  <si>
    <t>06/15/2016</t>
  </si>
  <si>
    <t>06/16/2016</t>
  </si>
  <si>
    <t>06/17/2016</t>
  </si>
  <si>
    <t>06/20/2016</t>
  </si>
  <si>
    <t>06/21/2016</t>
  </si>
  <si>
    <t>06/22/2016</t>
  </si>
  <si>
    <t>06/23/2016</t>
  </si>
  <si>
    <t>06/24/2016</t>
  </si>
  <si>
    <t>06/27/2016</t>
  </si>
  <si>
    <t>06/28/2016</t>
  </si>
  <si>
    <t>06/29/2016</t>
  </si>
  <si>
    <t>06/30/2016</t>
  </si>
  <si>
    <t>07/13/2016</t>
  </si>
  <si>
    <t>07/14/2016</t>
  </si>
  <si>
    <t>07/15/2016</t>
  </si>
  <si>
    <t>07/18/2016</t>
  </si>
  <si>
    <t>07/19/2016</t>
  </si>
  <si>
    <t>07/20/2016</t>
  </si>
  <si>
    <t>07/21/2016</t>
  </si>
  <si>
    <t>07/22/2016</t>
  </si>
  <si>
    <t>07/25/2016</t>
  </si>
  <si>
    <t>07/26/2016</t>
  </si>
  <si>
    <t>07/27/2016</t>
  </si>
  <si>
    <t>07/28/2016</t>
  </si>
  <si>
    <t>07/29/2016</t>
  </si>
  <si>
    <t>08/15/2016</t>
  </si>
  <si>
    <t>08/16/2016</t>
  </si>
  <si>
    <t>08/17/2016</t>
  </si>
  <si>
    <t>08/18/2016</t>
  </si>
  <si>
    <t>08/19/2016</t>
  </si>
  <si>
    <t>08/22/2016</t>
  </si>
  <si>
    <t>08/23/2016</t>
  </si>
  <si>
    <t>08/24/2016</t>
  </si>
  <si>
    <t>08/25/2016</t>
  </si>
  <si>
    <t>08/26/2016</t>
  </si>
  <si>
    <t>08/29/2016</t>
  </si>
  <si>
    <t>08/30/2016</t>
  </si>
  <si>
    <t>08/31/2016</t>
  </si>
  <si>
    <t>09/13/2016</t>
  </si>
  <si>
    <t>09/14/2016</t>
  </si>
  <si>
    <t>09/15/2016</t>
  </si>
  <si>
    <t>09/16/2016</t>
  </si>
  <si>
    <t>09/19/2016</t>
  </si>
  <si>
    <t>09/20/2016</t>
  </si>
  <si>
    <t>09/21/2016</t>
  </si>
  <si>
    <t>09/22/2016</t>
  </si>
  <si>
    <t>09/23/2016</t>
  </si>
  <si>
    <t>09/26/2016</t>
  </si>
  <si>
    <t>09/27/2016</t>
  </si>
  <si>
    <t>09/28/2016</t>
  </si>
  <si>
    <t>09/29/2016</t>
  </si>
  <si>
    <t>09/30/2016</t>
  </si>
  <si>
    <t>10/13/2016</t>
  </si>
  <si>
    <t>10/14/2016</t>
  </si>
  <si>
    <t>10/17/2016</t>
  </si>
  <si>
    <t>10/18/2016</t>
  </si>
  <si>
    <t>10/19/2016</t>
  </si>
  <si>
    <t>10/20/2016</t>
  </si>
  <si>
    <t>10/21/2016</t>
  </si>
  <si>
    <t>10/24/2016</t>
  </si>
  <si>
    <t>10/25/2016</t>
  </si>
  <si>
    <t>10/26/2016</t>
  </si>
  <si>
    <t>10/27/2016</t>
  </si>
  <si>
    <t>10/28/2016</t>
  </si>
  <si>
    <t>10/31/2016</t>
  </si>
  <si>
    <t>11/14/2016</t>
  </si>
  <si>
    <t>11/15/2016</t>
  </si>
  <si>
    <t>11/16/2016</t>
  </si>
  <si>
    <t>11/17/2016</t>
  </si>
  <si>
    <t>11/18/2016</t>
  </si>
  <si>
    <t>11/21/2016</t>
  </si>
  <si>
    <t>11/22/2016</t>
  </si>
  <si>
    <t>11/23/2016</t>
  </si>
  <si>
    <t>11/25/2016</t>
  </si>
  <si>
    <t>11/28/2016</t>
  </si>
  <si>
    <t>11/29/2016</t>
  </si>
  <si>
    <t>11/30/2016</t>
  </si>
  <si>
    <t>12/13/2016</t>
  </si>
  <si>
    <t>12/14/2016</t>
  </si>
  <si>
    <t>12/15/2016</t>
  </si>
  <si>
    <t>12/16/2016</t>
  </si>
  <si>
    <t>12/19/2016</t>
  </si>
  <si>
    <t>12/20/2016</t>
  </si>
  <si>
    <t>12/21/2016</t>
  </si>
  <si>
    <t>12/22/2016</t>
  </si>
  <si>
    <t>12/23/2016</t>
  </si>
  <si>
    <t>12/27/2016</t>
  </si>
  <si>
    <t>12/28/2016</t>
  </si>
  <si>
    <t>12/29/2016</t>
  </si>
  <si>
    <t>12/30/2016</t>
  </si>
  <si>
    <t>01/13/2017</t>
  </si>
  <si>
    <t>01/17/2017</t>
  </si>
  <si>
    <t>01/18/2017</t>
  </si>
  <si>
    <t>01/19/2017</t>
  </si>
  <si>
    <t>01/20/2017</t>
  </si>
  <si>
    <t>01/23/2017</t>
  </si>
  <si>
    <t>01/24/2017</t>
  </si>
  <si>
    <t>01/25/2017</t>
  </si>
  <si>
    <t>01/26/2017</t>
  </si>
  <si>
    <t>01/27/2017</t>
  </si>
  <si>
    <t>01/30/2017</t>
  </si>
  <si>
    <t>01/31/2017</t>
  </si>
  <si>
    <t>02/13/2017</t>
  </si>
  <si>
    <t>02/14/2017</t>
  </si>
  <si>
    <t>02/15/2017</t>
  </si>
  <si>
    <t>02/16/2017</t>
  </si>
  <si>
    <t>02/17/2017</t>
  </si>
  <si>
    <t>02/21/2017</t>
  </si>
  <si>
    <t>02/22/2017</t>
  </si>
  <si>
    <t>02/23/2017</t>
  </si>
  <si>
    <t>02/24/2017</t>
  </si>
  <si>
    <t>02/27/2017</t>
  </si>
  <si>
    <t>02/28/2017</t>
  </si>
  <si>
    <t>03/13/2017</t>
  </si>
  <si>
    <t>03/14/2017</t>
  </si>
  <si>
    <t>03/15/2017</t>
  </si>
  <si>
    <t>03/16/2017</t>
  </si>
  <si>
    <t>03/17/2017</t>
  </si>
  <si>
    <t>03/20/2017</t>
  </si>
  <si>
    <t>03/21/2017</t>
  </si>
  <si>
    <t>03/22/2017</t>
  </si>
  <si>
    <t>03/23/2017</t>
  </si>
  <si>
    <t>03/24/2017</t>
  </si>
  <si>
    <t>03/27/2017</t>
  </si>
  <si>
    <t>03/28/2017</t>
  </si>
  <si>
    <t>03/29/2017</t>
  </si>
  <si>
    <t>03/30/2017</t>
  </si>
  <si>
    <t>03/31/2017</t>
  </si>
  <si>
    <t>04/13/2017</t>
  </si>
  <si>
    <t>04/17/2017</t>
  </si>
  <si>
    <t>04/18/2017</t>
  </si>
  <si>
    <t>04/19/2017</t>
  </si>
  <si>
    <t>04/20/2017</t>
  </si>
  <si>
    <t>04/21/2017</t>
  </si>
  <si>
    <t>04/24/2017</t>
  </si>
  <si>
    <t>04/25/2017</t>
  </si>
  <si>
    <t>04/26/2017</t>
  </si>
  <si>
    <t>04/27/2017</t>
  </si>
  <si>
    <t>04/28/2017</t>
  </si>
  <si>
    <t>05/15/2017</t>
  </si>
  <si>
    <t>05/16/2017</t>
  </si>
  <si>
    <t>05/17/2017</t>
  </si>
  <si>
    <t>05/18/2017</t>
  </si>
  <si>
    <t>05/19/2017</t>
  </si>
  <si>
    <t>05/22/2017</t>
  </si>
  <si>
    <t>05/23/2017</t>
  </si>
  <si>
    <t>05/24/2017</t>
  </si>
  <si>
    <t>05/25/2017</t>
  </si>
  <si>
    <t>05/26/2017</t>
  </si>
  <si>
    <t>05/30/2017</t>
  </si>
  <si>
    <t>05/31/2017</t>
  </si>
  <si>
    <t>06/13/2017</t>
  </si>
  <si>
    <t>06/14/2017</t>
  </si>
  <si>
    <t>06/15/2017</t>
  </si>
  <si>
    <t>06/16/2017</t>
  </si>
  <si>
    <t>06/19/2017</t>
  </si>
  <si>
    <t>06/20/2017</t>
  </si>
  <si>
    <t>06/21/2017</t>
  </si>
  <si>
    <t>06/22/2017</t>
  </si>
  <si>
    <t>06/23/2017</t>
  </si>
  <si>
    <t>06/26/2017</t>
  </si>
  <si>
    <t>06/27/2017</t>
  </si>
  <si>
    <t>06/28/2017</t>
  </si>
  <si>
    <t>06/29/2017</t>
  </si>
  <si>
    <t>06/30/2017</t>
  </si>
  <si>
    <t>07/13/2017</t>
  </si>
  <si>
    <t>07/14/2017</t>
  </si>
  <si>
    <t>07/17/2017</t>
  </si>
  <si>
    <t>07/18/2017</t>
  </si>
  <si>
    <t>07/19/2017</t>
  </si>
  <si>
    <t>07/20/2017</t>
  </si>
  <si>
    <t>07/21/2017</t>
  </si>
  <si>
    <t>07/24/2017</t>
  </si>
  <si>
    <t>07/25/2017</t>
  </si>
  <si>
    <t>07/26/2017</t>
  </si>
  <si>
    <t>07/27/2017</t>
  </si>
  <si>
    <t>07/28/2017</t>
  </si>
  <si>
    <t>07/31/2017</t>
  </si>
  <si>
    <t>08/14/2017</t>
  </si>
  <si>
    <t>08/15/2017</t>
  </si>
  <si>
    <t>08/16/2017</t>
  </si>
  <si>
    <t>08/17/2017</t>
  </si>
  <si>
    <t>08/18/2017</t>
  </si>
  <si>
    <t>08/21/2017</t>
  </si>
  <si>
    <t>08/22/2017</t>
  </si>
  <si>
    <t>08/23/2017</t>
  </si>
  <si>
    <t>08/24/2017</t>
  </si>
  <si>
    <t>08/25/2017</t>
  </si>
  <si>
    <t>08/28/2017</t>
  </si>
  <si>
    <t>08/29/2017</t>
  </si>
  <si>
    <t>08/30/2017</t>
  </si>
  <si>
    <t>08/31/2017</t>
  </si>
  <si>
    <t>09/13/2017</t>
  </si>
  <si>
    <t>09/14/2017</t>
  </si>
  <si>
    <t>09/15/2017</t>
  </si>
  <si>
    <t>09/18/2017</t>
  </si>
  <si>
    <t>09/19/2017</t>
  </si>
  <si>
    <t>09/20/2017</t>
  </si>
  <si>
    <t>09/21/2017</t>
  </si>
  <si>
    <t>09/22/2017</t>
  </si>
  <si>
    <t>09/25/2017</t>
  </si>
  <si>
    <t>09/26/2017</t>
  </si>
  <si>
    <t>09/27/2017</t>
  </si>
  <si>
    <t>09/28/2017</t>
  </si>
  <si>
    <t>09/29/2017</t>
  </si>
  <si>
    <t>10/13/2017</t>
  </si>
  <si>
    <t>10/16/2017</t>
  </si>
  <si>
    <t>10/17/2017</t>
  </si>
  <si>
    <t>10/18/2017</t>
  </si>
  <si>
    <t>10/19/2017</t>
  </si>
  <si>
    <t>10/20/2017</t>
  </si>
  <si>
    <t>10/23/2017</t>
  </si>
  <si>
    <t>10/24/2017</t>
  </si>
  <si>
    <t>10/25/2017</t>
  </si>
  <si>
    <t>10/26/2017</t>
  </si>
  <si>
    <t>10/27/2017</t>
  </si>
  <si>
    <t>10/30/2017</t>
  </si>
  <si>
    <t>10/31/2017</t>
  </si>
  <si>
    <t>11/13/2017</t>
  </si>
  <si>
    <t>11/14/2017</t>
  </si>
  <si>
    <t>11/15/2017</t>
  </si>
  <si>
    <t>11/16/2017</t>
  </si>
  <si>
    <t>11/17/2017</t>
  </si>
  <si>
    <t>11/20/2017</t>
  </si>
  <si>
    <t>11/21/2017</t>
  </si>
  <si>
    <t>11/22/2017</t>
  </si>
  <si>
    <t>11/24/2017</t>
  </si>
  <si>
    <t>11/27/2017</t>
  </si>
  <si>
    <t>11/28/2017</t>
  </si>
  <si>
    <t>11/29/2017</t>
  </si>
  <si>
    <t>11/30/2017</t>
  </si>
  <si>
    <t>12/13/2017</t>
  </si>
  <si>
    <t>12/14/2017</t>
  </si>
  <si>
    <t>12/15/2017</t>
  </si>
  <si>
    <t>12/18/2017</t>
  </si>
  <si>
    <t>12/19/2017</t>
  </si>
  <si>
    <t>12/20/2017</t>
  </si>
  <si>
    <t>12/21/2017</t>
  </si>
  <si>
    <t>12/22/2017</t>
  </si>
  <si>
    <t>12/26/2017</t>
  </si>
  <si>
    <t>12/27/2017</t>
  </si>
  <si>
    <t>12/28/2017</t>
  </si>
  <si>
    <t>12/29/2017</t>
  </si>
  <si>
    <t>01/16/2018</t>
  </si>
  <si>
    <t>01/17/2018</t>
  </si>
  <si>
    <t>01/18/2018</t>
  </si>
  <si>
    <t>01/19/2018</t>
  </si>
  <si>
    <t>01/22/2018</t>
  </si>
  <si>
    <t>01/23/2018</t>
  </si>
  <si>
    <t>01/24/2018</t>
  </si>
  <si>
    <t>01/25/2018</t>
  </si>
  <si>
    <t>01/26/2018</t>
  </si>
  <si>
    <t>01/29/2018</t>
  </si>
  <si>
    <t>01/30/2018</t>
  </si>
  <si>
    <t>01/31/2018</t>
  </si>
  <si>
    <t>02/13/2018</t>
  </si>
  <si>
    <t>02/14/2018</t>
  </si>
  <si>
    <t>02/15/2018</t>
  </si>
  <si>
    <t>02/16/2018</t>
  </si>
  <si>
    <t>02/20/2018</t>
  </si>
  <si>
    <t>02/21/2018</t>
  </si>
  <si>
    <t>02/22/2018</t>
  </si>
  <si>
    <t>02/23/2018</t>
  </si>
  <si>
    <t>02/26/2018</t>
  </si>
  <si>
    <t>02/27/2018</t>
  </si>
  <si>
    <t>02/28/2018</t>
  </si>
  <si>
    <t>03/13/2018</t>
  </si>
  <si>
    <t>03/14/2018</t>
  </si>
  <si>
    <t>03/15/2018</t>
  </si>
  <si>
    <t>03/16/2018</t>
  </si>
  <si>
    <t>03/19/2018</t>
  </si>
  <si>
    <t>03/20/2018</t>
  </si>
  <si>
    <t>03/21/2018</t>
  </si>
  <si>
    <t>03/22/2018</t>
  </si>
  <si>
    <t>03/23/2018</t>
  </si>
  <si>
    <t>03/26/2018</t>
  </si>
  <si>
    <t>03/27/2018</t>
  </si>
  <si>
    <t>03/28/2018</t>
  </si>
  <si>
    <t>03/29/2018</t>
  </si>
  <si>
    <t>04/13/2018</t>
  </si>
  <si>
    <t>04/16/2018</t>
  </si>
  <si>
    <t>04/17/2018</t>
  </si>
  <si>
    <t>04/18/2018</t>
  </si>
  <si>
    <t>04/19/2018</t>
  </si>
  <si>
    <t>04/20/2018</t>
  </si>
  <si>
    <t>04/23/2018</t>
  </si>
  <si>
    <t>04/24/2018</t>
  </si>
  <si>
    <t>04/25/2018</t>
  </si>
  <si>
    <t>04/26/2018</t>
  </si>
  <si>
    <t>04/27/2018</t>
  </si>
  <si>
    <t>04/30/2018</t>
  </si>
  <si>
    <t>05/14/2018</t>
  </si>
  <si>
    <t>05/15/2018</t>
  </si>
  <si>
    <t>05/16/2018</t>
  </si>
  <si>
    <t>05/17/2018</t>
  </si>
  <si>
    <t>05/18/2018</t>
  </si>
  <si>
    <t>05/21/2018</t>
  </si>
  <si>
    <t>05/22/2018</t>
  </si>
  <si>
    <t>05/23/2018</t>
  </si>
  <si>
    <t>05/24/2018</t>
  </si>
  <si>
    <t>05/25/2018</t>
  </si>
  <si>
    <t>05/29/2018</t>
  </si>
  <si>
    <t>05/30/2018</t>
  </si>
  <si>
    <t>05/31/2018</t>
  </si>
  <si>
    <t>06/13/2018</t>
  </si>
  <si>
    <t>06/14/2018</t>
  </si>
  <si>
    <t>06/15/2018</t>
  </si>
  <si>
    <t>06/18/2018</t>
  </si>
  <si>
    <t>06/19/2018</t>
  </si>
  <si>
    <t>06/20/2018</t>
  </si>
  <si>
    <t>06/21/2018</t>
  </si>
  <si>
    <t>06/22/2018</t>
  </si>
  <si>
    <t>06/25/2018</t>
  </si>
  <si>
    <t>06/26/2018</t>
  </si>
  <si>
    <t>06/27/2018</t>
  </si>
  <si>
    <t>06/28/2018</t>
  </si>
  <si>
    <t>06/29/2018</t>
  </si>
  <si>
    <t>07/13/2018</t>
  </si>
  <si>
    <t>07/16/2018</t>
  </si>
  <si>
    <t>07/17/2018</t>
  </si>
  <si>
    <t>07/18/2018</t>
  </si>
  <si>
    <t>07/19/2018</t>
  </si>
  <si>
    <t>07/20/2018</t>
  </si>
  <si>
    <t>07/23/2018</t>
  </si>
  <si>
    <t>07/24/2018</t>
  </si>
  <si>
    <t>07/25/2018</t>
  </si>
  <si>
    <t>07/26/2018</t>
  </si>
  <si>
    <t>07/27/2018</t>
  </si>
  <si>
    <t>07/30/2018</t>
  </si>
  <si>
    <t>07/31/2018</t>
  </si>
  <si>
    <t>08/13/2018</t>
  </si>
  <si>
    <t>08/14/2018</t>
  </si>
  <si>
    <t>08/15/2018</t>
  </si>
  <si>
    <t>08/16/2018</t>
  </si>
  <si>
    <t>08/17/2018</t>
  </si>
  <si>
    <t>08/20/2018</t>
  </si>
  <si>
    <t>08/21/2018</t>
  </si>
  <si>
    <t>08/22/2018</t>
  </si>
  <si>
    <t>08/23/2018</t>
  </si>
  <si>
    <t>08/24/2018</t>
  </si>
  <si>
    <t>08/27/2018</t>
  </si>
  <si>
    <t>08/28/2018</t>
  </si>
  <si>
    <t>08/29/2018</t>
  </si>
  <si>
    <t>08/30/2018</t>
  </si>
  <si>
    <t>08/31/2018</t>
  </si>
  <si>
    <t>09/13/2018</t>
  </si>
  <si>
    <t>09/14/2018</t>
  </si>
  <si>
    <t>09/17/2018</t>
  </si>
  <si>
    <t>09/18/2018</t>
  </si>
  <si>
    <t>09/19/2018</t>
  </si>
  <si>
    <t>09/20/2018</t>
  </si>
  <si>
    <t>09/21/2018</t>
  </si>
  <si>
    <t>09/24/2018</t>
  </si>
  <si>
    <t>09/25/2018</t>
  </si>
  <si>
    <t>09/26/2018</t>
  </si>
  <si>
    <t>09/27/2018</t>
  </si>
  <si>
    <t>09/28/2018</t>
  </si>
  <si>
    <t>10/15/2018</t>
  </si>
  <si>
    <t>10/16/2018</t>
  </si>
  <si>
    <t>10/17/2018</t>
  </si>
  <si>
    <t>10/18/2018</t>
  </si>
  <si>
    <t>10/19/2018</t>
  </si>
  <si>
    <t>10/22/2018</t>
  </si>
  <si>
    <t>10/23/2018</t>
  </si>
  <si>
    <t>10/24/2018</t>
  </si>
  <si>
    <t>10/25/2018</t>
  </si>
  <si>
    <t>10/26/2018</t>
  </si>
  <si>
    <t>10/29/2018</t>
  </si>
  <si>
    <t>10/30/2018</t>
  </si>
  <si>
    <t>10/31/2018</t>
  </si>
  <si>
    <t>11/13/2018</t>
  </si>
  <si>
    <t>11/14/2018</t>
  </si>
  <si>
    <t>11/15/2018</t>
  </si>
  <si>
    <t>11/16/2018</t>
  </si>
  <si>
    <t>11/19/2018</t>
  </si>
  <si>
    <t>11/20/2018</t>
  </si>
  <si>
    <t>11/21/2018</t>
  </si>
  <si>
    <t>11/23/2018</t>
  </si>
  <si>
    <t>11/26/2018</t>
  </si>
  <si>
    <t>11/27/2018</t>
  </si>
  <si>
    <t>11/28/2018</t>
  </si>
  <si>
    <t>11/29/2018</t>
  </si>
  <si>
    <t>11/30/2018</t>
  </si>
  <si>
    <t>12/13/2018</t>
  </si>
  <si>
    <t>12/14/2018</t>
  </si>
  <si>
    <t>12/17/2018</t>
  </si>
  <si>
    <t>12/18/2018</t>
  </si>
  <si>
    <t>12/19/2018</t>
  </si>
  <si>
    <t>12/20/2018</t>
  </si>
  <si>
    <t>12/21/2018</t>
  </si>
  <si>
    <t>12/24/2018</t>
  </si>
  <si>
    <t>12/26/2018</t>
  </si>
  <si>
    <t>12/27/2018</t>
  </si>
  <si>
    <t>12/28/2018</t>
  </si>
  <si>
    <t>12/31/2018</t>
  </si>
  <si>
    <t>01/14/2019</t>
  </si>
  <si>
    <t>01/15/2019</t>
  </si>
  <si>
    <t>01/16/2019</t>
  </si>
  <si>
    <t>01/17/2019</t>
  </si>
  <si>
    <t>01/18/2019</t>
  </si>
  <si>
    <t>01/22/2019</t>
  </si>
  <si>
    <t>01/23/2019</t>
  </si>
  <si>
    <t>01/24/2019</t>
  </si>
  <si>
    <t>01/25/2019</t>
  </si>
  <si>
    <t>01/28/2019</t>
  </si>
  <si>
    <t>01/29/2019</t>
  </si>
  <si>
    <t>01/30/2019</t>
  </si>
  <si>
    <t>01/31/2019</t>
  </si>
  <si>
    <t>02/13/2019</t>
  </si>
  <si>
    <t>02/14/2019</t>
  </si>
  <si>
    <t>02/15/2019</t>
  </si>
  <si>
    <t>02/19/2019</t>
  </si>
  <si>
    <t>02/20/2019</t>
  </si>
  <si>
    <t>02/21/2019</t>
  </si>
  <si>
    <t>02/22/2019</t>
  </si>
  <si>
    <t>02/25/2019</t>
  </si>
  <si>
    <t>02/26/2019</t>
  </si>
  <si>
    <t>02/27/2019</t>
  </si>
  <si>
    <t>02/28/2019</t>
  </si>
  <si>
    <t>03/13/2019</t>
  </si>
  <si>
    <t>03/14/2019</t>
  </si>
  <si>
    <t>03/15/2019</t>
  </si>
  <si>
    <t>03/18/2019</t>
  </si>
  <si>
    <t>03/19/2019</t>
  </si>
  <si>
    <t>03/20/2019</t>
  </si>
  <si>
    <t>03/21/2019</t>
  </si>
  <si>
    <t>03/22/2019</t>
  </si>
  <si>
    <t>03/25/2019</t>
  </si>
  <si>
    <t>03/26/2019</t>
  </si>
  <si>
    <t>03/27/2019</t>
  </si>
  <si>
    <t>03/28/2019</t>
  </si>
  <si>
    <t>03/29/2019</t>
  </si>
  <si>
    <t>04/15/2019</t>
  </si>
  <si>
    <t>04/16/2019</t>
  </si>
  <si>
    <t>04/17/2019</t>
  </si>
  <si>
    <t>04/18/2019</t>
  </si>
  <si>
    <t>04/22/2019</t>
  </si>
  <si>
    <t>04/23/2019</t>
  </si>
  <si>
    <t>04/24/2019</t>
  </si>
  <si>
    <t>04/25/2019</t>
  </si>
  <si>
    <t>04/26/2019</t>
  </si>
  <si>
    <t>04/29/2019</t>
  </si>
  <si>
    <t>04/30/2019</t>
  </si>
  <si>
    <t>05/13/2019</t>
  </si>
  <si>
    <t>05/14/2019</t>
  </si>
  <si>
    <t>05/15/2019</t>
  </si>
  <si>
    <t>05/16/2019</t>
  </si>
  <si>
    <t>05/17/2019</t>
  </si>
  <si>
    <t>05/20/2019</t>
  </si>
  <si>
    <t>05/21/2019</t>
  </si>
  <si>
    <t>05/22/2019</t>
  </si>
  <si>
    <t>05/23/2019</t>
  </si>
  <si>
    <t>05/24/2019</t>
  </si>
  <si>
    <t>05/28/2019</t>
  </si>
  <si>
    <t>05/29/2019</t>
  </si>
  <si>
    <t>05/30/2019</t>
  </si>
  <si>
    <t>05/31/2019</t>
  </si>
  <si>
    <t>06/13/2019</t>
  </si>
  <si>
    <t>06/14/2019</t>
  </si>
  <si>
    <t>06/17/2019</t>
  </si>
  <si>
    <t>06/18/2019</t>
  </si>
  <si>
    <t>06/19/2019</t>
  </si>
  <si>
    <t>06/20/2019</t>
  </si>
  <si>
    <t>06/21/2019</t>
  </si>
  <si>
    <t>06/24/2019</t>
  </si>
  <si>
    <t>06/25/2019</t>
  </si>
  <si>
    <t>06/26/2019</t>
  </si>
  <si>
    <t>06/27/2019</t>
  </si>
  <si>
    <t>06/28/2019</t>
  </si>
  <si>
    <t>07/15/2019</t>
  </si>
  <si>
    <t>07/16/2019</t>
  </si>
  <si>
    <t>07/17/2019</t>
  </si>
  <si>
    <t>07/18/2019</t>
  </si>
  <si>
    <t>07/19/2019</t>
  </si>
  <si>
    <t>07/22/2019</t>
  </si>
  <si>
    <t>07/23/2019</t>
  </si>
  <si>
    <t>07/24/2019</t>
  </si>
  <si>
    <t>07/25/2019</t>
  </si>
  <si>
    <t>07/26/2019</t>
  </si>
  <si>
    <t>07/29/2019</t>
  </si>
  <si>
    <t>07/30/2019</t>
  </si>
  <si>
    <t>07/31/2019</t>
  </si>
  <si>
    <t>08/13/2019</t>
  </si>
  <si>
    <t>08/14/2019</t>
  </si>
  <si>
    <t>08/15/2019</t>
  </si>
  <si>
    <t>08/16/2019</t>
  </si>
  <si>
    <t>08/19/2019</t>
  </si>
  <si>
    <t>08/20/2019</t>
  </si>
  <si>
    <t>08/21/2019</t>
  </si>
  <si>
    <t>08/22/2019</t>
  </si>
  <si>
    <t>08/23/2019</t>
  </si>
  <si>
    <t>08/26/2019</t>
  </si>
  <si>
    <t>08/27/2019</t>
  </si>
  <si>
    <t>08/28/2019</t>
  </si>
  <si>
    <t>08/29/2019</t>
  </si>
  <si>
    <t>08/30/2019</t>
  </si>
  <si>
    <t>09/13/2019</t>
  </si>
  <si>
    <t>09/16/2019</t>
  </si>
  <si>
    <t>09/17/2019</t>
  </si>
  <si>
    <t>09/18/2019</t>
  </si>
  <si>
    <t>09/19/2019</t>
  </si>
  <si>
    <t>09/20/2019</t>
  </si>
  <si>
    <t>09/23/2019</t>
  </si>
  <si>
    <t>09/24/2019</t>
  </si>
  <si>
    <t>09/25/2019</t>
  </si>
  <si>
    <t>09/26/2019</t>
  </si>
  <si>
    <t>09/27/2019</t>
  </si>
  <si>
    <t>09/30/2019</t>
  </si>
  <si>
    <t>10/15/2019</t>
  </si>
  <si>
    <t>10/16/2019</t>
  </si>
  <si>
    <t>10/17/2019</t>
  </si>
  <si>
    <t>10/18/2019</t>
  </si>
  <si>
    <t>10/21/2019</t>
  </si>
  <si>
    <t>10/22/2019</t>
  </si>
  <si>
    <t>10/23/2019</t>
  </si>
  <si>
    <t>10/24/2019</t>
  </si>
  <si>
    <t>10/25/2019</t>
  </si>
  <si>
    <t>10/28/2019</t>
  </si>
  <si>
    <t>10/29/2019</t>
  </si>
  <si>
    <t>10/30/2019</t>
  </si>
  <si>
    <t>10/31/2019</t>
  </si>
  <si>
    <t>11/13/2019</t>
  </si>
  <si>
    <t>11/14/2019</t>
  </si>
  <si>
    <t>11/15/2019</t>
  </si>
  <si>
    <t>11/18/2019</t>
  </si>
  <si>
    <t>11/19/2019</t>
  </si>
  <si>
    <t>11/20/2019</t>
  </si>
  <si>
    <t>11/21/2019</t>
  </si>
  <si>
    <t>11/22/2019</t>
  </si>
  <si>
    <t>11/25/2019</t>
  </si>
  <si>
    <t>11/26/2019</t>
  </si>
  <si>
    <t>11/27/2019</t>
  </si>
  <si>
    <t>11/29/2019</t>
  </si>
  <si>
    <t>12/13/2019</t>
  </si>
  <si>
    <t>12/16/2019</t>
  </si>
  <si>
    <t>12/17/2019</t>
  </si>
  <si>
    <t>12/18/2019</t>
  </si>
  <si>
    <t>12/19/2019</t>
  </si>
  <si>
    <t>12/20/2019</t>
  </si>
  <si>
    <t>12/23/2019</t>
  </si>
  <si>
    <t>12/24/2019</t>
  </si>
  <si>
    <t>12/26/2019</t>
  </si>
  <si>
    <t>12/27/2019</t>
  </si>
  <si>
    <t>12/30/2019</t>
  </si>
  <si>
    <t>12/31/2019</t>
  </si>
  <si>
    <t>01/13/2020</t>
  </si>
  <si>
    <t>01/14/2020</t>
  </si>
  <si>
    <t>01/15/2020</t>
  </si>
  <si>
    <t>01/16/2020</t>
  </si>
  <si>
    <t>01/17/2020</t>
  </si>
  <si>
    <t>01/21/2020</t>
  </si>
  <si>
    <t>01/22/2020</t>
  </si>
  <si>
    <t>01/23/2020</t>
  </si>
  <si>
    <t>01/24/2020</t>
  </si>
  <si>
    <t>01/27/2020</t>
  </si>
  <si>
    <t>01/28/2020</t>
  </si>
  <si>
    <t>01/29/2020</t>
  </si>
  <si>
    <t>01/30/2020</t>
  </si>
  <si>
    <t>01/31/2020</t>
  </si>
  <si>
    <t>02/13/2020</t>
  </si>
  <si>
    <t>02/14/2020</t>
  </si>
  <si>
    <t>02/18/2020</t>
  </si>
  <si>
    <t>02/19/2020</t>
  </si>
  <si>
    <t>02/20/2020</t>
  </si>
  <si>
    <t>02/21/2020</t>
  </si>
  <si>
    <t>02/24/2020</t>
  </si>
  <si>
    <t>02/25/2020</t>
  </si>
  <si>
    <t>02/26/2020</t>
  </si>
  <si>
    <t>02/27/2020</t>
  </si>
  <si>
    <t>02/28/2020</t>
  </si>
  <si>
    <t>03/13/2020</t>
  </si>
  <si>
    <t>03/16/2020</t>
  </si>
  <si>
    <t>03/17/2020</t>
  </si>
  <si>
    <t>03/18/2020</t>
  </si>
  <si>
    <t>03/19/2020</t>
  </si>
  <si>
    <t>03/20/2020</t>
  </si>
  <si>
    <t>03/23/2020</t>
  </si>
  <si>
    <t>03/24/2020</t>
  </si>
  <si>
    <t>03/25/2020</t>
  </si>
  <si>
    <t>03/26/2020</t>
  </si>
  <si>
    <t>03/27/2020</t>
  </si>
  <si>
    <t>03/30/2020</t>
  </si>
  <si>
    <t>03/31/2020</t>
  </si>
  <si>
    <t>04/13/2020</t>
  </si>
  <si>
    <t>04/14/2020</t>
  </si>
  <si>
    <t>04/15/2020</t>
  </si>
  <si>
    <t>04/16/2020</t>
  </si>
  <si>
    <t>04/17/2020</t>
  </si>
  <si>
    <t>04/20/2020</t>
  </si>
  <si>
    <t>04/21/2020</t>
  </si>
  <si>
    <t>04/22/2020</t>
  </si>
  <si>
    <t>04/23/2020</t>
  </si>
  <si>
    <t>04/24/2020</t>
  </si>
  <si>
    <t>04/27/2020</t>
  </si>
  <si>
    <t>04/28/2020</t>
  </si>
  <si>
    <t>04/29/2020</t>
  </si>
  <si>
    <t>04/30/2020</t>
  </si>
  <si>
    <t>05/13/2020</t>
  </si>
  <si>
    <t>05/14/2020</t>
  </si>
  <si>
    <t>05/15/2020</t>
  </si>
  <si>
    <t>05/18/2020</t>
  </si>
  <si>
    <t>05/19/2020</t>
  </si>
  <si>
    <t>05/20/2020</t>
  </si>
  <si>
    <t>05/21/2020</t>
  </si>
  <si>
    <t>05/22/2020</t>
  </si>
  <si>
    <t>05/26/2020</t>
  </si>
  <si>
    <t>05/27/2020</t>
  </si>
  <si>
    <t>05/28/2020</t>
  </si>
  <si>
    <t>05/29/2020</t>
  </si>
  <si>
    <t>06/15/2020</t>
  </si>
  <si>
    <t>06/16/2020</t>
  </si>
  <si>
    <t>06/17/2020</t>
  </si>
  <si>
    <t>06/18/2020</t>
  </si>
  <si>
    <t>06/19/2020</t>
  </si>
  <si>
    <t>06/22/2020</t>
  </si>
  <si>
    <t>06/23/2020</t>
  </si>
  <si>
    <t>06/24/2020</t>
  </si>
  <si>
    <t>06/25/2020</t>
  </si>
  <si>
    <t>06/26/2020</t>
  </si>
  <si>
    <t>06/29/2020</t>
  </si>
  <si>
    <t>06/30/2020</t>
  </si>
  <si>
    <t>07/13/2020</t>
  </si>
  <si>
    <t>07/14/2020</t>
  </si>
  <si>
    <t>07/15/2020</t>
  </si>
  <si>
    <t>07/16/2020</t>
  </si>
  <si>
    <t>07/17/2020</t>
  </si>
  <si>
    <t>07/20/2020</t>
  </si>
  <si>
    <t>07/21/2020</t>
  </si>
  <si>
    <t>07/22/2020</t>
  </si>
  <si>
    <t>07/23/2020</t>
  </si>
  <si>
    <t>07/24/2020</t>
  </si>
  <si>
    <t>07/27/2020</t>
  </si>
  <si>
    <t>07/28/2020</t>
  </si>
  <si>
    <t>07/29/2020</t>
  </si>
  <si>
    <t>07/30/2020</t>
  </si>
  <si>
    <t>07/31/2020</t>
  </si>
  <si>
    <t>08/13/2020</t>
  </si>
  <si>
    <t>08/14/2020</t>
  </si>
  <si>
    <t>08/17/2020</t>
  </si>
  <si>
    <t>08/18/2020</t>
  </si>
  <si>
    <t>08/19/2020</t>
  </si>
  <si>
    <t>08/20/2020</t>
  </si>
  <si>
    <t>08/21/2020</t>
  </si>
  <si>
    <t>08/24/2020</t>
  </si>
  <si>
    <t>08/25/2020</t>
  </si>
  <si>
    <t>08/26/2020</t>
  </si>
  <si>
    <t>08/27/2020</t>
  </si>
  <si>
    <t>08/28/2020</t>
  </si>
  <si>
    <t>08/31/2020</t>
  </si>
  <si>
    <t>09/14/2020</t>
  </si>
  <si>
    <t>09/15/2020</t>
  </si>
  <si>
    <t>09/16/2020</t>
  </si>
  <si>
    <t>09/17/2020</t>
  </si>
  <si>
    <t>09/18/2020</t>
  </si>
  <si>
    <t>09/21/2020</t>
  </si>
  <si>
    <t>09/22/2020</t>
  </si>
  <si>
    <t>09/23/2020</t>
  </si>
  <si>
    <t>09/24/2020</t>
  </si>
  <si>
    <t>09/25/2020</t>
  </si>
  <si>
    <t>09/28/2020</t>
  </si>
  <si>
    <t>09/29/2020</t>
  </si>
  <si>
    <t>09/30/2020</t>
  </si>
  <si>
    <t>10/13/2020</t>
  </si>
  <si>
    <t>10/14/2020</t>
  </si>
  <si>
    <t>10/15/2020</t>
  </si>
  <si>
    <t>10/16/2020</t>
  </si>
  <si>
    <t>10/19/2020</t>
  </si>
  <si>
    <t>10/20/2020</t>
  </si>
  <si>
    <t>10/21/2020</t>
  </si>
  <si>
    <t>10/22/2020</t>
  </si>
  <si>
    <t>10/23/2020</t>
  </si>
  <si>
    <t>10/26/2020</t>
  </si>
  <si>
    <t>10/27/2020</t>
  </si>
  <si>
    <t>10/28/2020</t>
  </si>
  <si>
    <t>10/29/2020</t>
  </si>
  <si>
    <t>10/30/2020</t>
  </si>
  <si>
    <t>11/13/2020</t>
  </si>
  <si>
    <t>11/16/2020</t>
  </si>
  <si>
    <t>11/17/2020</t>
  </si>
  <si>
    <t>11/18/2020</t>
  </si>
  <si>
    <t>11/19/2020</t>
  </si>
  <si>
    <t>11/20/2020</t>
  </si>
  <si>
    <t>11/23/2020</t>
  </si>
  <si>
    <t>11/24/2020</t>
  </si>
  <si>
    <t>11/25/2020</t>
  </si>
  <si>
    <t>11/27/2020</t>
  </si>
  <si>
    <t>11/30/2020</t>
  </si>
  <si>
    <t>12/14/2020</t>
  </si>
  <si>
    <t>12/15/2020</t>
  </si>
  <si>
    <t>12/16/2020</t>
  </si>
  <si>
    <t>12/17/2020</t>
  </si>
  <si>
    <t>12/18/2020</t>
  </si>
  <si>
    <t>12/21/2020</t>
  </si>
  <si>
    <t>12/22/2020</t>
  </si>
  <si>
    <t>12/23/2020</t>
  </si>
  <si>
    <t>12/24/2020</t>
  </si>
  <si>
    <t>12/28/2020</t>
  </si>
  <si>
    <t>12/29/2020</t>
  </si>
  <si>
    <t>12/30/2020</t>
  </si>
  <si>
    <t>12/31/2020</t>
  </si>
  <si>
    <t>01/13/2021</t>
  </si>
  <si>
    <t>01/14/2021</t>
  </si>
  <si>
    <t>01/15/2021</t>
  </si>
  <si>
    <t>01/19/2021</t>
  </si>
  <si>
    <t>01/20/2021</t>
  </si>
  <si>
    <t>01/21/2021</t>
  </si>
  <si>
    <t>01/22/2021</t>
  </si>
  <si>
    <t>01/25/2021</t>
  </si>
  <si>
    <t>01/26/2021</t>
  </si>
  <si>
    <t>01/27/2021</t>
  </si>
  <si>
    <t>01/28/2021</t>
  </si>
  <si>
    <t>01/29/2021</t>
  </si>
  <si>
    <t>02/16/2021</t>
  </si>
  <si>
    <t>02/17/2021</t>
  </si>
  <si>
    <t>02/18/2021</t>
  </si>
  <si>
    <t>02/19/2021</t>
  </si>
  <si>
    <t>02/22/2021</t>
  </si>
  <si>
    <t>02/23/2021</t>
  </si>
  <si>
    <t>02/24/2021</t>
  </si>
  <si>
    <t>02/25/2021</t>
  </si>
  <si>
    <t>02/26/2021</t>
  </si>
  <si>
    <t>03/15/2021</t>
  </si>
  <si>
    <t>03/16/2021</t>
  </si>
  <si>
    <t>03/17/2021</t>
  </si>
  <si>
    <t>03/18/2021</t>
  </si>
  <si>
    <t>03/19/2021</t>
  </si>
  <si>
    <t>03/22/2021</t>
  </si>
  <si>
    <t>03/23/2021</t>
  </si>
  <si>
    <t>03/24/2021</t>
  </si>
  <si>
    <t>03/25/2021</t>
  </si>
  <si>
    <t>03/26/2021</t>
  </si>
  <si>
    <t>03/29/2021</t>
  </si>
  <si>
    <t>03/30/2021</t>
  </si>
  <si>
    <t>03/31/2021</t>
  </si>
  <si>
    <t>04/13/2021</t>
  </si>
  <si>
    <t>04/14/2021</t>
  </si>
  <si>
    <t>04/15/2021</t>
  </si>
  <si>
    <t>04/16/2021</t>
  </si>
  <si>
    <t>04/19/2021</t>
  </si>
  <si>
    <t>04/20/2021</t>
  </si>
  <si>
    <t>04/21/2021</t>
  </si>
  <si>
    <t>04/22/2021</t>
  </si>
  <si>
    <t>04/23/2021</t>
  </si>
  <si>
    <t>04/26/2021</t>
  </si>
  <si>
    <t>04/27/2021</t>
  </si>
  <si>
    <t>04/28/2021</t>
  </si>
  <si>
    <t>04/29/2021</t>
  </si>
  <si>
    <t>04/30/2021</t>
  </si>
  <si>
    <t>05/13/2021</t>
  </si>
  <si>
    <t>05/14/2021</t>
  </si>
  <si>
    <t>05/17/2021</t>
  </si>
  <si>
    <t>05/18/2021</t>
  </si>
  <si>
    <t>05/19/2021</t>
  </si>
  <si>
    <t>05/20/2021</t>
  </si>
  <si>
    <t>05/21/2021</t>
  </si>
  <si>
    <t>05/24/2021</t>
  </si>
  <si>
    <t>05/25/2021</t>
  </si>
  <si>
    <t>05/26/2021</t>
  </si>
  <si>
    <t>05/27/2021</t>
  </si>
  <si>
    <t>05/28/2021</t>
  </si>
  <si>
    <t>06/14/2021</t>
  </si>
  <si>
    <t>06/15/2021</t>
  </si>
  <si>
    <t>06/16/2021</t>
  </si>
  <si>
    <t>06/17/2021</t>
  </si>
  <si>
    <t>06/18/2021</t>
  </si>
  <si>
    <t>06/21/2021</t>
  </si>
  <si>
    <t>06/22/2021</t>
  </si>
  <si>
    <t>06/23/2021</t>
  </si>
  <si>
    <t>06/24/2021</t>
  </si>
  <si>
    <t>06/25/2021</t>
  </si>
  <si>
    <t>06/28/2021</t>
  </si>
  <si>
    <t>06/29/2021</t>
  </si>
  <si>
    <t>06/30/2021</t>
  </si>
  <si>
    <t>07/13/2021</t>
  </si>
  <si>
    <t>07/14/2021</t>
  </si>
  <si>
    <t>07/15/2021</t>
  </si>
  <si>
    <t>07/16/2021</t>
  </si>
  <si>
    <t>07/19/2021</t>
  </si>
  <si>
    <t>07/20/2021</t>
  </si>
  <si>
    <t>07/21/2021</t>
  </si>
  <si>
    <t>07/22/2021</t>
  </si>
  <si>
    <t>07/23/2021</t>
  </si>
  <si>
    <t>07/26/2021</t>
  </si>
  <si>
    <t>07/27/2021</t>
  </si>
  <si>
    <t>07/28/2021</t>
  </si>
  <si>
    <t>07/29/2021</t>
  </si>
  <si>
    <t>07/30/2021</t>
  </si>
  <si>
    <t>08/13/2021</t>
  </si>
  <si>
    <t>08/16/2021</t>
  </si>
  <si>
    <t>08/17/2021</t>
  </si>
  <si>
    <t>08/18/2021</t>
  </si>
  <si>
    <t>08/19/2021</t>
  </si>
  <si>
    <t>08/20/2021</t>
  </si>
  <si>
    <t>08/23/2021</t>
  </si>
  <si>
    <t>08/24/2021</t>
  </si>
  <si>
    <t>08/25/2021</t>
  </si>
  <si>
    <t>08/26/2021</t>
  </si>
  <si>
    <t>08/27/2021</t>
  </si>
  <si>
    <t>08/30/2021</t>
  </si>
  <si>
    <t>08/31/2021</t>
  </si>
  <si>
    <t>09/13/2021</t>
  </si>
  <si>
    <t>09/14/2021</t>
  </si>
  <si>
    <t>09/15/2021</t>
  </si>
  <si>
    <t>09/16/2021</t>
  </si>
  <si>
    <t>09/17/2021</t>
  </si>
  <si>
    <t>09/20/2021</t>
  </si>
  <si>
    <t>09/21/2021</t>
  </si>
  <si>
    <t>09/22/2021</t>
  </si>
  <si>
    <t>09/23/2021</t>
  </si>
  <si>
    <t>09/24/2021</t>
  </si>
  <si>
    <t>09/27/2021</t>
  </si>
  <si>
    <t>09/28/2021</t>
  </si>
  <si>
    <t>09/29/2021</t>
  </si>
  <si>
    <t>09/30/2021</t>
  </si>
  <si>
    <t>10/13/2021</t>
  </si>
  <si>
    <t>10/14/2021</t>
  </si>
  <si>
    <t>10/15/2021</t>
  </si>
  <si>
    <t>10/18/2021</t>
  </si>
  <si>
    <t>10/19/2021</t>
  </si>
  <si>
    <t>10/20/2021</t>
  </si>
  <si>
    <t>10/21/2021</t>
  </si>
  <si>
    <t>10/22/2021</t>
  </si>
  <si>
    <t>10/25/2021</t>
  </si>
  <si>
    <t>10/26/2021</t>
  </si>
  <si>
    <t>10/27/2021</t>
  </si>
  <si>
    <t>10/28/2021</t>
  </si>
  <si>
    <t>10/29/2021</t>
  </si>
  <si>
    <t>11/15/2021</t>
  </si>
  <si>
    <t>11/16/2021</t>
  </si>
  <si>
    <t>11/17/2021</t>
  </si>
  <si>
    <t>11/18/2021</t>
  </si>
  <si>
    <t>11/19/2021</t>
  </si>
  <si>
    <t>11/22/2021</t>
  </si>
  <si>
    <t>11/23/2021</t>
  </si>
  <si>
    <t>11/24/2021</t>
  </si>
  <si>
    <t>11/26/2021</t>
  </si>
  <si>
    <t>11/29/2021</t>
  </si>
  <si>
    <t>11/30/2021</t>
  </si>
  <si>
    <t>12/13/2021</t>
  </si>
  <si>
    <t>12/14/2021</t>
  </si>
  <si>
    <t>12/15/2021</t>
  </si>
  <si>
    <t>12/16/2021</t>
  </si>
  <si>
    <t>12/17/2021</t>
  </si>
  <si>
    <t>12/20/2021</t>
  </si>
  <si>
    <t>12/21/2021</t>
  </si>
  <si>
    <t>12/22/2021</t>
  </si>
  <si>
    <t>12/23/2021</t>
  </si>
  <si>
    <t>12/27/2021</t>
  </si>
  <si>
    <t>12/28/2021</t>
  </si>
  <si>
    <t>12/29/2021</t>
  </si>
  <si>
    <t>12/30/2021</t>
  </si>
  <si>
    <t>12/31/2021</t>
  </si>
  <si>
    <t>01/13/2022</t>
  </si>
  <si>
    <t>01/14/2022</t>
  </si>
  <si>
    <t>01/18/2022</t>
  </si>
  <si>
    <t>01/19/2022</t>
  </si>
  <si>
    <t>01/20/2022</t>
  </si>
  <si>
    <t>01/21/2022</t>
  </si>
  <si>
    <t>01/24/2022</t>
  </si>
  <si>
    <t>01/25/2022</t>
  </si>
  <si>
    <t>01/26/2022</t>
  </si>
  <si>
    <t>01/27/2022</t>
  </si>
  <si>
    <t>01/28/2022</t>
  </si>
  <si>
    <t>01/31/2022</t>
  </si>
  <si>
    <t>02/14/2022</t>
  </si>
  <si>
    <t>02/15/2022</t>
  </si>
  <si>
    <t>02/16/2022</t>
  </si>
  <si>
    <t>02/17/2022</t>
  </si>
  <si>
    <t>02/18/2022</t>
  </si>
  <si>
    <t>02/22/2022</t>
  </si>
  <si>
    <t>02/23/2022</t>
  </si>
  <si>
    <t>02/24/2022</t>
  </si>
  <si>
    <t>02/25/2022</t>
  </si>
  <si>
    <t>02/28/2022</t>
  </si>
  <si>
    <t>03/14/2022</t>
  </si>
  <si>
    <t>03/15/2022</t>
  </si>
  <si>
    <t>03/16/2022</t>
  </si>
  <si>
    <t>03/17/2022</t>
  </si>
  <si>
    <t>03/18/2022</t>
  </si>
  <si>
    <t>03/21/2022</t>
  </si>
  <si>
    <t>03/22/2022</t>
  </si>
  <si>
    <t>03/23/2022</t>
  </si>
  <si>
    <t>03/24/2022</t>
  </si>
  <si>
    <t>03/25/2022</t>
  </si>
  <si>
    <t>03/28/2022</t>
  </si>
  <si>
    <t>03/29/2022</t>
  </si>
  <si>
    <t>03/30/2022</t>
  </si>
  <si>
    <t>03/31/2022</t>
  </si>
  <si>
    <t>04/13/2022</t>
  </si>
  <si>
    <t>04/14/2022</t>
  </si>
  <si>
    <t>04/18/2022</t>
  </si>
  <si>
    <t>04/19/2022</t>
  </si>
  <si>
    <t>04/20/2022</t>
  </si>
  <si>
    <t>04/21/2022</t>
  </si>
  <si>
    <t>04/22/2022</t>
  </si>
  <si>
    <t>04/25/2022</t>
  </si>
  <si>
    <t>04/26/2022</t>
  </si>
  <si>
    <t>04/27/2022</t>
  </si>
  <si>
    <t>04/28/2022</t>
  </si>
  <si>
    <t>04/29/2022</t>
  </si>
  <si>
    <t>05/13/2022</t>
  </si>
  <si>
    <t>05/16/2022</t>
  </si>
  <si>
    <t>05/17/2022</t>
  </si>
  <si>
    <t>05/18/2022</t>
  </si>
  <si>
    <t>05/19/2022</t>
  </si>
  <si>
    <t>05/20/2022</t>
  </si>
  <si>
    <t>05/23/2022</t>
  </si>
  <si>
    <t>05/24/2022</t>
  </si>
  <si>
    <t>05/25/2022</t>
  </si>
  <si>
    <t>05/26/2022</t>
  </si>
  <si>
    <t>05/27/2022</t>
  </si>
  <si>
    <t>05/31/2022</t>
  </si>
  <si>
    <t>06/13/2022</t>
  </si>
  <si>
    <t>06/14/2022</t>
  </si>
  <si>
    <t>06/15/2022</t>
  </si>
  <si>
    <t>06/16/2022</t>
  </si>
  <si>
    <t>06/17/2022</t>
  </si>
  <si>
    <t>06/21/2022</t>
  </si>
  <si>
    <t>06/22/2022</t>
  </si>
  <si>
    <t>06/23/2022</t>
  </si>
  <si>
    <t>06/24/2022</t>
  </si>
  <si>
    <t>06/27/2022</t>
  </si>
  <si>
    <t>06/28/2022</t>
  </si>
  <si>
    <t>06/29/2022</t>
  </si>
  <si>
    <t>06/30/2022</t>
  </si>
  <si>
    <t>07/13/2022</t>
  </si>
  <si>
    <t>07/14/2022</t>
  </si>
  <si>
    <t>07/15/2022</t>
  </si>
  <si>
    <t>07/18/2022</t>
  </si>
  <si>
    <t>07/19/2022</t>
  </si>
  <si>
    <t>07/20/2022</t>
  </si>
  <si>
    <t>07/21/2022</t>
  </si>
  <si>
    <t>07/22/2022</t>
  </si>
  <si>
    <t>07/25/2022</t>
  </si>
  <si>
    <t>07/26/2022</t>
  </si>
  <si>
    <t>07/27/2022</t>
  </si>
  <si>
    <t>07/28/2022</t>
  </si>
  <si>
    <t>07/29/2022</t>
  </si>
  <si>
    <t>08/15/2022</t>
  </si>
  <si>
    <t>08/16/2022</t>
  </si>
  <si>
    <t>08/17/2022</t>
  </si>
  <si>
    <t>08/18/2022</t>
  </si>
  <si>
    <t>08/19/2022</t>
  </si>
  <si>
    <t>08/22/2022</t>
  </si>
  <si>
    <t>08/23/2022</t>
  </si>
  <si>
    <t>08/24/2022</t>
  </si>
  <si>
    <t>08/25/2022</t>
  </si>
  <si>
    <t>08/26/2022</t>
  </si>
  <si>
    <t>08/29/2022</t>
  </si>
  <si>
    <t>08/30/2022</t>
  </si>
  <si>
    <t>08/31/2022</t>
  </si>
  <si>
    <t>09/13/2022</t>
  </si>
  <si>
    <t>09/14/2022</t>
  </si>
  <si>
    <t>09/15/2022</t>
  </si>
  <si>
    <t>09/16/2022</t>
  </si>
  <si>
    <t>09/19/2022</t>
  </si>
  <si>
    <t>09/20/2022</t>
  </si>
  <si>
    <t>09/21/2022</t>
  </si>
  <si>
    <t>09/22/2022</t>
  </si>
  <si>
    <t>09/23/2022</t>
  </si>
  <si>
    <t>09/26/2022</t>
  </si>
  <si>
    <t>09/27/2022</t>
  </si>
  <si>
    <t>09/28/2022</t>
  </si>
  <si>
    <t>09/29/2022</t>
  </si>
  <si>
    <t>09/30/2022</t>
  </si>
  <si>
    <t>10/13/2022</t>
  </si>
  <si>
    <t>10/14/2022</t>
  </si>
  <si>
    <t>10/17/2022</t>
  </si>
  <si>
    <t>10/18/2022</t>
  </si>
  <si>
    <t>10/19/2022</t>
  </si>
  <si>
    <t>10/20/2022</t>
  </si>
  <si>
    <t>10/21/2022</t>
  </si>
  <si>
    <t>10/24/2022</t>
  </si>
  <si>
    <t>10/25/2022</t>
  </si>
  <si>
    <t>10/26/2022</t>
  </si>
  <si>
    <t>10/27/2022</t>
  </si>
  <si>
    <t>10/28/2022</t>
  </si>
  <si>
    <t>10/31/2022</t>
  </si>
  <si>
    <t>11/14/2022</t>
  </si>
  <si>
    <t>11/15/2022</t>
  </si>
  <si>
    <t>11/16/2022</t>
  </si>
  <si>
    <t>11/17/2022</t>
  </si>
  <si>
    <t>11/18/2022</t>
  </si>
  <si>
    <t>11/21/2022</t>
  </si>
  <si>
    <t>11/22/2022</t>
  </si>
  <si>
    <t>11/23/2022</t>
  </si>
  <si>
    <t>11/25/2022</t>
  </si>
  <si>
    <t>11/28/2022</t>
  </si>
  <si>
    <t>11/29/2022</t>
  </si>
  <si>
    <t>11/30/2022</t>
  </si>
  <si>
    <t>12/13/2022</t>
  </si>
  <si>
    <t>12/14/2022</t>
  </si>
  <si>
    <t>12/15/2022</t>
  </si>
  <si>
    <t>12/16/2022</t>
  </si>
  <si>
    <t>12/19/2022</t>
  </si>
  <si>
    <t>12/20/2022</t>
  </si>
  <si>
    <t>12/21/2022</t>
  </si>
  <si>
    <t>12/22/2022</t>
  </si>
  <si>
    <t>12/23/2022</t>
  </si>
  <si>
    <t>12/27/2022</t>
  </si>
  <si>
    <t>12/28/2022</t>
  </si>
  <si>
    <t>12/29/2022</t>
  </si>
  <si>
    <t>12/30/2022</t>
  </si>
  <si>
    <t>01</t>
  </si>
  <si>
    <t>02</t>
  </si>
  <si>
    <t>03</t>
  </si>
  <si>
    <t>04</t>
  </si>
  <si>
    <t>05</t>
  </si>
  <si>
    <t>06</t>
  </si>
  <si>
    <t>07</t>
  </si>
  <si>
    <t>08</t>
  </si>
  <si>
    <t>09</t>
  </si>
  <si>
    <t>10</t>
  </si>
  <si>
    <t>11</t>
  </si>
  <si>
    <t>12</t>
  </si>
  <si>
    <t>2/01/2015</t>
  </si>
  <si>
    <t>5/01/2015</t>
  </si>
  <si>
    <t>6/01/2015</t>
  </si>
  <si>
    <t>7/01/2015</t>
  </si>
  <si>
    <t>8/01/2015</t>
  </si>
  <si>
    <t>9/01/2015</t>
  </si>
  <si>
    <t>12/01/2015</t>
  </si>
  <si>
    <t>13/01/2015</t>
  </si>
  <si>
    <t>14/01/2015</t>
  </si>
  <si>
    <t>15/01/2015</t>
  </si>
  <si>
    <t>16/01/2015</t>
  </si>
  <si>
    <t>20/01/2015</t>
  </si>
  <si>
    <t>21/01/2015</t>
  </si>
  <si>
    <t>22/01/2015</t>
  </si>
  <si>
    <t>23/01/2015</t>
  </si>
  <si>
    <t>26/01/2015</t>
  </si>
  <si>
    <t>27/01/2015</t>
  </si>
  <si>
    <t>28/01/2015</t>
  </si>
  <si>
    <t>29/01/2015</t>
  </si>
  <si>
    <t>30/01/2015</t>
  </si>
  <si>
    <t>2/02/2015</t>
  </si>
  <si>
    <t>3/02/2015</t>
  </si>
  <si>
    <t>4/02/2015</t>
  </si>
  <si>
    <t>5/02/2015</t>
  </si>
  <si>
    <t>6/02/2015</t>
  </si>
  <si>
    <t>9/02/2015</t>
  </si>
  <si>
    <t>10/02/2015</t>
  </si>
  <si>
    <t>11/02/2015</t>
  </si>
  <si>
    <t>12/02/2015</t>
  </si>
  <si>
    <t>13/02/2015</t>
  </si>
  <si>
    <t>17/02/2015</t>
  </si>
  <si>
    <t>18/02/2015</t>
  </si>
  <si>
    <t>19/02/2015</t>
  </si>
  <si>
    <t>20/02/2015</t>
  </si>
  <si>
    <t>23/02/2015</t>
  </si>
  <si>
    <t>24/02/2015</t>
  </si>
  <si>
    <t>25/02/2015</t>
  </si>
  <si>
    <t>26/02/2015</t>
  </si>
  <si>
    <t>27/02/2015</t>
  </si>
  <si>
    <t>2/03/2015</t>
  </si>
  <si>
    <t>3/03/2015</t>
  </si>
  <si>
    <t>4/03/2015</t>
  </si>
  <si>
    <t>5/03/2015</t>
  </si>
  <si>
    <t>6/03/2015</t>
  </si>
  <si>
    <t>9/03/2015</t>
  </si>
  <si>
    <t>10/03/2015</t>
  </si>
  <si>
    <t>11/03/2015</t>
  </si>
  <si>
    <t>12/03/2015</t>
  </si>
  <si>
    <t>13/03/2015</t>
  </si>
  <si>
    <t>16/03/2015</t>
  </si>
  <si>
    <t>17/03/2015</t>
  </si>
  <si>
    <t>18/03/2015</t>
  </si>
  <si>
    <t>19/03/2015</t>
  </si>
  <si>
    <t>20/03/2015</t>
  </si>
  <si>
    <t>23/03/2015</t>
  </si>
  <si>
    <t>24/03/2015</t>
  </si>
  <si>
    <t>25/03/2015</t>
  </si>
  <si>
    <t>26/03/2015</t>
  </si>
  <si>
    <t>27/03/2015</t>
  </si>
  <si>
    <t>30/03/2015</t>
  </si>
  <si>
    <t>31/03/2015</t>
  </si>
  <si>
    <t>1/04/2015</t>
  </si>
  <si>
    <t>2/04/2015</t>
  </si>
  <si>
    <t>3/04/2015</t>
  </si>
  <si>
    <t>6/04/2015</t>
  </si>
  <si>
    <t>7/04/2015</t>
  </si>
  <si>
    <t>8/04/2015</t>
  </si>
  <si>
    <t>9/04/2015</t>
  </si>
  <si>
    <t>10/04/2015</t>
  </si>
  <si>
    <t>13/04/2015</t>
  </si>
  <si>
    <t>14/04/2015</t>
  </si>
  <si>
    <t>15/04/2015</t>
  </si>
  <si>
    <t>16/04/2015</t>
  </si>
  <si>
    <t>17/04/2015</t>
  </si>
  <si>
    <t>20/04/2015</t>
  </si>
  <si>
    <t>21/04/2015</t>
  </si>
  <si>
    <t>22/04/2015</t>
  </si>
  <si>
    <t>23/04/2015</t>
  </si>
  <si>
    <t>24/04/2015</t>
  </si>
  <si>
    <t>27/04/2015</t>
  </si>
  <si>
    <t>28/04/2015</t>
  </si>
  <si>
    <t>29/04/2015</t>
  </si>
  <si>
    <t>30/04/2015</t>
  </si>
  <si>
    <t>1/05/2015</t>
  </si>
  <si>
    <t>4/05/2015</t>
  </si>
  <si>
    <t>5/05/2015</t>
  </si>
  <si>
    <t>6/05/2015</t>
  </si>
  <si>
    <t>7/05/2015</t>
  </si>
  <si>
    <t>8/05/2015</t>
  </si>
  <si>
    <t>11/05/2015</t>
  </si>
  <si>
    <t>12/05/2015</t>
  </si>
  <si>
    <t>13/05/2015</t>
  </si>
  <si>
    <t>14/05/2015</t>
  </si>
  <si>
    <t>15/05/2015</t>
  </si>
  <si>
    <t>18/05/2015</t>
  </si>
  <si>
    <t>19/05/2015</t>
  </si>
  <si>
    <t>20/05/2015</t>
  </si>
  <si>
    <t>21/05/2015</t>
  </si>
  <si>
    <t>22/05/2015</t>
  </si>
  <si>
    <t>26/05/2015</t>
  </si>
  <si>
    <t>27/05/2015</t>
  </si>
  <si>
    <t>28/05/2015</t>
  </si>
  <si>
    <t>29/05/2015</t>
  </si>
  <si>
    <t>1/06/2015</t>
  </si>
  <si>
    <t>2/06/2015</t>
  </si>
  <si>
    <t>3/06/2015</t>
  </si>
  <si>
    <t>4/06/2015</t>
  </si>
  <si>
    <t>5/06/2015</t>
  </si>
  <si>
    <t>8/06/2015</t>
  </si>
  <si>
    <t>9/06/2015</t>
  </si>
  <si>
    <t>10/06/2015</t>
  </si>
  <si>
    <t>11/06/2015</t>
  </si>
  <si>
    <t>12/06/2015</t>
  </si>
  <si>
    <t>15/06/2015</t>
  </si>
  <si>
    <t>16/06/2015</t>
  </si>
  <si>
    <t>17/06/2015</t>
  </si>
  <si>
    <t>18/06/2015</t>
  </si>
  <si>
    <t>19/06/2015</t>
  </si>
  <si>
    <t>22/06/2015</t>
  </si>
  <si>
    <t>23/06/2015</t>
  </si>
  <si>
    <t>24/06/2015</t>
  </si>
  <si>
    <t>25/06/2015</t>
  </si>
  <si>
    <t>26/06/2015</t>
  </si>
  <si>
    <t>29/06/2015</t>
  </si>
  <si>
    <t>30/06/2015</t>
  </si>
  <si>
    <t>1/07/2015</t>
  </si>
  <si>
    <t>2/07/2015</t>
  </si>
  <si>
    <t>6/07/2015</t>
  </si>
  <si>
    <t>7/07/2015</t>
  </si>
  <si>
    <t>8/07/2015</t>
  </si>
  <si>
    <t>9/07/2015</t>
  </si>
  <si>
    <t>10/07/2015</t>
  </si>
  <si>
    <t>13/07/2015</t>
  </si>
  <si>
    <t>14/07/2015</t>
  </si>
  <si>
    <t>15/07/2015</t>
  </si>
  <si>
    <t>16/07/2015</t>
  </si>
  <si>
    <t>17/07/2015</t>
  </si>
  <si>
    <t>20/07/2015</t>
  </si>
  <si>
    <t>21/07/2015</t>
  </si>
  <si>
    <t>22/07/2015</t>
  </si>
  <si>
    <t>23/07/2015</t>
  </si>
  <si>
    <t>24/07/2015</t>
  </si>
  <si>
    <t>27/07/2015</t>
  </si>
  <si>
    <t>28/07/2015</t>
  </si>
  <si>
    <t>29/07/2015</t>
  </si>
  <si>
    <t>30/07/2015</t>
  </si>
  <si>
    <t>31/07/2015</t>
  </si>
  <si>
    <t>3/08/2015</t>
  </si>
  <si>
    <t>4/08/2015</t>
  </si>
  <si>
    <t>5/08/2015</t>
  </si>
  <si>
    <t>6/08/2015</t>
  </si>
  <si>
    <t>7/08/2015</t>
  </si>
  <si>
    <t>10/08/2015</t>
  </si>
  <si>
    <t>11/08/2015</t>
  </si>
  <si>
    <t>12/08/2015</t>
  </si>
  <si>
    <t>13/08/2015</t>
  </si>
  <si>
    <t>14/08/2015</t>
  </si>
  <si>
    <t>17/08/2015</t>
  </si>
  <si>
    <t>18/08/2015</t>
  </si>
  <si>
    <t>19/08/2015</t>
  </si>
  <si>
    <t>20/08/2015</t>
  </si>
  <si>
    <t>21/08/2015</t>
  </si>
  <si>
    <t>24/08/2015</t>
  </si>
  <si>
    <t>25/08/2015</t>
  </si>
  <si>
    <t>26/08/2015</t>
  </si>
  <si>
    <t>27/08/2015</t>
  </si>
  <si>
    <t>28/08/2015</t>
  </si>
  <si>
    <t>31/08/2015</t>
  </si>
  <si>
    <t>1/09/2015</t>
  </si>
  <si>
    <t>2/09/2015</t>
  </si>
  <si>
    <t>3/09/2015</t>
  </si>
  <si>
    <t>4/09/2015</t>
  </si>
  <si>
    <t>8/09/2015</t>
  </si>
  <si>
    <t>9/09/2015</t>
  </si>
  <si>
    <t>10/09/2015</t>
  </si>
  <si>
    <t>11/09/2015</t>
  </si>
  <si>
    <t>14/09/2015</t>
  </si>
  <si>
    <t>15/09/2015</t>
  </si>
  <si>
    <t>16/09/2015</t>
  </si>
  <si>
    <t>17/09/2015</t>
  </si>
  <si>
    <t>18/09/2015</t>
  </si>
  <si>
    <t>21/09/2015</t>
  </si>
  <si>
    <t>22/09/2015</t>
  </si>
  <si>
    <t>23/09/2015</t>
  </si>
  <si>
    <t>24/09/2015</t>
  </si>
  <si>
    <t>25/09/2015</t>
  </si>
  <si>
    <t>28/09/2015</t>
  </si>
  <si>
    <t>29/09/2015</t>
  </si>
  <si>
    <t>30/09/2015</t>
  </si>
  <si>
    <t>1/10/2015</t>
  </si>
  <si>
    <t>2/10/2015</t>
  </si>
  <si>
    <t>5/10/2015</t>
  </si>
  <si>
    <t>6/10/2015</t>
  </si>
  <si>
    <t>7/10/2015</t>
  </si>
  <si>
    <t>8/10/2015</t>
  </si>
  <si>
    <t>9/10/2015</t>
  </si>
  <si>
    <t>13/10/2015</t>
  </si>
  <si>
    <t>14/10/2015</t>
  </si>
  <si>
    <t>15/10/2015</t>
  </si>
  <si>
    <t>16/10/2015</t>
  </si>
  <si>
    <t>19/10/2015</t>
  </si>
  <si>
    <t>20/10/2015</t>
  </si>
  <si>
    <t>21/10/2015</t>
  </si>
  <si>
    <t>22/10/2015</t>
  </si>
  <si>
    <t>23/10/2015</t>
  </si>
  <si>
    <t>26/10/2015</t>
  </si>
  <si>
    <t>27/10/2015</t>
  </si>
  <si>
    <t>28/10/2015</t>
  </si>
  <si>
    <t>29/10/2015</t>
  </si>
  <si>
    <t>30/10/2015</t>
  </si>
  <si>
    <t>2/11/2015</t>
  </si>
  <si>
    <t>3/11/2015</t>
  </si>
  <si>
    <t>4/11/2015</t>
  </si>
  <si>
    <t>5/11/2015</t>
  </si>
  <si>
    <t>6/11/2015</t>
  </si>
  <si>
    <t>9/11/2015</t>
  </si>
  <si>
    <t>10/11/2015</t>
  </si>
  <si>
    <t>12/11/2015</t>
  </si>
  <si>
    <t>13/11/2015</t>
  </si>
  <si>
    <t>16/11/2015</t>
  </si>
  <si>
    <t>17/11/2015</t>
  </si>
  <si>
    <t>18/11/2015</t>
  </si>
  <si>
    <t>19/11/2015</t>
  </si>
  <si>
    <t>20/11/2015</t>
  </si>
  <si>
    <t>23/11/2015</t>
  </si>
  <si>
    <t>24/11/2015</t>
  </si>
  <si>
    <t>25/11/2015</t>
  </si>
  <si>
    <t>27/11/2015</t>
  </si>
  <si>
    <t>30/11/2015</t>
  </si>
  <si>
    <t>1/12/2015</t>
  </si>
  <si>
    <t>2/12/2015</t>
  </si>
  <si>
    <t>3/12/2015</t>
  </si>
  <si>
    <t>4/12/2015</t>
  </si>
  <si>
    <t>7/12/2015</t>
  </si>
  <si>
    <t>8/12/2015</t>
  </si>
  <si>
    <t>9/12/2015</t>
  </si>
  <si>
    <t>10/12/2015</t>
  </si>
  <si>
    <t>11/12/2015</t>
  </si>
  <si>
    <t>14/12/2015</t>
  </si>
  <si>
    <t>15/12/2015</t>
  </si>
  <si>
    <t>16/12/2015</t>
  </si>
  <si>
    <t>17/12/2015</t>
  </si>
  <si>
    <t>18/12/2015</t>
  </si>
  <si>
    <t>21/12/2015</t>
  </si>
  <si>
    <t>22/12/2015</t>
  </si>
  <si>
    <t>23/12/2015</t>
  </si>
  <si>
    <t>24/12/2015</t>
  </si>
  <si>
    <t>28/12/2015</t>
  </si>
  <si>
    <t>29/12/2015</t>
  </si>
  <si>
    <t>30/12/2015</t>
  </si>
  <si>
    <t>31/12/2015</t>
  </si>
  <si>
    <t>4/01/2016</t>
  </si>
  <si>
    <t>5/01/2016</t>
  </si>
  <si>
    <t>6/01/2016</t>
  </si>
  <si>
    <t>7/01/2016</t>
  </si>
  <si>
    <t>8/01/2016</t>
  </si>
  <si>
    <t>11/01/2016</t>
  </si>
  <si>
    <t>12/01/2016</t>
  </si>
  <si>
    <t>13/01/2016</t>
  </si>
  <si>
    <t>14/01/2016</t>
  </si>
  <si>
    <t>15/01/2016</t>
  </si>
  <si>
    <t>19/01/2016</t>
  </si>
  <si>
    <t>20/01/2016</t>
  </si>
  <si>
    <t>21/01/2016</t>
  </si>
  <si>
    <t>22/01/2016</t>
  </si>
  <si>
    <t>25/01/2016</t>
  </si>
  <si>
    <t>26/01/2016</t>
  </si>
  <si>
    <t>27/01/2016</t>
  </si>
  <si>
    <t>28/01/2016</t>
  </si>
  <si>
    <t>29/01/2016</t>
  </si>
  <si>
    <t>1/02/2016</t>
  </si>
  <si>
    <t>2/02/2016</t>
  </si>
  <si>
    <t>3/02/2016</t>
  </si>
  <si>
    <t>4/02/2016</t>
  </si>
  <si>
    <t>5/02/2016</t>
  </si>
  <si>
    <t>8/02/2016</t>
  </si>
  <si>
    <t>9/02/2016</t>
  </si>
  <si>
    <t>10/02/2016</t>
  </si>
  <si>
    <t>11/02/2016</t>
  </si>
  <si>
    <t>12/02/2016</t>
  </si>
  <si>
    <t>16/02/2016</t>
  </si>
  <si>
    <t>17/02/2016</t>
  </si>
  <si>
    <t>18/02/2016</t>
  </si>
  <si>
    <t>19/02/2016</t>
  </si>
  <si>
    <t>22/02/2016</t>
  </si>
  <si>
    <t>23/02/2016</t>
  </si>
  <si>
    <t>24/02/2016</t>
  </si>
  <si>
    <t>25/02/2016</t>
  </si>
  <si>
    <t>26/02/2016</t>
  </si>
  <si>
    <t>29/02/2016</t>
  </si>
  <si>
    <t>1/03/2016</t>
  </si>
  <si>
    <t>2/03/2016</t>
  </si>
  <si>
    <t>3/03/2016</t>
  </si>
  <si>
    <t>4/03/2016</t>
  </si>
  <si>
    <t>7/03/2016</t>
  </si>
  <si>
    <t>8/03/2016</t>
  </si>
  <si>
    <t>9/03/2016</t>
  </si>
  <si>
    <t>10/03/2016</t>
  </si>
  <si>
    <t>11/03/2016</t>
  </si>
  <si>
    <t>14/03/2016</t>
  </si>
  <si>
    <t>15/03/2016</t>
  </si>
  <si>
    <t>16/03/2016</t>
  </si>
  <si>
    <t>17/03/2016</t>
  </si>
  <si>
    <t>18/03/2016</t>
  </si>
  <si>
    <t>21/03/2016</t>
  </si>
  <si>
    <t>22/03/2016</t>
  </si>
  <si>
    <t>23/03/2016</t>
  </si>
  <si>
    <t>24/03/2016</t>
  </si>
  <si>
    <t>28/03/2016</t>
  </si>
  <si>
    <t>29/03/2016</t>
  </si>
  <si>
    <t>30/03/2016</t>
  </si>
  <si>
    <t>31/03/2016</t>
  </si>
  <si>
    <t>1/04/2016</t>
  </si>
  <si>
    <t>4/04/2016</t>
  </si>
  <si>
    <t>5/04/2016</t>
  </si>
  <si>
    <t>6/04/2016</t>
  </si>
  <si>
    <t>7/04/2016</t>
  </si>
  <si>
    <t>8/04/2016</t>
  </si>
  <si>
    <t>11/04/2016</t>
  </si>
  <si>
    <t>12/04/2016</t>
  </si>
  <si>
    <t>13/04/2016</t>
  </si>
  <si>
    <t>14/04/2016</t>
  </si>
  <si>
    <t>15/04/2016</t>
  </si>
  <si>
    <t>18/04/2016</t>
  </si>
  <si>
    <t>19/04/2016</t>
  </si>
  <si>
    <t>20/04/2016</t>
  </si>
  <si>
    <t>21/04/2016</t>
  </si>
  <si>
    <t>22/04/2016</t>
  </si>
  <si>
    <t>25/04/2016</t>
  </si>
  <si>
    <t>26/04/2016</t>
  </si>
  <si>
    <t>27/04/2016</t>
  </si>
  <si>
    <t>28/04/2016</t>
  </si>
  <si>
    <t>29/04/2016</t>
  </si>
  <si>
    <t>2/05/2016</t>
  </si>
  <si>
    <t>3/05/2016</t>
  </si>
  <si>
    <t>4/05/2016</t>
  </si>
  <si>
    <t>5/05/2016</t>
  </si>
  <si>
    <t>6/05/2016</t>
  </si>
  <si>
    <t>9/05/2016</t>
  </si>
  <si>
    <t>10/05/2016</t>
  </si>
  <si>
    <t>11/05/2016</t>
  </si>
  <si>
    <t>12/05/2016</t>
  </si>
  <si>
    <t>13/05/2016</t>
  </si>
  <si>
    <t>16/05/2016</t>
  </si>
  <si>
    <t>17/05/2016</t>
  </si>
  <si>
    <t>18/05/2016</t>
  </si>
  <si>
    <t>19/05/2016</t>
  </si>
  <si>
    <t>20/05/2016</t>
  </si>
  <si>
    <t>23/05/2016</t>
  </si>
  <si>
    <t>24/05/2016</t>
  </si>
  <si>
    <t>25/05/2016</t>
  </si>
  <si>
    <t>26/05/2016</t>
  </si>
  <si>
    <t>27/05/2016</t>
  </si>
  <si>
    <t>31/05/2016</t>
  </si>
  <si>
    <t>1/06/2016</t>
  </si>
  <si>
    <t>2/06/2016</t>
  </si>
  <si>
    <t>3/06/2016</t>
  </si>
  <si>
    <t>6/06/2016</t>
  </si>
  <si>
    <t>7/06/2016</t>
  </si>
  <si>
    <t>8/06/2016</t>
  </si>
  <si>
    <t>9/06/2016</t>
  </si>
  <si>
    <t>10/06/2016</t>
  </si>
  <si>
    <t>13/06/2016</t>
  </si>
  <si>
    <t>14/06/2016</t>
  </si>
  <si>
    <t>15/06/2016</t>
  </si>
  <si>
    <t>16/06/2016</t>
  </si>
  <si>
    <t>17/06/2016</t>
  </si>
  <si>
    <t>20/06/2016</t>
  </si>
  <si>
    <t>21/06/2016</t>
  </si>
  <si>
    <t>22/06/2016</t>
  </si>
  <si>
    <t>23/06/2016</t>
  </si>
  <si>
    <t>24/06/2016</t>
  </si>
  <si>
    <t>27/06/2016</t>
  </si>
  <si>
    <t>28/06/2016</t>
  </si>
  <si>
    <t>29/06/2016</t>
  </si>
  <si>
    <t>30/06/2016</t>
  </si>
  <si>
    <t>1/07/2016</t>
  </si>
  <si>
    <t>5/07/2016</t>
  </si>
  <si>
    <t>6/07/2016</t>
  </si>
  <si>
    <t>7/07/2016</t>
  </si>
  <si>
    <t>8/07/2016</t>
  </si>
  <si>
    <t>11/07/2016</t>
  </si>
  <si>
    <t>12/07/2016</t>
  </si>
  <si>
    <t>13/07/2016</t>
  </si>
  <si>
    <t>14/07/2016</t>
  </si>
  <si>
    <t>15/07/2016</t>
  </si>
  <si>
    <t>18/07/2016</t>
  </si>
  <si>
    <t>19/07/2016</t>
  </si>
  <si>
    <t>20/07/2016</t>
  </si>
  <si>
    <t>21/07/2016</t>
  </si>
  <si>
    <t>22/07/2016</t>
  </si>
  <si>
    <t>25/07/2016</t>
  </si>
  <si>
    <t>26/07/2016</t>
  </si>
  <si>
    <t>27/07/2016</t>
  </si>
  <si>
    <t>28/07/2016</t>
  </si>
  <si>
    <t>29/07/2016</t>
  </si>
  <si>
    <t>1/08/2016</t>
  </si>
  <si>
    <t>2/08/2016</t>
  </si>
  <si>
    <t>3/08/2016</t>
  </si>
  <si>
    <t>4/08/2016</t>
  </si>
  <si>
    <t>5/08/2016</t>
  </si>
  <si>
    <t>8/08/2016</t>
  </si>
  <si>
    <t>9/08/2016</t>
  </si>
  <si>
    <t>10/08/2016</t>
  </si>
  <si>
    <t>11/08/2016</t>
  </si>
  <si>
    <t>12/08/2016</t>
  </si>
  <si>
    <t>15/08/2016</t>
  </si>
  <si>
    <t>16/08/2016</t>
  </si>
  <si>
    <t>17/08/2016</t>
  </si>
  <si>
    <t>18/08/2016</t>
  </si>
  <si>
    <t>19/08/2016</t>
  </si>
  <si>
    <t>22/08/2016</t>
  </si>
  <si>
    <t>23/08/2016</t>
  </si>
  <si>
    <t>24/08/2016</t>
  </si>
  <si>
    <t>25/08/2016</t>
  </si>
  <si>
    <t>26/08/2016</t>
  </si>
  <si>
    <t>29/08/2016</t>
  </si>
  <si>
    <t>30/08/2016</t>
  </si>
  <si>
    <t>31/08/2016</t>
  </si>
  <si>
    <t>1/09/2016</t>
  </si>
  <si>
    <t>2/09/2016</t>
  </si>
  <si>
    <t>6/09/2016</t>
  </si>
  <si>
    <t>7/09/2016</t>
  </si>
  <si>
    <t>8/09/2016</t>
  </si>
  <si>
    <t>9/09/2016</t>
  </si>
  <si>
    <t>12/09/2016</t>
  </si>
  <si>
    <t>13/09/2016</t>
  </si>
  <si>
    <t>14/09/2016</t>
  </si>
  <si>
    <t>15/09/2016</t>
  </si>
  <si>
    <t>16/09/2016</t>
  </si>
  <si>
    <t>19/09/2016</t>
  </si>
  <si>
    <t>20/09/2016</t>
  </si>
  <si>
    <t>21/09/2016</t>
  </si>
  <si>
    <t>22/09/2016</t>
  </si>
  <si>
    <t>23/09/2016</t>
  </si>
  <si>
    <t>26/09/2016</t>
  </si>
  <si>
    <t>27/09/2016</t>
  </si>
  <si>
    <t>28/09/2016</t>
  </si>
  <si>
    <t>29/09/2016</t>
  </si>
  <si>
    <t>30/09/2016</t>
  </si>
  <si>
    <t>3/10/2016</t>
  </si>
  <si>
    <t>4/10/2016</t>
  </si>
  <si>
    <t>5/10/2016</t>
  </si>
  <si>
    <t>6/10/2016</t>
  </si>
  <si>
    <t>7/10/2016</t>
  </si>
  <si>
    <t>11/10/2016</t>
  </si>
  <si>
    <t>12/10/2016</t>
  </si>
  <si>
    <t>13/10/2016</t>
  </si>
  <si>
    <t>14/10/2016</t>
  </si>
  <si>
    <t>17/10/2016</t>
  </si>
  <si>
    <t>18/10/2016</t>
  </si>
  <si>
    <t>19/10/2016</t>
  </si>
  <si>
    <t>20/10/2016</t>
  </si>
  <si>
    <t>21/10/2016</t>
  </si>
  <si>
    <t>24/10/2016</t>
  </si>
  <si>
    <t>25/10/2016</t>
  </si>
  <si>
    <t>26/10/2016</t>
  </si>
  <si>
    <t>27/10/2016</t>
  </si>
  <si>
    <t>28/10/2016</t>
  </si>
  <si>
    <t>31/10/2016</t>
  </si>
  <si>
    <t>1/11/2016</t>
  </si>
  <si>
    <t>2/11/2016</t>
  </si>
  <si>
    <t>3/11/2016</t>
  </si>
  <si>
    <t>4/11/2016</t>
  </si>
  <si>
    <t>7/11/2016</t>
  </si>
  <si>
    <t>8/11/2016</t>
  </si>
  <si>
    <t>9/11/2016</t>
  </si>
  <si>
    <t>10/11/2016</t>
  </si>
  <si>
    <t>14/11/2016</t>
  </si>
  <si>
    <t>15/11/2016</t>
  </si>
  <si>
    <t>16/11/2016</t>
  </si>
  <si>
    <t>17/11/2016</t>
  </si>
  <si>
    <t>18/11/2016</t>
  </si>
  <si>
    <t>21/11/2016</t>
  </si>
  <si>
    <t>22/11/2016</t>
  </si>
  <si>
    <t>23/11/2016</t>
  </si>
  <si>
    <t>25/11/2016</t>
  </si>
  <si>
    <t>28/11/2016</t>
  </si>
  <si>
    <t>29/11/2016</t>
  </si>
  <si>
    <t>30/11/2016</t>
  </si>
  <si>
    <t>1/12/2016</t>
  </si>
  <si>
    <t>2/12/2016</t>
  </si>
  <si>
    <t>5/12/2016</t>
  </si>
  <si>
    <t>6/12/2016</t>
  </si>
  <si>
    <t>7/12/2016</t>
  </si>
  <si>
    <t>8/12/2016</t>
  </si>
  <si>
    <t>9/12/2016</t>
  </si>
  <si>
    <t>12/12/2016</t>
  </si>
  <si>
    <t>13/12/2016</t>
  </si>
  <si>
    <t>14/12/2016</t>
  </si>
  <si>
    <t>15/12/2016</t>
  </si>
  <si>
    <t>16/12/2016</t>
  </si>
  <si>
    <t>19/12/2016</t>
  </si>
  <si>
    <t>20/12/2016</t>
  </si>
  <si>
    <t>21/12/2016</t>
  </si>
  <si>
    <t>22/12/2016</t>
  </si>
  <si>
    <t>23/12/2016</t>
  </si>
  <si>
    <t>27/12/2016</t>
  </si>
  <si>
    <t>28/12/2016</t>
  </si>
  <si>
    <t>29/12/2016</t>
  </si>
  <si>
    <t>30/12/2016</t>
  </si>
  <si>
    <t>3/01/2017</t>
  </si>
  <si>
    <t>4/01/2017</t>
  </si>
  <si>
    <t>5/01/2017</t>
  </si>
  <si>
    <t>6/01/2017</t>
  </si>
  <si>
    <t>9/01/2017</t>
  </si>
  <si>
    <t>10/01/2017</t>
  </si>
  <si>
    <t>11/01/2017</t>
  </si>
  <si>
    <t>12/01/2017</t>
  </si>
  <si>
    <t>13/01/2017</t>
  </si>
  <si>
    <t>17/01/2017</t>
  </si>
  <si>
    <t>18/01/2017</t>
  </si>
  <si>
    <t>19/01/2017</t>
  </si>
  <si>
    <t>20/01/2017</t>
  </si>
  <si>
    <t>23/01/2017</t>
  </si>
  <si>
    <t>24/01/2017</t>
  </si>
  <si>
    <t>25/01/2017</t>
  </si>
  <si>
    <t>26/01/2017</t>
  </si>
  <si>
    <t>27/01/2017</t>
  </si>
  <si>
    <t>30/01/2017</t>
  </si>
  <si>
    <t>31/01/2017</t>
  </si>
  <si>
    <t>1/02/2017</t>
  </si>
  <si>
    <t>2/02/2017</t>
  </si>
  <si>
    <t>3/02/2017</t>
  </si>
  <si>
    <t>6/02/2017</t>
  </si>
  <si>
    <t>7/02/2017</t>
  </si>
  <si>
    <t>8/02/2017</t>
  </si>
  <si>
    <t>9/02/2017</t>
  </si>
  <si>
    <t>10/02/2017</t>
  </si>
  <si>
    <t>13/02/2017</t>
  </si>
  <si>
    <t>14/02/2017</t>
  </si>
  <si>
    <t>15/02/2017</t>
  </si>
  <si>
    <t>16/02/2017</t>
  </si>
  <si>
    <t>17/02/2017</t>
  </si>
  <si>
    <t>21/02/2017</t>
  </si>
  <si>
    <t>22/02/2017</t>
  </si>
  <si>
    <t>23/02/2017</t>
  </si>
  <si>
    <t>24/02/2017</t>
  </si>
  <si>
    <t>27/02/2017</t>
  </si>
  <si>
    <t>28/02/2017</t>
  </si>
  <si>
    <t>1/03/2017</t>
  </si>
  <si>
    <t>2/03/2017</t>
  </si>
  <si>
    <t>3/03/2017</t>
  </si>
  <si>
    <t>6/03/2017</t>
  </si>
  <si>
    <t>7/03/2017</t>
  </si>
  <si>
    <t>8/03/2017</t>
  </si>
  <si>
    <t>9/03/2017</t>
  </si>
  <si>
    <t>10/03/2017</t>
  </si>
  <si>
    <t>13/03/2017</t>
  </si>
  <si>
    <t>14/03/2017</t>
  </si>
  <si>
    <t>15/03/2017</t>
  </si>
  <si>
    <t>16/03/2017</t>
  </si>
  <si>
    <t>17/03/2017</t>
  </si>
  <si>
    <t>20/03/2017</t>
  </si>
  <si>
    <t>21/03/2017</t>
  </si>
  <si>
    <t>22/03/2017</t>
  </si>
  <si>
    <t>23/03/2017</t>
  </si>
  <si>
    <t>24/03/2017</t>
  </si>
  <si>
    <t>27/03/2017</t>
  </si>
  <si>
    <t>28/03/2017</t>
  </si>
  <si>
    <t>29/03/2017</t>
  </si>
  <si>
    <t>30/03/2017</t>
  </si>
  <si>
    <t>31/03/2017</t>
  </si>
  <si>
    <t>3/04/2017</t>
  </si>
  <si>
    <t>4/04/2017</t>
  </si>
  <si>
    <t>5/04/2017</t>
  </si>
  <si>
    <t>6/04/2017</t>
  </si>
  <si>
    <t>7/04/2017</t>
  </si>
  <si>
    <t>10/04/2017</t>
  </si>
  <si>
    <t>11/04/2017</t>
  </si>
  <si>
    <t>12/04/2017</t>
  </si>
  <si>
    <t>13/04/2017</t>
  </si>
  <si>
    <t>17/04/2017</t>
  </si>
  <si>
    <t>18/04/2017</t>
  </si>
  <si>
    <t>19/04/2017</t>
  </si>
  <si>
    <t>20/04/2017</t>
  </si>
  <si>
    <t>21/04/2017</t>
  </si>
  <si>
    <t>24/04/2017</t>
  </si>
  <si>
    <t>25/04/2017</t>
  </si>
  <si>
    <t>26/04/2017</t>
  </si>
  <si>
    <t>27/04/2017</t>
  </si>
  <si>
    <t>28/04/2017</t>
  </si>
  <si>
    <t>1/05/2017</t>
  </si>
  <si>
    <t>2/05/2017</t>
  </si>
  <si>
    <t>3/05/2017</t>
  </si>
  <si>
    <t>4/05/2017</t>
  </si>
  <si>
    <t>5/05/2017</t>
  </si>
  <si>
    <t>8/05/2017</t>
  </si>
  <si>
    <t>9/05/2017</t>
  </si>
  <si>
    <t>10/05/2017</t>
  </si>
  <si>
    <t>11/05/2017</t>
  </si>
  <si>
    <t>12/05/2017</t>
  </si>
  <si>
    <t>15/05/2017</t>
  </si>
  <si>
    <t>16/05/2017</t>
  </si>
  <si>
    <t>17/05/2017</t>
  </si>
  <si>
    <t>18/05/2017</t>
  </si>
  <si>
    <t>19/05/2017</t>
  </si>
  <si>
    <t>22/05/2017</t>
  </si>
  <si>
    <t>23/05/2017</t>
  </si>
  <si>
    <t>24/05/2017</t>
  </si>
  <si>
    <t>25/05/2017</t>
  </si>
  <si>
    <t>26/05/2017</t>
  </si>
  <si>
    <t>30/05/2017</t>
  </si>
  <si>
    <t>31/05/2017</t>
  </si>
  <si>
    <t>1/06/2017</t>
  </si>
  <si>
    <t>2/06/2017</t>
  </si>
  <si>
    <t>5/06/2017</t>
  </si>
  <si>
    <t>6/06/2017</t>
  </si>
  <si>
    <t>7/06/2017</t>
  </si>
  <si>
    <t>8/06/2017</t>
  </si>
  <si>
    <t>9/06/2017</t>
  </si>
  <si>
    <t>12/06/2017</t>
  </si>
  <si>
    <t>13/06/2017</t>
  </si>
  <si>
    <t>14/06/2017</t>
  </si>
  <si>
    <t>15/06/2017</t>
  </si>
  <si>
    <t>16/06/2017</t>
  </si>
  <si>
    <t>19/06/2017</t>
  </si>
  <si>
    <t>20/06/2017</t>
  </si>
  <si>
    <t>21/06/2017</t>
  </si>
  <si>
    <t>22/06/2017</t>
  </si>
  <si>
    <t>23/06/2017</t>
  </si>
  <si>
    <t>26/06/2017</t>
  </si>
  <si>
    <t>27/06/2017</t>
  </si>
  <si>
    <t>28/06/2017</t>
  </si>
  <si>
    <t>29/06/2017</t>
  </si>
  <si>
    <t>30/06/2017</t>
  </si>
  <si>
    <t>3/07/2017</t>
  </si>
  <si>
    <t>5/07/2017</t>
  </si>
  <si>
    <t>6/07/2017</t>
  </si>
  <si>
    <t>7/07/2017</t>
  </si>
  <si>
    <t>10/07/2017</t>
  </si>
  <si>
    <t>11/07/2017</t>
  </si>
  <si>
    <t>12/07/2017</t>
  </si>
  <si>
    <t>13/07/2017</t>
  </si>
  <si>
    <t>14/07/2017</t>
  </si>
  <si>
    <t>17/07/2017</t>
  </si>
  <si>
    <t>18/07/2017</t>
  </si>
  <si>
    <t>19/07/2017</t>
  </si>
  <si>
    <t>20/07/2017</t>
  </si>
  <si>
    <t>21/07/2017</t>
  </si>
  <si>
    <t>24/07/2017</t>
  </si>
  <si>
    <t>25/07/2017</t>
  </si>
  <si>
    <t>26/07/2017</t>
  </si>
  <si>
    <t>27/07/2017</t>
  </si>
  <si>
    <t>28/07/2017</t>
  </si>
  <si>
    <t>31/07/2017</t>
  </si>
  <si>
    <t>1/08/2017</t>
  </si>
  <si>
    <t>2/08/2017</t>
  </si>
  <si>
    <t>3/08/2017</t>
  </si>
  <si>
    <t>4/08/2017</t>
  </si>
  <si>
    <t>7/08/2017</t>
  </si>
  <si>
    <t>8/08/2017</t>
  </si>
  <si>
    <t>9/08/2017</t>
  </si>
  <si>
    <t>10/08/2017</t>
  </si>
  <si>
    <t>11/08/2017</t>
  </si>
  <si>
    <t>14/08/2017</t>
  </si>
  <si>
    <t>15/08/2017</t>
  </si>
  <si>
    <t>16/08/2017</t>
  </si>
  <si>
    <t>17/08/2017</t>
  </si>
  <si>
    <t>18/08/2017</t>
  </si>
  <si>
    <t>21/08/2017</t>
  </si>
  <si>
    <t>22/08/2017</t>
  </si>
  <si>
    <t>23/08/2017</t>
  </si>
  <si>
    <t>24/08/2017</t>
  </si>
  <si>
    <t>25/08/2017</t>
  </si>
  <si>
    <t>28/08/2017</t>
  </si>
  <si>
    <t>29/08/2017</t>
  </si>
  <si>
    <t>30/08/2017</t>
  </si>
  <si>
    <t>31/08/2017</t>
  </si>
  <si>
    <t>1/09/2017</t>
  </si>
  <si>
    <t>5/09/2017</t>
  </si>
  <si>
    <t>6/09/2017</t>
  </si>
  <si>
    <t>7/09/2017</t>
  </si>
  <si>
    <t>8/09/2017</t>
  </si>
  <si>
    <t>11/09/2017</t>
  </si>
  <si>
    <t>12/09/2017</t>
  </si>
  <si>
    <t>13/09/2017</t>
  </si>
  <si>
    <t>14/09/2017</t>
  </si>
  <si>
    <t>15/09/2017</t>
  </si>
  <si>
    <t>18/09/2017</t>
  </si>
  <si>
    <t>19/09/2017</t>
  </si>
  <si>
    <t>20/09/2017</t>
  </si>
  <si>
    <t>21/09/2017</t>
  </si>
  <si>
    <t>22/09/2017</t>
  </si>
  <si>
    <t>25/09/2017</t>
  </si>
  <si>
    <t>26/09/2017</t>
  </si>
  <si>
    <t>27/09/2017</t>
  </si>
  <si>
    <t>28/09/2017</t>
  </si>
  <si>
    <t>29/09/2017</t>
  </si>
  <si>
    <t>2/10/2017</t>
  </si>
  <si>
    <t>3/10/2017</t>
  </si>
  <si>
    <t>4/10/2017</t>
  </si>
  <si>
    <t>5/10/2017</t>
  </si>
  <si>
    <t>6/10/2017</t>
  </si>
  <si>
    <t>10/10/2017</t>
  </si>
  <si>
    <t>11/10/2017</t>
  </si>
  <si>
    <t>12/10/2017</t>
  </si>
  <si>
    <t>13/10/2017</t>
  </si>
  <si>
    <t>16/10/2017</t>
  </si>
  <si>
    <t>17/10/2017</t>
  </si>
  <si>
    <t>18/10/2017</t>
  </si>
  <si>
    <t>19/10/2017</t>
  </si>
  <si>
    <t>20/10/2017</t>
  </si>
  <si>
    <t>23/10/2017</t>
  </si>
  <si>
    <t>24/10/2017</t>
  </si>
  <si>
    <t>25/10/2017</t>
  </si>
  <si>
    <t>26/10/2017</t>
  </si>
  <si>
    <t>27/10/2017</t>
  </si>
  <si>
    <t>30/10/2017</t>
  </si>
  <si>
    <t>31/10/2017</t>
  </si>
  <si>
    <t>1/11/2017</t>
  </si>
  <si>
    <t>2/11/2017</t>
  </si>
  <si>
    <t>3/11/2017</t>
  </si>
  <si>
    <t>6/11/2017</t>
  </si>
  <si>
    <t>7/11/2017</t>
  </si>
  <si>
    <t>8/11/2017</t>
  </si>
  <si>
    <t>9/11/2017</t>
  </si>
  <si>
    <t>10/11/2017</t>
  </si>
  <si>
    <t>13/11/2017</t>
  </si>
  <si>
    <t>14/11/2017</t>
  </si>
  <si>
    <t>15/11/2017</t>
  </si>
  <si>
    <t>16/11/2017</t>
  </si>
  <si>
    <t>17/11/2017</t>
  </si>
  <si>
    <t>20/11/2017</t>
  </si>
  <si>
    <t>21/11/2017</t>
  </si>
  <si>
    <t>22/11/2017</t>
  </si>
  <si>
    <t>24/11/2017</t>
  </si>
  <si>
    <t>27/11/2017</t>
  </si>
  <si>
    <t>28/11/2017</t>
  </si>
  <si>
    <t>29/11/2017</t>
  </si>
  <si>
    <t>30/11/2017</t>
  </si>
  <si>
    <t>1/12/2017</t>
  </si>
  <si>
    <t>4/12/2017</t>
  </si>
  <si>
    <t>5/12/2017</t>
  </si>
  <si>
    <t>6/12/2017</t>
  </si>
  <si>
    <t>7/12/2017</t>
  </si>
  <si>
    <t>8/12/2017</t>
  </si>
  <si>
    <t>11/12/2017</t>
  </si>
  <si>
    <t>12/12/2017</t>
  </si>
  <si>
    <t>13/12/2017</t>
  </si>
  <si>
    <t>14/12/2017</t>
  </si>
  <si>
    <t>15/12/2017</t>
  </si>
  <si>
    <t>18/12/2017</t>
  </si>
  <si>
    <t>19/12/2017</t>
  </si>
  <si>
    <t>20/12/2017</t>
  </si>
  <si>
    <t>21/12/2017</t>
  </si>
  <si>
    <t>22/12/2017</t>
  </si>
  <si>
    <t>26/12/2017</t>
  </si>
  <si>
    <t>27/12/2017</t>
  </si>
  <si>
    <t>28/12/2017</t>
  </si>
  <si>
    <t>29/12/2017</t>
  </si>
  <si>
    <t>2/01/2018</t>
  </si>
  <si>
    <t>3/01/2018</t>
  </si>
  <si>
    <t>4/01/2018</t>
  </si>
  <si>
    <t>5/01/2018</t>
  </si>
  <si>
    <t>8/01/2018</t>
  </si>
  <si>
    <t>9/01/2018</t>
  </si>
  <si>
    <t>10/01/2018</t>
  </si>
  <si>
    <t>11/01/2018</t>
  </si>
  <si>
    <t>12/01/2018</t>
  </si>
  <si>
    <t>16/01/2018</t>
  </si>
  <si>
    <t>17/01/2018</t>
  </si>
  <si>
    <t>18/01/2018</t>
  </si>
  <si>
    <t>19/01/2018</t>
  </si>
  <si>
    <t>22/01/2018</t>
  </si>
  <si>
    <t>23/01/2018</t>
  </si>
  <si>
    <t>24/01/2018</t>
  </si>
  <si>
    <t>25/01/2018</t>
  </si>
  <si>
    <t>26/01/2018</t>
  </si>
  <si>
    <t>29/01/2018</t>
  </si>
  <si>
    <t>30/01/2018</t>
  </si>
  <si>
    <t>31/01/2018</t>
  </si>
  <si>
    <t>1/02/2018</t>
  </si>
  <si>
    <t>2/02/2018</t>
  </si>
  <si>
    <t>5/02/2018</t>
  </si>
  <si>
    <t>6/02/2018</t>
  </si>
  <si>
    <t>7/02/2018</t>
  </si>
  <si>
    <t>8/02/2018</t>
  </si>
  <si>
    <t>9/02/2018</t>
  </si>
  <si>
    <t>12/02/2018</t>
  </si>
  <si>
    <t>13/02/2018</t>
  </si>
  <si>
    <t>14/02/2018</t>
  </si>
  <si>
    <t>15/02/2018</t>
  </si>
  <si>
    <t>16/02/2018</t>
  </si>
  <si>
    <t>20/02/2018</t>
  </si>
  <si>
    <t>21/02/2018</t>
  </si>
  <si>
    <t>22/02/2018</t>
  </si>
  <si>
    <t>23/02/2018</t>
  </si>
  <si>
    <t>26/02/2018</t>
  </si>
  <si>
    <t>27/02/2018</t>
  </si>
  <si>
    <t>28/02/2018</t>
  </si>
  <si>
    <t>1/03/2018</t>
  </si>
  <si>
    <t>2/03/2018</t>
  </si>
  <si>
    <t>5/03/2018</t>
  </si>
  <si>
    <t>6/03/2018</t>
  </si>
  <si>
    <t>7/03/2018</t>
  </si>
  <si>
    <t>8/03/2018</t>
  </si>
  <si>
    <t>9/03/2018</t>
  </si>
  <si>
    <t>12/03/2018</t>
  </si>
  <si>
    <t>13/03/2018</t>
  </si>
  <si>
    <t>14/03/2018</t>
  </si>
  <si>
    <t>15/03/2018</t>
  </si>
  <si>
    <t>16/03/2018</t>
  </si>
  <si>
    <t>19/03/2018</t>
  </si>
  <si>
    <t>20/03/2018</t>
  </si>
  <si>
    <t>21/03/2018</t>
  </si>
  <si>
    <t>22/03/2018</t>
  </si>
  <si>
    <t>23/03/2018</t>
  </si>
  <si>
    <t>26/03/2018</t>
  </si>
  <si>
    <t>27/03/2018</t>
  </si>
  <si>
    <t>28/03/2018</t>
  </si>
  <si>
    <t>29/03/2018</t>
  </si>
  <si>
    <t>2/04/2018</t>
  </si>
  <si>
    <t>3/04/2018</t>
  </si>
  <si>
    <t>4/04/2018</t>
  </si>
  <si>
    <t>5/04/2018</t>
  </si>
  <si>
    <t>6/04/2018</t>
  </si>
  <si>
    <t>9/04/2018</t>
  </si>
  <si>
    <t>10/04/2018</t>
  </si>
  <si>
    <t>11/04/2018</t>
  </si>
  <si>
    <t>12/04/2018</t>
  </si>
  <si>
    <t>13/04/2018</t>
  </si>
  <si>
    <t>16/04/2018</t>
  </si>
  <si>
    <t>17/04/2018</t>
  </si>
  <si>
    <t>18/04/2018</t>
  </si>
  <si>
    <t>19/04/2018</t>
  </si>
  <si>
    <t>20/04/2018</t>
  </si>
  <si>
    <t>23/04/2018</t>
  </si>
  <si>
    <t>24/04/2018</t>
  </si>
  <si>
    <t>25/04/2018</t>
  </si>
  <si>
    <t>26/04/2018</t>
  </si>
  <si>
    <t>27/04/2018</t>
  </si>
  <si>
    <t>30/04/2018</t>
  </si>
  <si>
    <t>1/05/2018</t>
  </si>
  <si>
    <t>2/05/2018</t>
  </si>
  <si>
    <t>3/05/2018</t>
  </si>
  <si>
    <t>4/05/2018</t>
  </si>
  <si>
    <t>7/05/2018</t>
  </si>
  <si>
    <t>8/05/2018</t>
  </si>
  <si>
    <t>9/05/2018</t>
  </si>
  <si>
    <t>10/05/2018</t>
  </si>
  <si>
    <t>11/05/2018</t>
  </si>
  <si>
    <t>14/05/2018</t>
  </si>
  <si>
    <t>15/05/2018</t>
  </si>
  <si>
    <t>16/05/2018</t>
  </si>
  <si>
    <t>17/05/2018</t>
  </si>
  <si>
    <t>18/05/2018</t>
  </si>
  <si>
    <t>21/05/2018</t>
  </si>
  <si>
    <t>22/05/2018</t>
  </si>
  <si>
    <t>23/05/2018</t>
  </si>
  <si>
    <t>24/05/2018</t>
  </si>
  <si>
    <t>25/05/2018</t>
  </si>
  <si>
    <t>29/05/2018</t>
  </si>
  <si>
    <t>30/05/2018</t>
  </si>
  <si>
    <t>31/05/2018</t>
  </si>
  <si>
    <t>1/06/2018</t>
  </si>
  <si>
    <t>4/06/2018</t>
  </si>
  <si>
    <t>5/06/2018</t>
  </si>
  <si>
    <t>6/06/2018</t>
  </si>
  <si>
    <t>7/06/2018</t>
  </si>
  <si>
    <t>8/06/2018</t>
  </si>
  <si>
    <t>11/06/2018</t>
  </si>
  <si>
    <t>12/06/2018</t>
  </si>
  <si>
    <t>13/06/2018</t>
  </si>
  <si>
    <t>14/06/2018</t>
  </si>
  <si>
    <t>15/06/2018</t>
  </si>
  <si>
    <t>18/06/2018</t>
  </si>
  <si>
    <t>19/06/2018</t>
  </si>
  <si>
    <t>20/06/2018</t>
  </si>
  <si>
    <t>21/06/2018</t>
  </si>
  <si>
    <t>22/06/2018</t>
  </si>
  <si>
    <t>25/06/2018</t>
  </si>
  <si>
    <t>26/06/2018</t>
  </si>
  <si>
    <t>27/06/2018</t>
  </si>
  <si>
    <t>28/06/2018</t>
  </si>
  <si>
    <t>29/06/2018</t>
  </si>
  <si>
    <t>2/07/2018</t>
  </si>
  <si>
    <t>3/07/2018</t>
  </si>
  <si>
    <t>5/07/2018</t>
  </si>
  <si>
    <t>6/07/2018</t>
  </si>
  <si>
    <t>9/07/2018</t>
  </si>
  <si>
    <t>10/07/2018</t>
  </si>
  <si>
    <t>11/07/2018</t>
  </si>
  <si>
    <t>12/07/2018</t>
  </si>
  <si>
    <t>13/07/2018</t>
  </si>
  <si>
    <t>16/07/2018</t>
  </si>
  <si>
    <t>17/07/2018</t>
  </si>
  <si>
    <t>18/07/2018</t>
  </si>
  <si>
    <t>19/07/2018</t>
  </si>
  <si>
    <t>20/07/2018</t>
  </si>
  <si>
    <t>23/07/2018</t>
  </si>
  <si>
    <t>24/07/2018</t>
  </si>
  <si>
    <t>25/07/2018</t>
  </si>
  <si>
    <t>26/07/2018</t>
  </si>
  <si>
    <t>27/07/2018</t>
  </si>
  <si>
    <t>30/07/2018</t>
  </si>
  <si>
    <t>31/07/2018</t>
  </si>
  <si>
    <t>1/08/2018</t>
  </si>
  <si>
    <t>2/08/2018</t>
  </si>
  <si>
    <t>3/08/2018</t>
  </si>
  <si>
    <t>6/08/2018</t>
  </si>
  <si>
    <t>7/08/2018</t>
  </si>
  <si>
    <t>8/08/2018</t>
  </si>
  <si>
    <t>9/08/2018</t>
  </si>
  <si>
    <t>10/08/2018</t>
  </si>
  <si>
    <t>13/08/2018</t>
  </si>
  <si>
    <t>14/08/2018</t>
  </si>
  <si>
    <t>15/08/2018</t>
  </si>
  <si>
    <t>16/08/2018</t>
  </si>
  <si>
    <t>17/08/2018</t>
  </si>
  <si>
    <t>20/08/2018</t>
  </si>
  <si>
    <t>21/08/2018</t>
  </si>
  <si>
    <t>22/08/2018</t>
  </si>
  <si>
    <t>23/08/2018</t>
  </si>
  <si>
    <t>24/08/2018</t>
  </si>
  <si>
    <t>27/08/2018</t>
  </si>
  <si>
    <t>28/08/2018</t>
  </si>
  <si>
    <t>29/08/2018</t>
  </si>
  <si>
    <t>30/08/2018</t>
  </si>
  <si>
    <t>31/08/2018</t>
  </si>
  <si>
    <t>4/09/2018</t>
  </si>
  <si>
    <t>5/09/2018</t>
  </si>
  <si>
    <t>6/09/2018</t>
  </si>
  <si>
    <t>7/09/2018</t>
  </si>
  <si>
    <t>10/09/2018</t>
  </si>
  <si>
    <t>11/09/2018</t>
  </si>
  <si>
    <t>12/09/2018</t>
  </si>
  <si>
    <t>13/09/2018</t>
  </si>
  <si>
    <t>14/09/2018</t>
  </si>
  <si>
    <t>17/09/2018</t>
  </si>
  <si>
    <t>18/09/2018</t>
  </si>
  <si>
    <t>19/09/2018</t>
  </si>
  <si>
    <t>20/09/2018</t>
  </si>
  <si>
    <t>21/09/2018</t>
  </si>
  <si>
    <t>24/09/2018</t>
  </si>
  <si>
    <t>25/09/2018</t>
  </si>
  <si>
    <t>26/09/2018</t>
  </si>
  <si>
    <t>27/09/2018</t>
  </si>
  <si>
    <t>28/09/2018</t>
  </si>
  <si>
    <t>1/10/2018</t>
  </si>
  <si>
    <t>2/10/2018</t>
  </si>
  <si>
    <t>3/10/2018</t>
  </si>
  <si>
    <t>4/10/2018</t>
  </si>
  <si>
    <t>5/10/2018</t>
  </si>
  <si>
    <t>9/10/2018</t>
  </si>
  <si>
    <t>10/10/2018</t>
  </si>
  <si>
    <t>11/10/2018</t>
  </si>
  <si>
    <t>12/10/2018</t>
  </si>
  <si>
    <t>15/10/2018</t>
  </si>
  <si>
    <t>16/10/2018</t>
  </si>
  <si>
    <t>17/10/2018</t>
  </si>
  <si>
    <t>18/10/2018</t>
  </si>
  <si>
    <t>19/10/2018</t>
  </si>
  <si>
    <t>22/10/2018</t>
  </si>
  <si>
    <t>23/10/2018</t>
  </si>
  <si>
    <t>24/10/2018</t>
  </si>
  <si>
    <t>25/10/2018</t>
  </si>
  <si>
    <t>26/10/2018</t>
  </si>
  <si>
    <t>29/10/2018</t>
  </si>
  <si>
    <t>30/10/2018</t>
  </si>
  <si>
    <t>31/10/2018</t>
  </si>
  <si>
    <t>1/11/2018</t>
  </si>
  <si>
    <t>2/11/2018</t>
  </si>
  <si>
    <t>5/11/2018</t>
  </si>
  <si>
    <t>6/11/2018</t>
  </si>
  <si>
    <t>7/11/2018</t>
  </si>
  <si>
    <t>8/11/2018</t>
  </si>
  <si>
    <t>9/11/2018</t>
  </si>
  <si>
    <t>13/11/2018</t>
  </si>
  <si>
    <t>14/11/2018</t>
  </si>
  <si>
    <t>15/11/2018</t>
  </si>
  <si>
    <t>16/11/2018</t>
  </si>
  <si>
    <t>19/11/2018</t>
  </si>
  <si>
    <t>20/11/2018</t>
  </si>
  <si>
    <t>21/11/2018</t>
  </si>
  <si>
    <t>23/11/2018</t>
  </si>
  <si>
    <t>26/11/2018</t>
  </si>
  <si>
    <t>27/11/2018</t>
  </si>
  <si>
    <t>28/11/2018</t>
  </si>
  <si>
    <t>29/11/2018</t>
  </si>
  <si>
    <t>30/11/2018</t>
  </si>
  <si>
    <t>3/12/2018</t>
  </si>
  <si>
    <t>4/12/2018</t>
  </si>
  <si>
    <t>6/12/2018</t>
  </si>
  <si>
    <t>7/12/2018</t>
  </si>
  <si>
    <t>10/12/2018</t>
  </si>
  <si>
    <t>11/12/2018</t>
  </si>
  <si>
    <t>12/12/2018</t>
  </si>
  <si>
    <t>13/12/2018</t>
  </si>
  <si>
    <t>14/12/2018</t>
  </si>
  <si>
    <t>17/12/2018</t>
  </si>
  <si>
    <t>18/12/2018</t>
  </si>
  <si>
    <t>19/12/2018</t>
  </si>
  <si>
    <t>20/12/2018</t>
  </si>
  <si>
    <t>21/12/2018</t>
  </si>
  <si>
    <t>24/12/2018</t>
  </si>
  <si>
    <t>26/12/2018</t>
  </si>
  <si>
    <t>27/12/2018</t>
  </si>
  <si>
    <t>28/12/2018</t>
  </si>
  <si>
    <t>31/12/2018</t>
  </si>
  <si>
    <t>2/01/2019</t>
  </si>
  <si>
    <t>3/01/2019</t>
  </si>
  <si>
    <t>4/01/2019</t>
  </si>
  <si>
    <t>7/01/2019</t>
  </si>
  <si>
    <t>8/01/2019</t>
  </si>
  <si>
    <t>9/01/2019</t>
  </si>
  <si>
    <t>10/01/2019</t>
  </si>
  <si>
    <t>11/01/2019</t>
  </si>
  <si>
    <t>14/01/2019</t>
  </si>
  <si>
    <t>15/01/2019</t>
  </si>
  <si>
    <t>16/01/2019</t>
  </si>
  <si>
    <t>17/01/2019</t>
  </si>
  <si>
    <t>18/01/2019</t>
  </si>
  <si>
    <t>22/01/2019</t>
  </si>
  <si>
    <t>23/01/2019</t>
  </si>
  <si>
    <t>24/01/2019</t>
  </si>
  <si>
    <t>25/01/2019</t>
  </si>
  <si>
    <t>28/01/2019</t>
  </si>
  <si>
    <t>29/01/2019</t>
  </si>
  <si>
    <t>30/01/2019</t>
  </si>
  <si>
    <t>31/01/2019</t>
  </si>
  <si>
    <t>1/02/2019</t>
  </si>
  <si>
    <t>4/02/2019</t>
  </si>
  <si>
    <t>5/02/2019</t>
  </si>
  <si>
    <t>6/02/2019</t>
  </si>
  <si>
    <t>7/02/2019</t>
  </si>
  <si>
    <t>8/02/2019</t>
  </si>
  <si>
    <t>11/02/2019</t>
  </si>
  <si>
    <t>12/02/2019</t>
  </si>
  <si>
    <t>13/02/2019</t>
  </si>
  <si>
    <t>14/02/2019</t>
  </si>
  <si>
    <t>15/02/2019</t>
  </si>
  <si>
    <t>19/02/2019</t>
  </si>
  <si>
    <t>20/02/2019</t>
  </si>
  <si>
    <t>21/02/2019</t>
  </si>
  <si>
    <t>22/02/2019</t>
  </si>
  <si>
    <t>25/02/2019</t>
  </si>
  <si>
    <t>26/02/2019</t>
  </si>
  <si>
    <t>27/02/2019</t>
  </si>
  <si>
    <t>28/02/2019</t>
  </si>
  <si>
    <t>1/03/2019</t>
  </si>
  <si>
    <t>4/03/2019</t>
  </si>
  <si>
    <t>5/03/2019</t>
  </si>
  <si>
    <t>6/03/2019</t>
  </si>
  <si>
    <t>7/03/2019</t>
  </si>
  <si>
    <t>8/03/2019</t>
  </si>
  <si>
    <t>11/03/2019</t>
  </si>
  <si>
    <t>12/03/2019</t>
  </si>
  <si>
    <t>13/03/2019</t>
  </si>
  <si>
    <t>14/03/2019</t>
  </si>
  <si>
    <t>15/03/2019</t>
  </si>
  <si>
    <t>18/03/2019</t>
  </si>
  <si>
    <t>19/03/2019</t>
  </si>
  <si>
    <t>20/03/2019</t>
  </si>
  <si>
    <t>21/03/2019</t>
  </si>
  <si>
    <t>22/03/2019</t>
  </si>
  <si>
    <t>25/03/2019</t>
  </si>
  <si>
    <t>26/03/2019</t>
  </si>
  <si>
    <t>27/03/2019</t>
  </si>
  <si>
    <t>28/03/2019</t>
  </si>
  <si>
    <t>29/03/2019</t>
  </si>
  <si>
    <t>1/04/2019</t>
  </si>
  <si>
    <t>2/04/2019</t>
  </si>
  <si>
    <t>3/04/2019</t>
  </si>
  <si>
    <t>4/04/2019</t>
  </si>
  <si>
    <t>5/04/2019</t>
  </si>
  <si>
    <t>8/04/2019</t>
  </si>
  <si>
    <t>9/04/2019</t>
  </si>
  <si>
    <t>10/04/2019</t>
  </si>
  <si>
    <t>11/04/2019</t>
  </si>
  <si>
    <t>12/04/2019</t>
  </si>
  <si>
    <t>15/04/2019</t>
  </si>
  <si>
    <t>16/04/2019</t>
  </si>
  <si>
    <t>17/04/2019</t>
  </si>
  <si>
    <t>18/04/2019</t>
  </si>
  <si>
    <t>22/04/2019</t>
  </si>
  <si>
    <t>23/04/2019</t>
  </si>
  <si>
    <t>24/04/2019</t>
  </si>
  <si>
    <t>25/04/2019</t>
  </si>
  <si>
    <t>26/04/2019</t>
  </si>
  <si>
    <t>29/04/2019</t>
  </si>
  <si>
    <t>30/04/2019</t>
  </si>
  <si>
    <t>1/05/2019</t>
  </si>
  <si>
    <t>2/05/2019</t>
  </si>
  <si>
    <t>3/05/2019</t>
  </si>
  <si>
    <t>6/05/2019</t>
  </si>
  <si>
    <t>7/05/2019</t>
  </si>
  <si>
    <t>8/05/2019</t>
  </si>
  <si>
    <t>9/05/2019</t>
  </si>
  <si>
    <t>10/05/2019</t>
  </si>
  <si>
    <t>13/05/2019</t>
  </si>
  <si>
    <t>14/05/2019</t>
  </si>
  <si>
    <t>15/05/2019</t>
  </si>
  <si>
    <t>16/05/2019</t>
  </si>
  <si>
    <t>17/05/2019</t>
  </si>
  <si>
    <t>20/05/2019</t>
  </si>
  <si>
    <t>21/05/2019</t>
  </si>
  <si>
    <t>22/05/2019</t>
  </si>
  <si>
    <t>23/05/2019</t>
  </si>
  <si>
    <t>24/05/2019</t>
  </si>
  <si>
    <t>28/05/2019</t>
  </si>
  <si>
    <t>29/05/2019</t>
  </si>
  <si>
    <t>30/05/2019</t>
  </si>
  <si>
    <t>31/05/2019</t>
  </si>
  <si>
    <t>3/06/2019</t>
  </si>
  <si>
    <t>4/06/2019</t>
  </si>
  <si>
    <t>5/06/2019</t>
  </si>
  <si>
    <t>6/06/2019</t>
  </si>
  <si>
    <t>7/06/2019</t>
  </si>
  <si>
    <t>10/06/2019</t>
  </si>
  <si>
    <t>11/06/2019</t>
  </si>
  <si>
    <t>12/06/2019</t>
  </si>
  <si>
    <t>13/06/2019</t>
  </si>
  <si>
    <t>14/06/2019</t>
  </si>
  <si>
    <t>17/06/2019</t>
  </si>
  <si>
    <t>18/06/2019</t>
  </si>
  <si>
    <t>19/06/2019</t>
  </si>
  <si>
    <t>20/06/2019</t>
  </si>
  <si>
    <t>21/06/2019</t>
  </si>
  <si>
    <t>24/06/2019</t>
  </si>
  <si>
    <t>25/06/2019</t>
  </si>
  <si>
    <t>26/06/2019</t>
  </si>
  <si>
    <t>27/06/2019</t>
  </si>
  <si>
    <t>28/06/2019</t>
  </si>
  <si>
    <t>1/07/2019</t>
  </si>
  <si>
    <t>2/07/2019</t>
  </si>
  <si>
    <t>3/07/2019</t>
  </si>
  <si>
    <t>5/07/2019</t>
  </si>
  <si>
    <t>8/07/2019</t>
  </si>
  <si>
    <t>9/07/2019</t>
  </si>
  <si>
    <t>10/07/2019</t>
  </si>
  <si>
    <t>11/07/2019</t>
  </si>
  <si>
    <t>12/07/2019</t>
  </si>
  <si>
    <t>15/07/2019</t>
  </si>
  <si>
    <t>16/07/2019</t>
  </si>
  <si>
    <t>17/07/2019</t>
  </si>
  <si>
    <t>18/07/2019</t>
  </si>
  <si>
    <t>19/07/2019</t>
  </si>
  <si>
    <t>22/07/2019</t>
  </si>
  <si>
    <t>23/07/2019</t>
  </si>
  <si>
    <t>24/07/2019</t>
  </si>
  <si>
    <t>25/07/2019</t>
  </si>
  <si>
    <t>26/07/2019</t>
  </si>
  <si>
    <t>29/07/2019</t>
  </si>
  <si>
    <t>30/07/2019</t>
  </si>
  <si>
    <t>31/07/2019</t>
  </si>
  <si>
    <t>1/08/2019</t>
  </si>
  <si>
    <t>2/08/2019</t>
  </si>
  <si>
    <t>5/08/2019</t>
  </si>
  <si>
    <t>6/08/2019</t>
  </si>
  <si>
    <t>7/08/2019</t>
  </si>
  <si>
    <t>8/08/2019</t>
  </si>
  <si>
    <t>9/08/2019</t>
  </si>
  <si>
    <t>12/08/2019</t>
  </si>
  <si>
    <t>13/08/2019</t>
  </si>
  <si>
    <t>14/08/2019</t>
  </si>
  <si>
    <t>15/08/2019</t>
  </si>
  <si>
    <t>16/08/2019</t>
  </si>
  <si>
    <t>19/08/2019</t>
  </si>
  <si>
    <t>20/08/2019</t>
  </si>
  <si>
    <t>21/08/2019</t>
  </si>
  <si>
    <t>22/08/2019</t>
  </si>
  <si>
    <t>23/08/2019</t>
  </si>
  <si>
    <t>26/08/2019</t>
  </si>
  <si>
    <t>27/08/2019</t>
  </si>
  <si>
    <t>28/08/2019</t>
  </si>
  <si>
    <t>29/08/2019</t>
  </si>
  <si>
    <t>30/08/2019</t>
  </si>
  <si>
    <t>3/09/2019</t>
  </si>
  <si>
    <t>4/09/2019</t>
  </si>
  <si>
    <t>5/09/2019</t>
  </si>
  <si>
    <t>6/09/2019</t>
  </si>
  <si>
    <t>9/09/2019</t>
  </si>
  <si>
    <t>10/09/2019</t>
  </si>
  <si>
    <t>11/09/2019</t>
  </si>
  <si>
    <t>12/09/2019</t>
  </si>
  <si>
    <t>13/09/2019</t>
  </si>
  <si>
    <t>16/09/2019</t>
  </si>
  <si>
    <t>17/09/2019</t>
  </si>
  <si>
    <t>18/09/2019</t>
  </si>
  <si>
    <t>19/09/2019</t>
  </si>
  <si>
    <t>20/09/2019</t>
  </si>
  <si>
    <t>23/09/2019</t>
  </si>
  <si>
    <t>24/09/2019</t>
  </si>
  <si>
    <t>25/09/2019</t>
  </si>
  <si>
    <t>26/09/2019</t>
  </si>
  <si>
    <t>27/09/2019</t>
  </si>
  <si>
    <t>30/09/2019</t>
  </si>
  <si>
    <t>1/10/2019</t>
  </si>
  <si>
    <t>2/10/2019</t>
  </si>
  <si>
    <t>3/10/2019</t>
  </si>
  <si>
    <t>4/10/2019</t>
  </si>
  <si>
    <t>7/10/2019</t>
  </si>
  <si>
    <t>8/10/2019</t>
  </si>
  <si>
    <t>9/10/2019</t>
  </si>
  <si>
    <t>10/10/2019</t>
  </si>
  <si>
    <t>11/10/2019</t>
  </si>
  <si>
    <t>15/10/2019</t>
  </si>
  <si>
    <t>16/10/2019</t>
  </si>
  <si>
    <t>17/10/2019</t>
  </si>
  <si>
    <t>18/10/2019</t>
  </si>
  <si>
    <t>21/10/2019</t>
  </si>
  <si>
    <t>22/10/2019</t>
  </si>
  <si>
    <t>23/10/2019</t>
  </si>
  <si>
    <t>24/10/2019</t>
  </si>
  <si>
    <t>25/10/2019</t>
  </si>
  <si>
    <t>28/10/2019</t>
  </si>
  <si>
    <t>29/10/2019</t>
  </si>
  <si>
    <t>30/10/2019</t>
  </si>
  <si>
    <t>31/10/2019</t>
  </si>
  <si>
    <t>1/11/2019</t>
  </si>
  <si>
    <t>4/11/2019</t>
  </si>
  <si>
    <t>5/11/2019</t>
  </si>
  <si>
    <t>6/11/2019</t>
  </si>
  <si>
    <t>7/11/2019</t>
  </si>
  <si>
    <t>8/11/2019</t>
  </si>
  <si>
    <t>12/11/2019</t>
  </si>
  <si>
    <t>13/11/2019</t>
  </si>
  <si>
    <t>14/11/2019</t>
  </si>
  <si>
    <t>15/11/2019</t>
  </si>
  <si>
    <t>18/11/2019</t>
  </si>
  <si>
    <t>19/11/2019</t>
  </si>
  <si>
    <t>20/11/2019</t>
  </si>
  <si>
    <t>21/11/2019</t>
  </si>
  <si>
    <t>22/11/2019</t>
  </si>
  <si>
    <t>25/11/2019</t>
  </si>
  <si>
    <t>26/11/2019</t>
  </si>
  <si>
    <t>27/11/2019</t>
  </si>
  <si>
    <t>29/11/2019</t>
  </si>
  <si>
    <t>2/12/2019</t>
  </si>
  <si>
    <t>3/12/2019</t>
  </si>
  <si>
    <t>4/12/2019</t>
  </si>
  <si>
    <t>5/12/2019</t>
  </si>
  <si>
    <t>6/12/2019</t>
  </si>
  <si>
    <t>9/12/2019</t>
  </si>
  <si>
    <t>10/12/2019</t>
  </si>
  <si>
    <t>11/12/2019</t>
  </si>
  <si>
    <t>12/12/2019</t>
  </si>
  <si>
    <t>13/12/2019</t>
  </si>
  <si>
    <t>16/12/2019</t>
  </si>
  <si>
    <t>17/12/2019</t>
  </si>
  <si>
    <t>18/12/2019</t>
  </si>
  <si>
    <t>19/12/2019</t>
  </si>
  <si>
    <t>20/12/2019</t>
  </si>
  <si>
    <t>23/12/2019</t>
  </si>
  <si>
    <t>24/12/2019</t>
  </si>
  <si>
    <t>26/12/2019</t>
  </si>
  <si>
    <t>27/12/2019</t>
  </si>
  <si>
    <t>30/12/2019</t>
  </si>
  <si>
    <t>31/12/2019</t>
  </si>
  <si>
    <t>2/01/2020</t>
  </si>
  <si>
    <t>3/01/2020</t>
  </si>
  <si>
    <t>6/01/2020</t>
  </si>
  <si>
    <t>7/01/2020</t>
  </si>
  <si>
    <t>8/01/2020</t>
  </si>
  <si>
    <t>9/01/2020</t>
  </si>
  <si>
    <t>10/01/2020</t>
  </si>
  <si>
    <t>13/01/2020</t>
  </si>
  <si>
    <t>14/01/2020</t>
  </si>
  <si>
    <t>15/01/2020</t>
  </si>
  <si>
    <t>16/01/2020</t>
  </si>
  <si>
    <t>17/01/2020</t>
  </si>
  <si>
    <t>21/01/2020</t>
  </si>
  <si>
    <t>22/01/2020</t>
  </si>
  <si>
    <t>23/01/2020</t>
  </si>
  <si>
    <t>24/01/2020</t>
  </si>
  <si>
    <t>27/01/2020</t>
  </si>
  <si>
    <t>28/01/2020</t>
  </si>
  <si>
    <t>29/01/2020</t>
  </si>
  <si>
    <t>30/01/2020</t>
  </si>
  <si>
    <t>31/01/2020</t>
  </si>
  <si>
    <t>3/02/2020</t>
  </si>
  <si>
    <t>4/02/2020</t>
  </si>
  <si>
    <t>5/02/2020</t>
  </si>
  <si>
    <t>6/02/2020</t>
  </si>
  <si>
    <t>7/02/2020</t>
  </si>
  <si>
    <t>10/02/2020</t>
  </si>
  <si>
    <t>11/02/2020</t>
  </si>
  <si>
    <t>12/02/2020</t>
  </si>
  <si>
    <t>13/02/2020</t>
  </si>
  <si>
    <t>14/02/2020</t>
  </si>
  <si>
    <t>18/02/2020</t>
  </si>
  <si>
    <t>19/02/2020</t>
  </si>
  <si>
    <t>20/02/2020</t>
  </si>
  <si>
    <t>21/02/2020</t>
  </si>
  <si>
    <t>24/02/2020</t>
  </si>
  <si>
    <t>25/02/2020</t>
  </si>
  <si>
    <t>26/02/2020</t>
  </si>
  <si>
    <t>27/02/2020</t>
  </si>
  <si>
    <t>28/02/2020</t>
  </si>
  <si>
    <t>2/03/2020</t>
  </si>
  <si>
    <t>3/03/2020</t>
  </si>
  <si>
    <t>4/03/2020</t>
  </si>
  <si>
    <t>5/03/2020</t>
  </si>
  <si>
    <t>6/03/2020</t>
  </si>
  <si>
    <t>9/03/2020</t>
  </si>
  <si>
    <t>10/03/2020</t>
  </si>
  <si>
    <t>11/03/2020</t>
  </si>
  <si>
    <t>12/03/2020</t>
  </si>
  <si>
    <t>13/03/2020</t>
  </si>
  <si>
    <t>16/03/2020</t>
  </si>
  <si>
    <t>17/03/2020</t>
  </si>
  <si>
    <t>18/03/2020</t>
  </si>
  <si>
    <t>19/03/2020</t>
  </si>
  <si>
    <t>20/03/2020</t>
  </si>
  <si>
    <t>23/03/2020</t>
  </si>
  <si>
    <t>24/03/2020</t>
  </si>
  <si>
    <t>25/03/2020</t>
  </si>
  <si>
    <t>26/03/2020</t>
  </si>
  <si>
    <t>27/03/2020</t>
  </si>
  <si>
    <t>30/03/2020</t>
  </si>
  <si>
    <t>31/03/2020</t>
  </si>
  <si>
    <t>1/04/2020</t>
  </si>
  <si>
    <t>2/04/2020</t>
  </si>
  <si>
    <t>3/04/2020</t>
  </si>
  <si>
    <t>6/04/2020</t>
  </si>
  <si>
    <t>7/04/2020</t>
  </si>
  <si>
    <t>8/04/2020</t>
  </si>
  <si>
    <t>9/04/2020</t>
  </si>
  <si>
    <t>13/04/2020</t>
  </si>
  <si>
    <t>14/04/2020</t>
  </si>
  <si>
    <t>15/04/2020</t>
  </si>
  <si>
    <t>16/04/2020</t>
  </si>
  <si>
    <t>17/04/2020</t>
  </si>
  <si>
    <t>20/04/2020</t>
  </si>
  <si>
    <t>21/04/2020</t>
  </si>
  <si>
    <t>22/04/2020</t>
  </si>
  <si>
    <t>23/04/2020</t>
  </si>
  <si>
    <t>24/04/2020</t>
  </si>
  <si>
    <t>27/04/2020</t>
  </si>
  <si>
    <t>28/04/2020</t>
  </si>
  <si>
    <t>29/04/2020</t>
  </si>
  <si>
    <t>30/04/2020</t>
  </si>
  <si>
    <t>1/05/2020</t>
  </si>
  <si>
    <t>4/05/2020</t>
  </si>
  <si>
    <t>5/05/2020</t>
  </si>
  <si>
    <t>6/05/2020</t>
  </si>
  <si>
    <t>7/05/2020</t>
  </si>
  <si>
    <t>8/05/2020</t>
  </si>
  <si>
    <t>11/05/2020</t>
  </si>
  <si>
    <t>12/05/2020</t>
  </si>
  <si>
    <t>13/05/2020</t>
  </si>
  <si>
    <t>14/05/2020</t>
  </si>
  <si>
    <t>15/05/2020</t>
  </si>
  <si>
    <t>18/05/2020</t>
  </si>
  <si>
    <t>19/05/2020</t>
  </si>
  <si>
    <t>20/05/2020</t>
  </si>
  <si>
    <t>21/05/2020</t>
  </si>
  <si>
    <t>22/05/2020</t>
  </si>
  <si>
    <t>26/05/2020</t>
  </si>
  <si>
    <t>27/05/2020</t>
  </si>
  <si>
    <t>28/05/2020</t>
  </si>
  <si>
    <t>29/05/2020</t>
  </si>
  <si>
    <t>1/06/2020</t>
  </si>
  <si>
    <t>2/06/2020</t>
  </si>
  <si>
    <t>3/06/2020</t>
  </si>
  <si>
    <t>4/06/2020</t>
  </si>
  <si>
    <t>5/06/2020</t>
  </si>
  <si>
    <t>8/06/2020</t>
  </si>
  <si>
    <t>9/06/2020</t>
  </si>
  <si>
    <t>10/06/2020</t>
  </si>
  <si>
    <t>11/06/2020</t>
  </si>
  <si>
    <t>12/06/2020</t>
  </si>
  <si>
    <t>15/06/2020</t>
  </si>
  <si>
    <t>16/06/2020</t>
  </si>
  <si>
    <t>17/06/2020</t>
  </si>
  <si>
    <t>18/06/2020</t>
  </si>
  <si>
    <t>19/06/2020</t>
  </si>
  <si>
    <t>22/06/2020</t>
  </si>
  <si>
    <t>23/06/2020</t>
  </si>
  <si>
    <t>24/06/2020</t>
  </si>
  <si>
    <t>25/06/2020</t>
  </si>
  <si>
    <t>26/06/2020</t>
  </si>
  <si>
    <t>29/06/2020</t>
  </si>
  <si>
    <t>30/06/2020</t>
  </si>
  <si>
    <t>1/07/2020</t>
  </si>
  <si>
    <t>2/07/2020</t>
  </si>
  <si>
    <t>6/07/2020</t>
  </si>
  <si>
    <t>7/07/2020</t>
  </si>
  <si>
    <t>8/07/2020</t>
  </si>
  <si>
    <t>9/07/2020</t>
  </si>
  <si>
    <t>10/07/2020</t>
  </si>
  <si>
    <t>13/07/2020</t>
  </si>
  <si>
    <t>14/07/2020</t>
  </si>
  <si>
    <t>15/07/2020</t>
  </si>
  <si>
    <t>16/07/2020</t>
  </si>
  <si>
    <t>17/07/2020</t>
  </si>
  <si>
    <t>20/07/2020</t>
  </si>
  <si>
    <t>21/07/2020</t>
  </si>
  <si>
    <t>22/07/2020</t>
  </si>
  <si>
    <t>23/07/2020</t>
  </si>
  <si>
    <t>24/07/2020</t>
  </si>
  <si>
    <t>27/07/2020</t>
  </si>
  <si>
    <t>28/07/2020</t>
  </si>
  <si>
    <t>29/07/2020</t>
  </si>
  <si>
    <t>30/07/2020</t>
  </si>
  <si>
    <t>31/07/2020</t>
  </si>
  <si>
    <t>3/08/2020</t>
  </si>
  <si>
    <t>4/08/2020</t>
  </si>
  <si>
    <t>5/08/2020</t>
  </si>
  <si>
    <t>6/08/2020</t>
  </si>
  <si>
    <t>7/08/2020</t>
  </si>
  <si>
    <t>10/08/2020</t>
  </si>
  <si>
    <t>11/08/2020</t>
  </si>
  <si>
    <t>12/08/2020</t>
  </si>
  <si>
    <t>13/08/2020</t>
  </si>
  <si>
    <t>14/08/2020</t>
  </si>
  <si>
    <t>17/08/2020</t>
  </si>
  <si>
    <t>18/08/2020</t>
  </si>
  <si>
    <t>19/08/2020</t>
  </si>
  <si>
    <t>20/08/2020</t>
  </si>
  <si>
    <t>21/08/2020</t>
  </si>
  <si>
    <t>24/08/2020</t>
  </si>
  <si>
    <t>25/08/2020</t>
  </si>
  <si>
    <t>26/08/2020</t>
  </si>
  <si>
    <t>27/08/2020</t>
  </si>
  <si>
    <t>28/08/2020</t>
  </si>
  <si>
    <t>31/08/2020</t>
  </si>
  <si>
    <t>1/09/2020</t>
  </si>
  <si>
    <t>2/09/2020</t>
  </si>
  <si>
    <t>3/09/2020</t>
  </si>
  <si>
    <t>4/09/2020</t>
  </si>
  <si>
    <t>8/09/2020</t>
  </si>
  <si>
    <t>9/09/2020</t>
  </si>
  <si>
    <t>10/09/2020</t>
  </si>
  <si>
    <t>11/09/2020</t>
  </si>
  <si>
    <t>14/09/2020</t>
  </si>
  <si>
    <t>15/09/2020</t>
  </si>
  <si>
    <t>16/09/2020</t>
  </si>
  <si>
    <t>17/09/2020</t>
  </si>
  <si>
    <t>18/09/2020</t>
  </si>
  <si>
    <t>21/09/2020</t>
  </si>
  <si>
    <t>22/09/2020</t>
  </si>
  <si>
    <t>23/09/2020</t>
  </si>
  <si>
    <t>24/09/2020</t>
  </si>
  <si>
    <t>25/09/2020</t>
  </si>
  <si>
    <t>28/09/2020</t>
  </si>
  <si>
    <t>29/09/2020</t>
  </si>
  <si>
    <t>30/09/2020</t>
  </si>
  <si>
    <t>1/10/2020</t>
  </si>
  <si>
    <t>2/10/2020</t>
  </si>
  <si>
    <t>5/10/2020</t>
  </si>
  <si>
    <t>6/10/2020</t>
  </si>
  <si>
    <t>7/10/2020</t>
  </si>
  <si>
    <t>8/10/2020</t>
  </si>
  <si>
    <t>9/10/2020</t>
  </si>
  <si>
    <t>13/10/2020</t>
  </si>
  <si>
    <t>14/10/2020</t>
  </si>
  <si>
    <t>15/10/2020</t>
  </si>
  <si>
    <t>16/10/2020</t>
  </si>
  <si>
    <t>19/10/2020</t>
  </si>
  <si>
    <t>20/10/2020</t>
  </si>
  <si>
    <t>21/10/2020</t>
  </si>
  <si>
    <t>22/10/2020</t>
  </si>
  <si>
    <t>23/10/2020</t>
  </si>
  <si>
    <t>26/10/2020</t>
  </si>
  <si>
    <t>27/10/2020</t>
  </si>
  <si>
    <t>28/10/2020</t>
  </si>
  <si>
    <t>29/10/2020</t>
  </si>
  <si>
    <t>30/10/2020</t>
  </si>
  <si>
    <t>2/11/2020</t>
  </si>
  <si>
    <t>3/11/2020</t>
  </si>
  <si>
    <t>4/11/2020</t>
  </si>
  <si>
    <t>5/11/2020</t>
  </si>
  <si>
    <t>6/11/2020</t>
  </si>
  <si>
    <t>9/11/2020</t>
  </si>
  <si>
    <t>10/11/2020</t>
  </si>
  <si>
    <t>12/11/2020</t>
  </si>
  <si>
    <t>13/11/2020</t>
  </si>
  <si>
    <t>16/11/2020</t>
  </si>
  <si>
    <t>17/11/2020</t>
  </si>
  <si>
    <t>18/11/2020</t>
  </si>
  <si>
    <t>19/11/2020</t>
  </si>
  <si>
    <t>20/11/2020</t>
  </si>
  <si>
    <t>23/11/2020</t>
  </si>
  <si>
    <t>24/11/2020</t>
  </si>
  <si>
    <t>25/11/2020</t>
  </si>
  <si>
    <t>27/11/2020</t>
  </si>
  <si>
    <t>30/11/2020</t>
  </si>
  <si>
    <t>1/12/2020</t>
  </si>
  <si>
    <t>2/12/2020</t>
  </si>
  <si>
    <t>3/12/2020</t>
  </si>
  <si>
    <t>4/12/2020</t>
  </si>
  <si>
    <t>7/12/2020</t>
  </si>
  <si>
    <t>8/12/2020</t>
  </si>
  <si>
    <t>9/12/2020</t>
  </si>
  <si>
    <t>10/12/2020</t>
  </si>
  <si>
    <t>11/12/2020</t>
  </si>
  <si>
    <t>14/12/2020</t>
  </si>
  <si>
    <t>15/12/2020</t>
  </si>
  <si>
    <t>16/12/2020</t>
  </si>
  <si>
    <t>17/12/2020</t>
  </si>
  <si>
    <t>18/12/2020</t>
  </si>
  <si>
    <t>21/12/2020</t>
  </si>
  <si>
    <t>22/12/2020</t>
  </si>
  <si>
    <t>23/12/2020</t>
  </si>
  <si>
    <t>24/12/2020</t>
  </si>
  <si>
    <t>28/12/2020</t>
  </si>
  <si>
    <t>29/12/2020</t>
  </si>
  <si>
    <t>30/12/2020</t>
  </si>
  <si>
    <t>31/12/2020</t>
  </si>
  <si>
    <t>4/01/2021</t>
  </si>
  <si>
    <t>5/01/2021</t>
  </si>
  <si>
    <t>6/01/2021</t>
  </si>
  <si>
    <t>7/01/2021</t>
  </si>
  <si>
    <t>8/01/2021</t>
  </si>
  <si>
    <t>11/01/2021</t>
  </si>
  <si>
    <t>12/01/2021</t>
  </si>
  <si>
    <t>13/01/2021</t>
  </si>
  <si>
    <t>14/01/2021</t>
  </si>
  <si>
    <t>15/01/2021</t>
  </si>
  <si>
    <t>19/01/2021</t>
  </si>
  <si>
    <t>20/01/2021</t>
  </si>
  <si>
    <t>21/01/2021</t>
  </si>
  <si>
    <t>22/01/2021</t>
  </si>
  <si>
    <t>25/01/2021</t>
  </si>
  <si>
    <t>26/01/2021</t>
  </si>
  <si>
    <t>27/01/2021</t>
  </si>
  <si>
    <t>28/01/2021</t>
  </si>
  <si>
    <t>29/01/2021</t>
  </si>
  <si>
    <t>1/02/2021</t>
  </si>
  <si>
    <t>2/02/2021</t>
  </si>
  <si>
    <t>3/02/2021</t>
  </si>
  <si>
    <t>4/02/2021</t>
  </si>
  <si>
    <t>5/02/2021</t>
  </si>
  <si>
    <t>8/02/2021</t>
  </si>
  <si>
    <t>9/02/2021</t>
  </si>
  <si>
    <t>10/02/2021</t>
  </si>
  <si>
    <t>11/02/2021</t>
  </si>
  <si>
    <t>12/02/2021</t>
  </si>
  <si>
    <t>16/02/2021</t>
  </si>
  <si>
    <t>17/02/2021</t>
  </si>
  <si>
    <t>18/02/2021</t>
  </si>
  <si>
    <t>19/02/2021</t>
  </si>
  <si>
    <t>22/02/2021</t>
  </si>
  <si>
    <t>23/02/2021</t>
  </si>
  <si>
    <t>24/02/2021</t>
  </si>
  <si>
    <t>25/02/2021</t>
  </si>
  <si>
    <t>26/02/2021</t>
  </si>
  <si>
    <t>1/03/2021</t>
  </si>
  <si>
    <t>2/03/2021</t>
  </si>
  <si>
    <t>3/03/2021</t>
  </si>
  <si>
    <t>4/03/2021</t>
  </si>
  <si>
    <t>5/03/2021</t>
  </si>
  <si>
    <t>8/03/2021</t>
  </si>
  <si>
    <t>9/03/2021</t>
  </si>
  <si>
    <t>10/03/2021</t>
  </si>
  <si>
    <t>11/03/2021</t>
  </si>
  <si>
    <t>12/03/2021</t>
  </si>
  <si>
    <t>15/03/2021</t>
  </si>
  <si>
    <t>16/03/2021</t>
  </si>
  <si>
    <t>17/03/2021</t>
  </si>
  <si>
    <t>18/03/2021</t>
  </si>
  <si>
    <t>19/03/2021</t>
  </si>
  <si>
    <t>22/03/2021</t>
  </si>
  <si>
    <t>23/03/2021</t>
  </si>
  <si>
    <t>24/03/2021</t>
  </si>
  <si>
    <t>25/03/2021</t>
  </si>
  <si>
    <t>26/03/2021</t>
  </si>
  <si>
    <t>29/03/2021</t>
  </si>
  <si>
    <t>30/03/2021</t>
  </si>
  <si>
    <t>31/03/2021</t>
  </si>
  <si>
    <t>1/04/2021</t>
  </si>
  <si>
    <t>2/04/2021</t>
  </si>
  <si>
    <t>5/04/2021</t>
  </si>
  <si>
    <t>6/04/2021</t>
  </si>
  <si>
    <t>7/04/2021</t>
  </si>
  <si>
    <t>8/04/2021</t>
  </si>
  <si>
    <t>9/04/2021</t>
  </si>
  <si>
    <t>12/04/2021</t>
  </si>
  <si>
    <t>13/04/2021</t>
  </si>
  <si>
    <t>14/04/2021</t>
  </si>
  <si>
    <t>15/04/2021</t>
  </si>
  <si>
    <t>16/04/2021</t>
  </si>
  <si>
    <t>19/04/2021</t>
  </si>
  <si>
    <t>20/04/2021</t>
  </si>
  <si>
    <t>21/04/2021</t>
  </si>
  <si>
    <t>22/04/2021</t>
  </si>
  <si>
    <t>23/04/2021</t>
  </si>
  <si>
    <t>26/04/2021</t>
  </si>
  <si>
    <t>27/04/2021</t>
  </si>
  <si>
    <t>28/04/2021</t>
  </si>
  <si>
    <t>29/04/2021</t>
  </si>
  <si>
    <t>30/04/2021</t>
  </si>
  <si>
    <t>3/05/2021</t>
  </si>
  <si>
    <t>4/05/2021</t>
  </si>
  <si>
    <t>5/05/2021</t>
  </si>
  <si>
    <t>6/05/2021</t>
  </si>
  <si>
    <t>7/05/2021</t>
  </si>
  <si>
    <t>10/05/2021</t>
  </si>
  <si>
    <t>11/05/2021</t>
  </si>
  <si>
    <t>12/05/2021</t>
  </si>
  <si>
    <t>13/05/2021</t>
  </si>
  <si>
    <t>14/05/2021</t>
  </si>
  <si>
    <t>17/05/2021</t>
  </si>
  <si>
    <t>18/05/2021</t>
  </si>
  <si>
    <t>19/05/2021</t>
  </si>
  <si>
    <t>20/05/2021</t>
  </si>
  <si>
    <t>21/05/2021</t>
  </si>
  <si>
    <t>24/05/2021</t>
  </si>
  <si>
    <t>25/05/2021</t>
  </si>
  <si>
    <t>26/05/2021</t>
  </si>
  <si>
    <t>27/05/2021</t>
  </si>
  <si>
    <t>28/05/2021</t>
  </si>
  <si>
    <t>1/06/2021</t>
  </si>
  <si>
    <t>2/06/2021</t>
  </si>
  <si>
    <t>3/06/2021</t>
  </si>
  <si>
    <t>4/06/2021</t>
  </si>
  <si>
    <t>7/06/2021</t>
  </si>
  <si>
    <t>8/06/2021</t>
  </si>
  <si>
    <t>9/06/2021</t>
  </si>
  <si>
    <t>10/06/2021</t>
  </si>
  <si>
    <t>11/06/2021</t>
  </si>
  <si>
    <t>14/06/2021</t>
  </si>
  <si>
    <t>15/06/2021</t>
  </si>
  <si>
    <t>16/06/2021</t>
  </si>
  <si>
    <t>17/06/2021</t>
  </si>
  <si>
    <t>18/06/2021</t>
  </si>
  <si>
    <t>21/06/2021</t>
  </si>
  <si>
    <t>22/06/2021</t>
  </si>
  <si>
    <t>23/06/2021</t>
  </si>
  <si>
    <t>24/06/2021</t>
  </si>
  <si>
    <t>25/06/2021</t>
  </si>
  <si>
    <t>28/06/2021</t>
  </si>
  <si>
    <t>29/06/2021</t>
  </si>
  <si>
    <t>30/06/2021</t>
  </si>
  <si>
    <t>1/07/2021</t>
  </si>
  <si>
    <t>2/07/2021</t>
  </si>
  <si>
    <t>6/07/2021</t>
  </si>
  <si>
    <t>7/07/2021</t>
  </si>
  <si>
    <t>8/07/2021</t>
  </si>
  <si>
    <t>9/07/2021</t>
  </si>
  <si>
    <t>12/07/2021</t>
  </si>
  <si>
    <t>13/07/2021</t>
  </si>
  <si>
    <t>14/07/2021</t>
  </si>
  <si>
    <t>15/07/2021</t>
  </si>
  <si>
    <t>16/07/2021</t>
  </si>
  <si>
    <t>19/07/2021</t>
  </si>
  <si>
    <t>20/07/2021</t>
  </si>
  <si>
    <t>21/07/2021</t>
  </si>
  <si>
    <t>22/07/2021</t>
  </si>
  <si>
    <t>23/07/2021</t>
  </si>
  <si>
    <t>26/07/2021</t>
  </si>
  <si>
    <t>27/07/2021</t>
  </si>
  <si>
    <t>28/07/2021</t>
  </si>
  <si>
    <t>29/07/2021</t>
  </si>
  <si>
    <t>30/07/2021</t>
  </si>
  <si>
    <t>2/08/2021</t>
  </si>
  <si>
    <t>3/08/2021</t>
  </si>
  <si>
    <t>4/08/2021</t>
  </si>
  <si>
    <t>5/08/2021</t>
  </si>
  <si>
    <t>6/08/2021</t>
  </si>
  <si>
    <t>9/08/2021</t>
  </si>
  <si>
    <t>10/08/2021</t>
  </si>
  <si>
    <t>11/08/2021</t>
  </si>
  <si>
    <t>12/08/2021</t>
  </si>
  <si>
    <t>13/08/2021</t>
  </si>
  <si>
    <t>16/08/2021</t>
  </si>
  <si>
    <t>17/08/2021</t>
  </si>
  <si>
    <t>18/08/2021</t>
  </si>
  <si>
    <t>19/08/2021</t>
  </si>
  <si>
    <t>20/08/2021</t>
  </si>
  <si>
    <t>23/08/2021</t>
  </si>
  <si>
    <t>24/08/2021</t>
  </si>
  <si>
    <t>25/08/2021</t>
  </si>
  <si>
    <t>26/08/2021</t>
  </si>
  <si>
    <t>27/08/2021</t>
  </si>
  <si>
    <t>30/08/2021</t>
  </si>
  <si>
    <t>31/08/2021</t>
  </si>
  <si>
    <t>1/09/2021</t>
  </si>
  <si>
    <t>2/09/2021</t>
  </si>
  <si>
    <t>3/09/2021</t>
  </si>
  <si>
    <t>7/09/2021</t>
  </si>
  <si>
    <t>8/09/2021</t>
  </si>
  <si>
    <t>9/09/2021</t>
  </si>
  <si>
    <t>10/09/2021</t>
  </si>
  <si>
    <t>13/09/2021</t>
  </si>
  <si>
    <t>14/09/2021</t>
  </si>
  <si>
    <t>15/09/2021</t>
  </si>
  <si>
    <t>16/09/2021</t>
  </si>
  <si>
    <t>17/09/2021</t>
  </si>
  <si>
    <t>20/09/2021</t>
  </si>
  <si>
    <t>21/09/2021</t>
  </si>
  <si>
    <t>22/09/2021</t>
  </si>
  <si>
    <t>23/09/2021</t>
  </si>
  <si>
    <t>24/09/2021</t>
  </si>
  <si>
    <t>27/09/2021</t>
  </si>
  <si>
    <t>28/09/2021</t>
  </si>
  <si>
    <t>29/09/2021</t>
  </si>
  <si>
    <t>30/09/2021</t>
  </si>
  <si>
    <t>1/10/2021</t>
  </si>
  <si>
    <t>4/10/2021</t>
  </si>
  <si>
    <t>5/10/2021</t>
  </si>
  <si>
    <t>6/10/2021</t>
  </si>
  <si>
    <t>7/10/2021</t>
  </si>
  <si>
    <t>8/10/2021</t>
  </si>
  <si>
    <t>12/10/2021</t>
  </si>
  <si>
    <t>13/10/2021</t>
  </si>
  <si>
    <t>14/10/2021</t>
  </si>
  <si>
    <t>15/10/2021</t>
  </si>
  <si>
    <t>18/10/2021</t>
  </si>
  <si>
    <t>19/10/2021</t>
  </si>
  <si>
    <t>20/10/2021</t>
  </si>
  <si>
    <t>21/10/2021</t>
  </si>
  <si>
    <t>22/10/2021</t>
  </si>
  <si>
    <t>25/10/2021</t>
  </si>
  <si>
    <t>26/10/2021</t>
  </si>
  <si>
    <t>27/10/2021</t>
  </si>
  <si>
    <t>28/10/2021</t>
  </si>
  <si>
    <t>29/10/2021</t>
  </si>
  <si>
    <t>1/11/2021</t>
  </si>
  <si>
    <t>2/11/2021</t>
  </si>
  <si>
    <t>3/11/2021</t>
  </si>
  <si>
    <t>4/11/2021</t>
  </si>
  <si>
    <t>5/11/2021</t>
  </si>
  <si>
    <t>8/11/2021</t>
  </si>
  <si>
    <t>9/11/2021</t>
  </si>
  <si>
    <t>10/11/2021</t>
  </si>
  <si>
    <t>12/11/2021</t>
  </si>
  <si>
    <t>15/11/2021</t>
  </si>
  <si>
    <t>16/11/2021</t>
  </si>
  <si>
    <t>17/11/2021</t>
  </si>
  <si>
    <t>18/11/2021</t>
  </si>
  <si>
    <t>19/11/2021</t>
  </si>
  <si>
    <t>22/11/2021</t>
  </si>
  <si>
    <t>23/11/2021</t>
  </si>
  <si>
    <t>24/11/2021</t>
  </si>
  <si>
    <t>26/11/2021</t>
  </si>
  <si>
    <t>29/11/2021</t>
  </si>
  <si>
    <t>30/11/2021</t>
  </si>
  <si>
    <t>1/12/2021</t>
  </si>
  <si>
    <t>2/12/2021</t>
  </si>
  <si>
    <t>3/12/2021</t>
  </si>
  <si>
    <t>6/12/2021</t>
  </si>
  <si>
    <t>7/12/2021</t>
  </si>
  <si>
    <t>8/12/2021</t>
  </si>
  <si>
    <t>9/12/2021</t>
  </si>
  <si>
    <t>10/12/2021</t>
  </si>
  <si>
    <t>13/12/2021</t>
  </si>
  <si>
    <t>14/12/2021</t>
  </si>
  <si>
    <t>15/12/2021</t>
  </si>
  <si>
    <t>16/12/2021</t>
  </si>
  <si>
    <t>17/12/2021</t>
  </si>
  <si>
    <t>20/12/2021</t>
  </si>
  <si>
    <t>21/12/2021</t>
  </si>
  <si>
    <t>22/12/2021</t>
  </si>
  <si>
    <t>23/12/2021</t>
  </si>
  <si>
    <t>27/12/2021</t>
  </si>
  <si>
    <t>28/12/2021</t>
  </si>
  <si>
    <t>29/12/2021</t>
  </si>
  <si>
    <t>30/12/2021</t>
  </si>
  <si>
    <t>31/12/2021</t>
  </si>
  <si>
    <t>3/01/2022</t>
  </si>
  <si>
    <t>4/01/2022</t>
  </si>
  <si>
    <t>5/01/2022</t>
  </si>
  <si>
    <t>6/01/2022</t>
  </si>
  <si>
    <t>7/01/2022</t>
  </si>
  <si>
    <t>10/01/2022</t>
  </si>
  <si>
    <t>11/01/2022</t>
  </si>
  <si>
    <t>12/01/2022</t>
  </si>
  <si>
    <t>13/01/2022</t>
  </si>
  <si>
    <t>14/01/2022</t>
  </si>
  <si>
    <t>18/01/2022</t>
  </si>
  <si>
    <t>19/01/2022</t>
  </si>
  <si>
    <t>20/01/2022</t>
  </si>
  <si>
    <t>21/01/2022</t>
  </si>
  <si>
    <t>24/01/2022</t>
  </si>
  <si>
    <t>25/01/2022</t>
  </si>
  <si>
    <t>26/01/2022</t>
  </si>
  <si>
    <t>27/01/2022</t>
  </si>
  <si>
    <t>28/01/2022</t>
  </si>
  <si>
    <t>31/01/2022</t>
  </si>
  <si>
    <t>1/02/2022</t>
  </si>
  <si>
    <t>2/02/2022</t>
  </si>
  <si>
    <t>3/02/2022</t>
  </si>
  <si>
    <t>4/02/2022</t>
  </si>
  <si>
    <t>7/02/2022</t>
  </si>
  <si>
    <t>8/02/2022</t>
  </si>
  <si>
    <t>9/02/2022</t>
  </si>
  <si>
    <t>10/02/2022</t>
  </si>
  <si>
    <t>11/02/2022</t>
  </si>
  <si>
    <t>14/02/2022</t>
  </si>
  <si>
    <t>15/02/2022</t>
  </si>
  <si>
    <t>16/02/2022</t>
  </si>
  <si>
    <t>17/02/2022</t>
  </si>
  <si>
    <t>18/02/2022</t>
  </si>
  <si>
    <t>22/02/2022</t>
  </si>
  <si>
    <t>23/02/2022</t>
  </si>
  <si>
    <t>24/02/2022</t>
  </si>
  <si>
    <t>25/02/2022</t>
  </si>
  <si>
    <t>28/02/2022</t>
  </si>
  <si>
    <t>1/03/2022</t>
  </si>
  <si>
    <t>2/03/2022</t>
  </si>
  <si>
    <t>3/03/2022</t>
  </si>
  <si>
    <t>4/03/2022</t>
  </si>
  <si>
    <t>7/03/2022</t>
  </si>
  <si>
    <t>8/03/2022</t>
  </si>
  <si>
    <t>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</si>
  <si>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</si>
  <si>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</si>
  <si>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</si>
  <si>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</si>
  <si>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</si>
  <si>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</si>
  <si>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</si>
  <si>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</si>
  <si>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</si>
  <si>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</si>
  <si>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</si>
  <si>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</si>
  <si>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</si>
  <si>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</si>
  <si>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</si>
  <si>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</si>
  <si>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1/04/2022</t>
  </si>
  <si>
    <t>4/04/2022</t>
  </si>
  <si>
    <t>5/04/2022</t>
  </si>
  <si>
    <t>6/04/2022</t>
  </si>
  <si>
    <t>7/04/2022</t>
  </si>
  <si>
    <t>8/04/2022</t>
  </si>
  <si>
    <t>11/04/2022</t>
  </si>
  <si>
    <t>12/04/2022</t>
  </si>
  <si>
    <t>13/04/2022</t>
  </si>
  <si>
    <t>14/04/2022</t>
  </si>
  <si>
    <t>18/04/2022</t>
  </si>
  <si>
    <t>19/04/2022</t>
  </si>
  <si>
    <t>20/04/2022</t>
  </si>
  <si>
    <t>21/04/2022</t>
  </si>
  <si>
    <t>22/04/2022</t>
  </si>
  <si>
    <t>25/04/2022</t>
  </si>
  <si>
    <t>26/04/2022</t>
  </si>
  <si>
    <t>27/04/2022</t>
  </si>
  <si>
    <t>28/04/2022</t>
  </si>
  <si>
    <t>29/04/2022</t>
  </si>
  <si>
    <t>2/05/2022</t>
  </si>
  <si>
    <t>3/05/2022</t>
  </si>
  <si>
    <t>4/05/2022</t>
  </si>
  <si>
    <t>5/05/2022</t>
  </si>
  <si>
    <t>6/05/2022</t>
  </si>
  <si>
    <t>9/05/2022</t>
  </si>
  <si>
    <t>10/05/2022</t>
  </si>
  <si>
    <t>11/05/2022</t>
  </si>
  <si>
    <t>12/05/2022</t>
  </si>
  <si>
    <t>13/05/2022</t>
  </si>
  <si>
    <t>16/05/2022</t>
  </si>
  <si>
    <t>17/05/2022</t>
  </si>
  <si>
    <t>18/05/2022</t>
  </si>
  <si>
    <t>19/05/2022</t>
  </si>
  <si>
    <t>20/05/2022</t>
  </si>
  <si>
    <t>23/05/2022</t>
  </si>
  <si>
    <t>24/05/2022</t>
  </si>
  <si>
    <t>25/05/2022</t>
  </si>
  <si>
    <t>26/05/2022</t>
  </si>
  <si>
    <t>27/05/2022</t>
  </si>
  <si>
    <t>31/05/2022</t>
  </si>
  <si>
    <t>1/06/2022</t>
  </si>
  <si>
    <t>2/06/2022</t>
  </si>
  <si>
    <t>3/06/2022</t>
  </si>
  <si>
    <t>6/06/2022</t>
  </si>
  <si>
    <t>7/06/2022</t>
  </si>
  <si>
    <t>8/06/2022</t>
  </si>
  <si>
    <t>9/06/2022</t>
  </si>
  <si>
    <t>10/06/2022</t>
  </si>
  <si>
    <t>13/06/2022</t>
  </si>
  <si>
    <t>14/06/2022</t>
  </si>
  <si>
    <t>15/06/2022</t>
  </si>
  <si>
    <t>16/06/2022</t>
  </si>
  <si>
    <t>17/06/2022</t>
  </si>
  <si>
    <t>21/06/2022</t>
  </si>
  <si>
    <t>22/06/2022</t>
  </si>
  <si>
    <t>23/06/2022</t>
  </si>
  <si>
    <t>24/06/2022</t>
  </si>
  <si>
    <t>27/06/2022</t>
  </si>
  <si>
    <t>28/06/2022</t>
  </si>
  <si>
    <t>29/06/2022</t>
  </si>
  <si>
    <t>30/06/2022</t>
  </si>
  <si>
    <t>1/07/2022</t>
  </si>
  <si>
    <t>5/07/2022</t>
  </si>
  <si>
    <t>6/07/2022</t>
  </si>
  <si>
    <t>7/07/2022</t>
  </si>
  <si>
    <t>8/07/2022</t>
  </si>
  <si>
    <t>11/07/2022</t>
  </si>
  <si>
    <t>12/07/2022</t>
  </si>
  <si>
    <t>13/07/2022</t>
  </si>
  <si>
    <t>14/07/2022</t>
  </si>
  <si>
    <t>15/07/2022</t>
  </si>
  <si>
    <t>18/07/2022</t>
  </si>
  <si>
    <t>19/07/2022</t>
  </si>
  <si>
    <t>20/07/2022</t>
  </si>
  <si>
    <t>21/07/2022</t>
  </si>
  <si>
    <t>22/07/2022</t>
  </si>
  <si>
    <t>25/07/2022</t>
  </si>
  <si>
    <t>26/07/2022</t>
  </si>
  <si>
    <t>27/07/2022</t>
  </si>
  <si>
    <t>28/07/2022</t>
  </si>
  <si>
    <t>29/07/2022</t>
  </si>
  <si>
    <t>1/08/2022</t>
  </si>
  <si>
    <t>2/08/2022</t>
  </si>
  <si>
    <t>3/08/2022</t>
  </si>
  <si>
    <t>4/08/2022</t>
  </si>
  <si>
    <t>5/08/2022</t>
  </si>
  <si>
    <t>8/08/2022</t>
  </si>
  <si>
    <t>9/08/2022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</si>
  <si>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</si>
  <si>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</si>
  <si>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</si>
  <si>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</si>
  <si>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</si>
  <si>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</si>
  <si>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</si>
  <si>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</si>
  <si>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</si>
  <si>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</si>
  <si>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</si>
  <si>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</si>
  <si>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</si>
  <si>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</si>
  <si>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</si>
  <si>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</si>
  <si>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1/09/2022</t>
  </si>
  <si>
    <t>2/09/2022</t>
  </si>
  <si>
    <t>6/09/2022</t>
  </si>
  <si>
    <t>7/09/2022</t>
  </si>
  <si>
    <t>8/09/2022</t>
  </si>
  <si>
    <t>9/09/2022</t>
  </si>
  <si>
    <t>12/09/2022</t>
  </si>
  <si>
    <t>13/09/2022</t>
  </si>
  <si>
    <t>14/09/2022</t>
  </si>
  <si>
    <t>15/09/2022</t>
  </si>
  <si>
    <t>16/09/2022</t>
  </si>
  <si>
    <t>19/09/2022</t>
  </si>
  <si>
    <t>20/09/2022</t>
  </si>
  <si>
    <t>21/09/2022</t>
  </si>
  <si>
    <t>22/09/2022</t>
  </si>
  <si>
    <t>23/09/2022</t>
  </si>
  <si>
    <t>26/09/2022</t>
  </si>
  <si>
    <t>27/09/2022</t>
  </si>
  <si>
    <t>28/09/2022</t>
  </si>
  <si>
    <t>29/09/2022</t>
  </si>
  <si>
    <t>30/09/2022</t>
  </si>
  <si>
    <t>3/10/2022</t>
  </si>
  <si>
    <t>4/10/2022</t>
  </si>
  <si>
    <t>5/10/2022</t>
  </si>
  <si>
    <t>6/10/2022</t>
  </si>
  <si>
    <t>7/10/2022</t>
  </si>
  <si>
    <t>11/10/2022</t>
  </si>
  <si>
    <t>12/10/2022</t>
  </si>
  <si>
    <t>13/10/2022</t>
  </si>
  <si>
    <t>14/10/2022</t>
  </si>
  <si>
    <t>17/10/2022</t>
  </si>
  <si>
    <t>18/10/2022</t>
  </si>
  <si>
    <t>19/10/2022</t>
  </si>
  <si>
    <t>20/10/2022</t>
  </si>
  <si>
    <t>21/10/2022</t>
  </si>
  <si>
    <t>24/10/2022</t>
  </si>
  <si>
    <t>25/10/2022</t>
  </si>
  <si>
    <t>26/10/2022</t>
  </si>
  <si>
    <t>27/10/2022</t>
  </si>
  <si>
    <t>28/10/2022</t>
  </si>
  <si>
    <t>31/10/2022</t>
  </si>
  <si>
    <t>1/11/2022</t>
  </si>
  <si>
    <t>2/11/2022</t>
  </si>
  <si>
    <t>3/11/2022</t>
  </si>
  <si>
    <t>4/11/2022</t>
  </si>
  <si>
    <t>7/11/2022</t>
  </si>
  <si>
    <t>8/11/2022</t>
  </si>
  <si>
    <t>9/11/2022</t>
  </si>
  <si>
    <t>10/11/2022</t>
  </si>
  <si>
    <t>14/11/2022</t>
  </si>
  <si>
    <t>15/11/2022</t>
  </si>
  <si>
    <t>16/11/2022</t>
  </si>
  <si>
    <t>17/11/2022</t>
  </si>
  <si>
    <t>18/11/2022</t>
  </si>
  <si>
    <t>21/11/2022</t>
  </si>
  <si>
    <t>22/11/2022</t>
  </si>
  <si>
    <t>23/11/2022</t>
  </si>
  <si>
    <t>25/11/2022</t>
  </si>
  <si>
    <t>28/11/2022</t>
  </si>
  <si>
    <t>29/11/2022</t>
  </si>
  <si>
    <t>30/11/2022</t>
  </si>
  <si>
    <t>1/12/2022</t>
  </si>
  <si>
    <t>2/12/2022</t>
  </si>
  <si>
    <t>5/12/2022</t>
  </si>
  <si>
    <t>6/12/2022</t>
  </si>
  <si>
    <t>7/12/2022</t>
  </si>
  <si>
    <t>8/12/2022</t>
  </si>
  <si>
    <t>9/12/2022</t>
  </si>
  <si>
    <t>12/12/2022</t>
  </si>
  <si>
    <t>13/12/2022</t>
  </si>
  <si>
    <t>14/12/2022</t>
  </si>
  <si>
    <t>15/12/2022</t>
  </si>
  <si>
    <t>16/12/2022</t>
  </si>
  <si>
    <t>19/12/2022</t>
  </si>
  <si>
    <t>20/12/2022</t>
  </si>
  <si>
    <t>21/12/2022</t>
  </si>
  <si>
    <t>22/12/2022</t>
  </si>
  <si>
    <t>23/12/2022</t>
  </si>
  <si>
    <t>27/12/2022</t>
  </si>
  <si>
    <t>28/12/2022</t>
  </si>
  <si>
    <t>29/12/2022</t>
  </si>
  <si>
    <t>30/12/2022</t>
  </si>
  <si>
    <t>3/01/2023</t>
  </si>
  <si>
    <t>4/01/2023</t>
  </si>
  <si>
    <t>5/01/2023</t>
  </si>
  <si>
    <t>6/01/2023</t>
  </si>
  <si>
    <t>9/01/2023</t>
  </si>
  <si>
    <t>10/01/2023</t>
  </si>
  <si>
    <t>11/01/2023</t>
  </si>
  <si>
    <t>12/01/2023</t>
  </si>
  <si>
    <t>13/01/2023</t>
  </si>
  <si>
    <t>17/01/2023</t>
  </si>
  <si>
    <t>18/01/2023</t>
  </si>
  <si>
    <t>19/01/2023</t>
  </si>
  <si>
    <t>20/01/2023</t>
  </si>
  <si>
    <t>23/01/2023</t>
  </si>
  <si>
    <t>24/01/2023</t>
  </si>
  <si>
    <t>25/01/2023</t>
  </si>
  <si>
    <t>26/01/2023</t>
  </si>
  <si>
    <t>27/01/2023</t>
  </si>
  <si>
    <t>30/01/2023</t>
  </si>
  <si>
    <t>31/01/2023</t>
  </si>
  <si>
    <t>1/02/2023</t>
  </si>
  <si>
    <t>2/02/2023</t>
  </si>
  <si>
    <t>3/02/2023</t>
  </si>
  <si>
    <t>6/02/2023</t>
  </si>
  <si>
    <t>7/02/2023</t>
  </si>
  <si>
    <t>8/02/2023</t>
  </si>
  <si>
    <t>9/02/2023</t>
  </si>
  <si>
    <t>10/02/2023</t>
  </si>
  <si>
    <t>13/02/2023</t>
  </si>
  <si>
    <t>14/02/2023</t>
  </si>
  <si>
    <t>15/02/2023</t>
  </si>
  <si>
    <t>16/02/2023</t>
  </si>
  <si>
    <t>17/02/2023</t>
  </si>
  <si>
    <t>21/02/2023</t>
  </si>
  <si>
    <t>22/02/2023</t>
  </si>
  <si>
    <t>23/02/2023</t>
  </si>
  <si>
    <t>24/02/2023</t>
  </si>
  <si>
    <t>27/02/2023</t>
  </si>
  <si>
    <t>28/02/2023</t>
  </si>
  <si>
    <t>1/03/2023</t>
  </si>
  <si>
    <t>2/03/2023</t>
  </si>
  <si>
    <t>3/03/2023</t>
  </si>
  <si>
    <t>6/03/2023</t>
  </si>
  <si>
    <t>7/03/2023</t>
  </si>
  <si>
    <t>8/03/2023</t>
  </si>
  <si>
    <t>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</si>
  <si>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</si>
  <si>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</si>
  <si>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</si>
  <si>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</si>
  <si>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</si>
  <si>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</si>
  <si>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</si>
  <si>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</si>
  <si>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</si>
  <si>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</si>
  <si>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</si>
  <si>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</si>
  <si>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</si>
  <si>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</si>
  <si>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</si>
  <si>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</si>
  <si>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3/04/2023</t>
  </si>
  <si>
    <t>4/04/2023</t>
  </si>
  <si>
    <t>5/04/2023</t>
  </si>
  <si>
    <t>6/04/2023</t>
  </si>
  <si>
    <t>7/04/2023</t>
  </si>
  <si>
    <t>10/04/2023</t>
  </si>
  <si>
    <t>11/04/2023</t>
  </si>
  <si>
    <t>12/04/2023</t>
  </si>
  <si>
    <t>13/04/2023</t>
  </si>
  <si>
    <t>14/04/2023</t>
  </si>
  <si>
    <t>17/04/2023</t>
  </si>
  <si>
    <t>18/04/2023</t>
  </si>
  <si>
    <t>19/04/2023</t>
  </si>
  <si>
    <t>20/04/2023</t>
  </si>
  <si>
    <t>21/04/2023</t>
  </si>
  <si>
    <t>24/04/2023</t>
  </si>
  <si>
    <t>25/04/2023</t>
  </si>
  <si>
    <t>26/04/2023</t>
  </si>
  <si>
    <t>27/04/2023</t>
  </si>
  <si>
    <t>28/04/2023</t>
  </si>
  <si>
    <t>1/05/2023</t>
  </si>
  <si>
    <t>2/05/2023</t>
  </si>
  <si>
    <t>3/05/2023</t>
  </si>
  <si>
    <t>4/05/2023</t>
  </si>
  <si>
    <t>5/05/2023</t>
  </si>
  <si>
    <t>8/05/2023</t>
  </si>
  <si>
    <t>9/05/2023</t>
  </si>
  <si>
    <t>10/05/2023</t>
  </si>
  <si>
    <t>11/05/2023</t>
  </si>
  <si>
    <t>12/05/2023</t>
  </si>
  <si>
    <t>15/05/2023</t>
  </si>
  <si>
    <t>16/05/2023</t>
  </si>
  <si>
    <t>17/05/2023</t>
  </si>
  <si>
    <t>18/05/2023</t>
  </si>
  <si>
    <t>19/05/2023</t>
  </si>
  <si>
    <t>22/05/2023</t>
  </si>
  <si>
    <t>23/05/2023</t>
  </si>
  <si>
    <t>24/05/2023</t>
  </si>
  <si>
    <t>25/05/2023</t>
  </si>
  <si>
    <t>26/05/2023</t>
  </si>
  <si>
    <t>30/05/2023</t>
  </si>
  <si>
    <t>31/05/2023</t>
  </si>
  <si>
    <t>1/06/2023</t>
  </si>
  <si>
    <t>2/06/2023</t>
  </si>
  <si>
    <t>5/06/2023</t>
  </si>
  <si>
    <t>6/06/2023</t>
  </si>
  <si>
    <t>7/06/2023</t>
  </si>
  <si>
    <t>8/06/2023</t>
  </si>
  <si>
    <t>9/06/2023</t>
  </si>
  <si>
    <t>12/06/2023</t>
  </si>
  <si>
    <t>13/06/2023</t>
  </si>
  <si>
    <t>14/06/2023</t>
  </si>
  <si>
    <t>15/06/2023</t>
  </si>
  <si>
    <t>16/06/2023</t>
  </si>
  <si>
    <t>20/06/2023</t>
  </si>
  <si>
    <t>21/06/2023</t>
  </si>
  <si>
    <t>22/06/2023</t>
  </si>
  <si>
    <t>23/06/2023</t>
  </si>
  <si>
    <t>26/06/2023</t>
  </si>
  <si>
    <t>27/06/2023</t>
  </si>
  <si>
    <t>28/06/2023</t>
  </si>
  <si>
    <t>29/06/2023</t>
  </si>
  <si>
    <t>30/06/2023</t>
  </si>
  <si>
    <t>3/07/2023</t>
  </si>
  <si>
    <t>5/07/2023</t>
  </si>
  <si>
    <t>6/07/2023</t>
  </si>
  <si>
    <t>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</si>
  <si>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</si>
  <si>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</si>
  <si>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</si>
  <si>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</si>
  <si>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</si>
  <si>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</si>
  <si>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</si>
  <si>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</si>
  <si>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</si>
  <si>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</si>
  <si>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</si>
  <si>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</si>
  <si>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</si>
  <si>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</si>
  <si>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</si>
  <si>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</si>
  <si>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1/08/2023</t>
  </si>
  <si>
    <t>2/08/2023</t>
  </si>
  <si>
    <t>3/08/2023</t>
  </si>
  <si>
    <t>4/08/2023</t>
  </si>
  <si>
    <t>7/08/2023</t>
  </si>
  <si>
    <t>8/08/2023</t>
  </si>
  <si>
    <t>9/08/2023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</si>
  <si>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</si>
  <si>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</si>
  <si>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</si>
  <si>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</si>
  <si>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</si>
  <si>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</si>
  <si>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</si>
  <si>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</si>
  <si>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</si>
  <si>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</si>
  <si>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</si>
  <si>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</si>
  <si>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</si>
  <si>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</si>
  <si>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</si>
  <si>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</si>
  <si>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1/09/2023</t>
  </si>
  <si>
    <t>5/09/2023</t>
  </si>
  <si>
    <t>6/09/2023</t>
  </si>
  <si>
    <t>7/09/2023</t>
  </si>
  <si>
    <t>8/09/2023</t>
  </si>
  <si>
    <t>11/09/2023</t>
  </si>
  <si>
    <t>12/09/2023</t>
  </si>
  <si>
    <t>13/09/2023</t>
  </si>
  <si>
    <t>14/09/2023</t>
  </si>
  <si>
    <t>15/09/2023</t>
  </si>
  <si>
    <t>18/09/2023</t>
  </si>
  <si>
    <t>Should be the PV of the forecast period up to 2027</t>
  </si>
  <si>
    <t>Calculate terminal value as [FCF x (1 + g)] / (d – g)]</t>
  </si>
  <si>
    <t>Keep beta fixed at 1.36 for all years.</t>
  </si>
  <si>
    <t>Keep it fixed at 10% for all years</t>
  </si>
  <si>
    <t>Should be the PV of the forecast period from 2028 to terminal year + Terminal year PV
(addition of PV up to terminal year) + (PV of terminal value)</t>
  </si>
  <si>
    <t>Addition of the above</t>
  </si>
  <si>
    <t>The discount rate for PV is your CAPM calculate above. Keep the cell fixed in your PV formula. 
Present Value= Cash flow/(1+ Discount rate)^n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</si>
</sst>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_);_(* \(#,##0.00\);_(* &quot;-&quot;??_);_(@_)"/>
    <numFmt numFmtId="165" formatCode="_(* #,##0_);_(* \(#,##0\);_(* &quot;-&quot;??_);_(@_)"/>
    <numFmt numFmtId="166" formatCode="0.0%"/>
    <numFmt numFmtId="167" formatCode="_([$$-409]* #,##0.00_);_([$$-409]* \(#,##0.00\);_([$$-409]* &quot;-&quot;??_);_(@_)"/>
    <numFmt numFmtId="168" formatCode="_-[$$-409]* #,##0.00_ ;_-[$$-409]* \-#,##0.00\ ;_-[$$-409]* &quot;-&quot;??_ ;_-@_ "/>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
      <u/>
      <sz val="11"/>
      <color theme="10"/>
      <name val="Calibri"/>
      <family val="2"/>
      <scheme val="minor"/>
    </font>
    <font>
      <b/>
      <sz val="11"/>
      <color theme="4" tint="-0.499984740745262"/>
      <name val="Calibri"/>
      <family val="2"/>
      <scheme val="minor"/>
    </font>
    <font>
      <sz val="9"/>
      <color theme="1"/>
      <name val="Calibri"/>
      <family val="2"/>
      <scheme val="minor"/>
    </font>
    <font>
      <sz val="9"/>
      <color rgb="FF57595D"/>
      <name val="Segoe UI"/>
      <family val="2"/>
    </font>
    <font>
      <b/>
      <sz val="9"/>
      <color rgb="FF57595D"/>
      <name val="Segoe UI"/>
      <family val="2"/>
    </font>
    <font>
      <sz val="10"/>
      <color theme="1"/>
      <name val="Calibri"/>
      <family val="2"/>
      <scheme val="minor"/>
    </font>
    <font>
      <sz val="10"/>
      <color rgb="FF393B3E"/>
      <name val="Calibri"/>
      <family val="2"/>
      <scheme val="minor"/>
    </font>
    <font>
      <sz val="11"/>
      <name val="Calibri"/>
      <family val="2"/>
      <scheme val="minor"/>
    </font>
    <font>
      <sz val="7"/>
      <color rgb="FF232A31"/>
      <name val="Arial"/>
      <family val="2"/>
    </font>
    <font>
      <b/>
      <sz val="7"/>
      <color rgb="FF232A31"/>
      <name val="Arial"/>
      <family val="2"/>
    </font>
    <font>
      <sz val="9"/>
      <color rgb="FF393B3E"/>
      <name val="Source Sans Pro"/>
      <family val="2"/>
    </font>
    <font>
      <b/>
      <sz val="8"/>
      <color rgb="FF393B3E"/>
      <name val="Source Sans Pro"/>
      <family val="2"/>
    </font>
  </fonts>
  <fills count="1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9"/>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FF"/>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E3E3E3"/>
      </top>
      <bottom style="medium">
        <color rgb="FFE3E3E3"/>
      </bottom>
      <diagonal/>
    </border>
    <border>
      <left/>
      <right/>
      <top style="medium">
        <color rgb="FF000000"/>
      </top>
      <bottom/>
      <diagonal/>
    </border>
    <border>
      <left/>
      <right/>
      <top style="medium">
        <color rgb="FF000000"/>
      </top>
      <bottom style="medium">
        <color rgb="FF00000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1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0" fillId="9" borderId="0" xfId="1" applyNumberFormat="1" applyFont="1" applyFill="1"/>
    <xf numFmtId="0" fontId="0" fillId="0" borderId="0" xfId="0" applyAlignment="1">
      <alignment vertical="center"/>
    </xf>
    <xf numFmtId="0" fontId="2" fillId="0" borderId="0" xfId="0" applyFont="1" applyAlignment="1">
      <alignment vertical="center"/>
    </xf>
    <xf numFmtId="165" fontId="2" fillId="9" borderId="0" xfId="1" applyNumberFormat="1" applyFont="1" applyFill="1"/>
    <xf numFmtId="0" fontId="15" fillId="9" borderId="0" xfId="0" applyFont="1" applyFill="1" applyAlignment="1">
      <alignment horizontal="center" vertical="center"/>
    </xf>
    <xf numFmtId="165" fontId="11" fillId="0" borderId="0" xfId="1" applyNumberFormat="1" applyFont="1" applyFill="1" applyAlignment="1">
      <alignment horizontal="left"/>
    </xf>
    <xf numFmtId="166" fontId="11" fillId="0" borderId="0" xfId="2" applyNumberFormat="1" applyFont="1" applyFill="1" applyAlignment="1">
      <alignment horizontal="right"/>
    </xf>
    <xf numFmtId="0" fontId="15" fillId="0" borderId="0" xfId="0" applyFont="1" applyAlignment="1">
      <alignment vertical="center"/>
    </xf>
    <xf numFmtId="164" fontId="14" fillId="0" borderId="0" xfId="1" applyFont="1" applyBorder="1"/>
    <xf numFmtId="165" fontId="5" fillId="0" borderId="0" xfId="1" applyNumberFormat="1" applyFont="1" applyFill="1" applyBorder="1"/>
    <xf numFmtId="165" fontId="0" fillId="10" borderId="0" xfId="1" applyNumberFormat="1" applyFont="1" applyFill="1"/>
    <xf numFmtId="165" fontId="2" fillId="0" borderId="0" xfId="1" applyNumberFormat="1" applyFont="1" applyFill="1" applyBorder="1"/>
    <xf numFmtId="166" fontId="13" fillId="0" borderId="0" xfId="2" applyNumberFormat="1" applyFont="1" applyFill="1"/>
    <xf numFmtId="0" fontId="0" fillId="10" borderId="0" xfId="0" applyFill="1" applyAlignment="1">
      <alignment vertical="center"/>
    </xf>
    <xf numFmtId="0" fontId="15" fillId="0" borderId="0" xfId="0" applyFont="1" applyAlignment="1">
      <alignment horizontal="center" vertical="center"/>
    </xf>
    <xf numFmtId="0" fontId="20"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19" fillId="0" borderId="0" xfId="6" applyAlignment="1">
      <alignment horizontal="left" wrapText="1"/>
    </xf>
    <xf numFmtId="0" fontId="6" fillId="2" borderId="0" xfId="0" applyFont="1" applyFill="1" applyAlignment="1">
      <alignment vertical="center" wrapText="1"/>
    </xf>
    <xf numFmtId="0" fontId="6" fillId="2" borderId="0" xfId="0" applyFont="1" applyFill="1" applyAlignment="1">
      <alignment wrapText="1"/>
    </xf>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166" fontId="0" fillId="0" borderId="0" xfId="2" applyNumberFormat="1" applyFont="1"/>
    <xf numFmtId="10" fontId="11" fillId="0" borderId="0" xfId="2" applyNumberFormat="1" applyFont="1" applyBorder="1" applyAlignment="1">
      <alignment horizontal="left"/>
    </xf>
    <xf numFmtId="10" fontId="21" fillId="0" borderId="0" xfId="1" applyNumberFormat="1" applyFont="1" applyBorder="1" applyAlignment="1">
      <alignment horizontal="right"/>
    </xf>
    <xf numFmtId="0" fontId="21" fillId="0" borderId="0" xfId="0" applyFont="1"/>
    <xf numFmtId="166" fontId="0" fillId="0" borderId="0" xfId="2" applyNumberFormat="1" applyFont="1"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3" fillId="0" borderId="0" xfId="0" applyFont="1" applyAlignment="1">
      <alignment horizontal="left" vertical="center" wrapText="1" indent="2"/>
    </xf>
    <xf numFmtId="0" fontId="22" fillId="0" borderId="0" xfId="0" applyFont="1" applyAlignment="1">
      <alignment horizontal="left" vertical="center" wrapText="1" indent="2"/>
    </xf>
    <xf numFmtId="0" fontId="24" fillId="0" borderId="0" xfId="0" applyFont="1"/>
    <xf numFmtId="14" fontId="24" fillId="0" borderId="0" xfId="0" applyNumberFormat="1" applyFont="1"/>
    <xf numFmtId="167" fontId="24" fillId="0" borderId="0" xfId="0" applyNumberFormat="1" applyFont="1"/>
    <xf numFmtId="14" fontId="25"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10" fontId="0" fillId="14" borderId="0" xfId="0" applyNumberFormat="1" applyFill="1"/>
    <xf numFmtId="166" fontId="0" fillId="14" borderId="0" xfId="2" applyNumberFormat="1" applyFont="1" applyFill="1"/>
    <xf numFmtId="2" fontId="0" fillId="14" borderId="0" xfId="0" applyNumberFormat="1" applyFill="1"/>
    <xf numFmtId="2" fontId="26" fillId="15" borderId="0" xfId="0" applyNumberFormat="1" applyFont="1" applyFill="1"/>
    <xf numFmtId="168" fontId="0" fillId="0" borderId="0" xfId="7" applyNumberFormat="1" applyFont="1"/>
    <xf numFmtId="10" fontId="21" fillId="13" borderId="0" xfId="0" applyNumberFormat="1" applyFont="1" applyFill="1"/>
    <xf numFmtId="0" fontId="0" fillId="10" borderId="0" xfId="0" applyFill="1"/>
    <xf numFmtId="0" fontId="0" fillId="16" borderId="0" xfId="0" applyFill="1" applyAlignment="1">
      <alignment horizontal="left" indent="1"/>
    </xf>
    <xf numFmtId="0" fontId="19" fillId="16" borderId="0" xfId="6" applyFill="1" applyAlignment="1">
      <alignment horizontal="left" indent="1"/>
    </xf>
    <xf numFmtId="0" fontId="0" fillId="10" borderId="0" xfId="0" applyFill="1" applyAlignment="1">
      <alignment horizontal="left" indent="1"/>
    </xf>
    <xf numFmtId="0" fontId="27" fillId="17" borderId="0" xfId="0" applyFont="1" applyFill="1" applyAlignment="1">
      <alignment horizontal="left" vertical="center" wrapText="1"/>
    </xf>
    <xf numFmtId="0" fontId="27" fillId="17" borderId="0" xfId="0" applyFont="1" applyFill="1" applyAlignment="1">
      <alignment horizontal="center" vertical="center" wrapText="1"/>
    </xf>
    <xf numFmtId="0" fontId="27" fillId="17" borderId="0" xfId="0" applyFont="1" applyFill="1" applyAlignment="1">
      <alignment horizontal="center" vertical="center"/>
    </xf>
    <xf numFmtId="15" fontId="27" fillId="17" borderId="11" xfId="0" applyNumberFormat="1" applyFont="1" applyFill="1" applyBorder="1" applyAlignment="1">
      <alignment horizontal="left" vertical="center"/>
    </xf>
    <xf numFmtId="0" fontId="27" fillId="17" borderId="11" xfId="0" applyFont="1" applyFill="1" applyBorder="1" applyAlignment="1">
      <alignment horizontal="right" vertical="center"/>
    </xf>
    <xf numFmtId="3" fontId="27" fillId="17" borderId="11" xfId="0" applyNumberFormat="1" applyFont="1" applyFill="1" applyBorder="1" applyAlignment="1">
      <alignment horizontal="right" vertical="center"/>
    </xf>
    <xf numFmtId="9" fontId="21" fillId="0" borderId="0" xfId="0" applyNumberFormat="1" applyFont="1"/>
    <xf numFmtId="14" fontId="29" fillId="0" borderId="0" xfId="0" applyNumberFormat="1" applyFont="1" applyAlignment="1">
      <alignment vertical="center" wrapText="1"/>
    </xf>
    <xf numFmtId="0" fontId="29" fillId="0" borderId="0" xfId="0" applyFont="1" applyAlignment="1">
      <alignment vertical="center" wrapText="1"/>
    </xf>
    <xf numFmtId="14" fontId="29" fillId="0" borderId="10" xfId="0" applyNumberFormat="1" applyFont="1" applyBorder="1" applyAlignment="1">
      <alignment vertical="center" wrapText="1"/>
    </xf>
    <xf numFmtId="0" fontId="29" fillId="0" borderId="10" xfId="0" applyFont="1" applyBorder="1" applyAlignment="1">
      <alignment vertical="center" wrapText="1"/>
    </xf>
    <xf numFmtId="0" fontId="30" fillId="0" borderId="0" xfId="0" applyFont="1" applyAlignment="1">
      <alignment horizontal="center" vertical="center" wrapText="1"/>
    </xf>
    <xf numFmtId="49" fontId="29" fillId="0" borderId="0" xfId="0" applyNumberFormat="1" applyFont="1" applyAlignment="1">
      <alignment vertical="center" wrapText="1"/>
    </xf>
    <xf numFmtId="49" fontId="29" fillId="0" borderId="10" xfId="0" applyNumberFormat="1" applyFont="1" applyBorder="1" applyAlignment="1">
      <alignment vertical="center" wrapText="1"/>
    </xf>
    <xf numFmtId="0" fontId="30" fillId="14" borderId="0" xfId="0" applyFont="1" applyFill="1" applyAlignment="1">
      <alignment horizontal="center" vertical="center" wrapText="1"/>
    </xf>
    <xf numFmtId="0" fontId="29" fillId="14" borderId="0" xfId="0" applyFont="1" applyFill="1" applyAlignment="1">
      <alignment vertical="center" wrapText="1"/>
    </xf>
    <xf numFmtId="0" fontId="29" fillId="14" borderId="10" xfId="0" applyFont="1" applyFill="1" applyBorder="1" applyAlignment="1">
      <alignment vertical="center" wrapText="1"/>
    </xf>
    <xf numFmtId="0" fontId="24" fillId="14" borderId="0" xfId="0" applyFont="1" applyFill="1" applyAlignment="1">
      <alignment horizontal="center"/>
    </xf>
    <xf numFmtId="14" fontId="25" fillId="15" borderId="0" xfId="0" applyNumberFormat="1" applyFont="1" applyFill="1" applyAlignment="1">
      <alignment horizontal="center" vertical="center"/>
    </xf>
    <xf numFmtId="0" fontId="25" fillId="15" borderId="0" xfId="0" applyFont="1" applyFill="1" applyAlignment="1">
      <alignment horizontal="center" vertical="center"/>
    </xf>
    <xf numFmtId="0" fontId="25" fillId="15" borderId="10" xfId="0" applyFont="1" applyFill="1" applyBorder="1" applyAlignment="1">
      <alignment horizontal="center" vertical="center"/>
    </xf>
    <xf numFmtId="0" fontId="24" fillId="15" borderId="0" xfId="0" applyFont="1" applyFill="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0" xfId="0" applyFont="1" applyAlignment="1">
      <alignment horizontal="left" vertical="center"/>
    </xf>
    <xf numFmtId="0" fontId="15" fillId="9" borderId="0" xfId="0" applyFont="1" applyFill="1" applyAlignment="1">
      <alignment horizontal="center" vertical="center"/>
    </xf>
    <xf numFmtId="0" fontId="28" fillId="17" borderId="12" xfId="0" applyFont="1" applyFill="1" applyBorder="1" applyAlignment="1">
      <alignment horizontal="left" vertical="center"/>
    </xf>
    <xf numFmtId="0" fontId="0" fillId="0" borderId="0" xfId="0" applyAlignment="1">
      <alignment vertical="top" wrapText="1"/>
    </xf>
  </cellXfs>
  <cellStyles count="8">
    <cellStyle name="60% - Accent1" xfId="5" builtinId="32"/>
    <cellStyle name="Accent1" xfId="4" builtinId="29"/>
    <cellStyle name="Comma" xfId="1" builtinId="3"/>
    <cellStyle name="Comma 2" xfId="3"/>
    <cellStyle name="Currency" xfId="7" builtinId="4"/>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5" sqref="A5"/>
    </sheetView>
  </sheetViews>
  <sheetFormatPr defaultColWidth="9.109375" defaultRowHeight="14.4"/>
  <cols>
    <col min="1" max="1" width="176.109375" style="19" customWidth="1"/>
  </cols>
  <sheetData>
    <row r="1" spans="1:1" ht="23.4">
      <c r="A1" s="18" t="s">
        <v>252</v>
      </c>
    </row>
    <row r="2" spans="1:1">
      <c r="A2" s="91" t="s">
        <v>253</v>
      </c>
    </row>
    <row r="3" spans="1:1">
      <c r="A3" s="92"/>
    </row>
    <row r="4" spans="1:1" ht="23.4">
      <c r="A4" s="18" t="s">
        <v>20</v>
      </c>
    </row>
    <row r="5" spans="1:1">
      <c r="A5" s="93" t="s">
        <v>254</v>
      </c>
    </row>
    <row r="6" spans="1:1">
      <c r="A6" s="93" t="s">
        <v>255</v>
      </c>
    </row>
    <row r="7" spans="1:1">
      <c r="A7" s="94" t="s">
        <v>256</v>
      </c>
    </row>
    <row r="8" spans="1:1">
      <c r="A8" s="93" t="s">
        <v>257</v>
      </c>
    </row>
    <row r="9" spans="1:1">
      <c r="A9" s="19" t="s">
        <v>258</v>
      </c>
    </row>
    <row r="10" spans="1:1">
      <c r="A10" s="92"/>
    </row>
    <row r="11" spans="1:1">
      <c r="A11" s="92"/>
    </row>
    <row r="12" spans="1:1">
      <c r="A12" s="92"/>
    </row>
  </sheetData>
  <hyperlinks>
    <hyperlink ref="A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5"/>
  <sheetViews>
    <sheetView workbookViewId="0">
      <pane ySplit="1" topLeftCell="A2" activePane="bottomLeft" state="frozen"/>
      <selection pane="bottomLeft" activeCell="B58" sqref="B58"/>
    </sheetView>
  </sheetViews>
  <sheetFormatPr defaultRowHeight="14.4"/>
  <cols>
    <col min="1" max="1" width="78.21875" customWidth="1"/>
    <col min="2" max="7" width="9" bestFit="1" customWidth="1"/>
    <col min="8" max="8" width="10.44140625" bestFit="1" customWidth="1"/>
    <col min="9" max="10" width="10.6640625" bestFit="1" customWidth="1"/>
  </cols>
  <sheetData>
    <row r="1" spans="1:10"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c r="A2" t="s">
        <v>27</v>
      </c>
      <c r="B2" s="3">
        <v>30601</v>
      </c>
      <c r="C2" s="3">
        <v>32376</v>
      </c>
      <c r="D2" s="3">
        <v>34350</v>
      </c>
      <c r="E2" s="3">
        <v>36397</v>
      </c>
      <c r="F2" s="3">
        <v>39117</v>
      </c>
      <c r="G2" s="3">
        <v>37403</v>
      </c>
      <c r="H2" s="3">
        <v>44538</v>
      </c>
      <c r="I2" s="3">
        <v>46710</v>
      </c>
      <c r="J2" s="3">
        <v>51217</v>
      </c>
    </row>
    <row r="3" spans="1:10">
      <c r="A3" s="22" t="s">
        <v>28</v>
      </c>
      <c r="B3" s="23">
        <v>16534</v>
      </c>
      <c r="C3" s="23">
        <v>17405</v>
      </c>
      <c r="D3" s="23">
        <v>19038</v>
      </c>
      <c r="E3" s="23">
        <v>20441</v>
      </c>
      <c r="F3" s="23">
        <v>21643</v>
      </c>
      <c r="G3" s="23">
        <v>21162</v>
      </c>
      <c r="H3" s="23">
        <v>24576</v>
      </c>
      <c r="I3" s="23">
        <v>25231</v>
      </c>
      <c r="J3" s="23">
        <v>28925</v>
      </c>
    </row>
    <row r="4" spans="1:10"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c r="A5" s="11" t="s">
        <v>21</v>
      </c>
      <c r="B5" s="8">
        <v>3213</v>
      </c>
      <c r="C5" s="8">
        <v>3278</v>
      </c>
      <c r="D5" s="8">
        <v>3341</v>
      </c>
      <c r="E5" s="8">
        <v>3577</v>
      </c>
      <c r="F5" s="8">
        <v>3753</v>
      </c>
      <c r="G5" s="8">
        <v>3592</v>
      </c>
      <c r="H5" s="3">
        <v>3114</v>
      </c>
      <c r="I5" s="3">
        <v>3850</v>
      </c>
      <c r="J5" s="3">
        <v>4060</v>
      </c>
    </row>
    <row r="6" spans="1:10">
      <c r="A6" s="11" t="s">
        <v>22</v>
      </c>
      <c r="B6" s="8">
        <v>6679</v>
      </c>
      <c r="C6" s="8">
        <v>7191</v>
      </c>
      <c r="D6" s="3">
        <v>7222</v>
      </c>
      <c r="E6" s="8">
        <v>7934</v>
      </c>
      <c r="F6" s="8">
        <v>8949</v>
      </c>
      <c r="G6" s="3">
        <v>9534</v>
      </c>
      <c r="H6" s="3">
        <v>9911</v>
      </c>
      <c r="I6" s="3">
        <v>10954</v>
      </c>
      <c r="J6" s="3">
        <v>12317</v>
      </c>
    </row>
    <row r="7" spans="1:10">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c r="A8" s="2" t="s">
        <v>24</v>
      </c>
      <c r="B8" s="3">
        <v>28</v>
      </c>
      <c r="C8">
        <v>19</v>
      </c>
      <c r="D8">
        <v>59</v>
      </c>
      <c r="E8">
        <v>54</v>
      </c>
      <c r="F8">
        <v>49</v>
      </c>
      <c r="G8" s="3">
        <v>89</v>
      </c>
      <c r="H8" s="3">
        <v>262</v>
      </c>
      <c r="I8" s="3">
        <v>205</v>
      </c>
      <c r="J8" s="3">
        <v>-6</v>
      </c>
    </row>
    <row r="9" spans="1:10">
      <c r="A9" s="2" t="s">
        <v>5</v>
      </c>
      <c r="B9" s="3">
        <v>-58</v>
      </c>
      <c r="C9" s="3">
        <v>-140</v>
      </c>
      <c r="D9" s="3">
        <v>-196</v>
      </c>
      <c r="E9" s="3">
        <v>66</v>
      </c>
      <c r="F9" s="3">
        <v>-78</v>
      </c>
      <c r="G9" s="3">
        <v>139</v>
      </c>
      <c r="H9" s="3">
        <v>14</v>
      </c>
      <c r="I9" s="3">
        <v>-181</v>
      </c>
      <c r="J9" s="3">
        <v>-280</v>
      </c>
    </row>
    <row r="10" spans="1:10">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c r="A11" s="2" t="s">
        <v>26</v>
      </c>
      <c r="B11" s="3">
        <v>932</v>
      </c>
      <c r="C11" s="3">
        <v>863</v>
      </c>
      <c r="D11" s="3">
        <v>646</v>
      </c>
      <c r="E11" s="3">
        <v>2392</v>
      </c>
      <c r="F11" s="3">
        <v>772</v>
      </c>
      <c r="G11" s="3">
        <v>348</v>
      </c>
      <c r="H11" s="3">
        <v>934</v>
      </c>
      <c r="I11" s="3">
        <v>605</v>
      </c>
      <c r="J11" s="3">
        <v>1131</v>
      </c>
    </row>
    <row r="12" spans="1:10" ht="1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c r="A13" s="1" t="s">
        <v>8</v>
      </c>
    </row>
    <row r="14" spans="1:10">
      <c r="A14" s="2" t="s">
        <v>6</v>
      </c>
      <c r="B14" s="54">
        <v>1.9</v>
      </c>
      <c r="C14">
        <v>2.21</v>
      </c>
      <c r="D14">
        <v>2.56</v>
      </c>
      <c r="E14">
        <v>1.19</v>
      </c>
      <c r="F14">
        <v>2.5499999999999998</v>
      </c>
      <c r="G14">
        <v>1.63</v>
      </c>
      <c r="H14">
        <v>3.64</v>
      </c>
      <c r="I14">
        <v>3.83</v>
      </c>
      <c r="J14">
        <v>3.27</v>
      </c>
    </row>
    <row r="15" spans="1:10">
      <c r="A15" s="2" t="s">
        <v>7</v>
      </c>
      <c r="B15">
        <v>1.85</v>
      </c>
      <c r="C15">
        <v>2.16</v>
      </c>
      <c r="D15">
        <v>2.5099999999999998</v>
      </c>
      <c r="E15">
        <v>1.17</v>
      </c>
      <c r="F15">
        <v>2.4900000000000002</v>
      </c>
      <c r="G15" s="54">
        <v>1.6</v>
      </c>
      <c r="H15">
        <v>3.56</v>
      </c>
      <c r="I15">
        <v>3.75</v>
      </c>
      <c r="J15">
        <v>3.23</v>
      </c>
    </row>
    <row r="16" spans="1:10">
      <c r="A16" s="1" t="s">
        <v>9</v>
      </c>
    </row>
    <row r="17" spans="1:10">
      <c r="A17" s="2" t="s">
        <v>6</v>
      </c>
      <c r="B17" s="8">
        <v>1723.5</v>
      </c>
      <c r="C17" s="8">
        <v>1697.9</v>
      </c>
      <c r="D17" s="8">
        <v>1657.8</v>
      </c>
      <c r="E17" s="8">
        <v>1623.8</v>
      </c>
      <c r="F17" s="8">
        <v>1579.7</v>
      </c>
      <c r="G17" s="8">
        <v>1558.8</v>
      </c>
      <c r="H17" s="8">
        <v>1573</v>
      </c>
      <c r="I17" s="8">
        <v>1578.8</v>
      </c>
      <c r="J17" s="8">
        <v>1551.6</v>
      </c>
    </row>
    <row r="18" spans="1:10">
      <c r="A18" s="2" t="s">
        <v>7</v>
      </c>
      <c r="B18" s="8">
        <v>1768.8</v>
      </c>
      <c r="C18" s="8">
        <v>1742.5</v>
      </c>
      <c r="D18" s="8">
        <v>1692</v>
      </c>
      <c r="E18" s="8">
        <v>1659.1</v>
      </c>
      <c r="F18" s="8">
        <v>1618.4</v>
      </c>
      <c r="G18" s="8">
        <v>1591.6</v>
      </c>
      <c r="H18" s="8">
        <v>1609.4</v>
      </c>
      <c r="I18" s="8">
        <v>1610.8</v>
      </c>
      <c r="J18" s="8">
        <v>1569.8</v>
      </c>
    </row>
    <row r="20" spans="1:10"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c r="A22" s="14" t="s">
        <v>0</v>
      </c>
      <c r="B22" s="14"/>
      <c r="C22" s="14"/>
      <c r="D22" s="14"/>
      <c r="E22" s="14"/>
      <c r="F22" s="14"/>
      <c r="G22" s="14"/>
      <c r="H22" s="14"/>
      <c r="I22" s="14"/>
      <c r="J22" s="14"/>
    </row>
    <row r="23" spans="1:10">
      <c r="A23" s="1" t="s">
        <v>30</v>
      </c>
    </row>
    <row r="24" spans="1:10">
      <c r="A24" s="10" t="s">
        <v>31</v>
      </c>
      <c r="B24" s="3"/>
      <c r="C24" s="3"/>
      <c r="D24" s="3"/>
      <c r="E24" s="3"/>
      <c r="F24" s="3"/>
      <c r="G24" s="3"/>
      <c r="H24" s="3"/>
      <c r="I24" s="3"/>
      <c r="J24" s="3"/>
    </row>
    <row r="25" spans="1:10">
      <c r="A25" s="11" t="s">
        <v>32</v>
      </c>
      <c r="B25" s="3">
        <v>3852</v>
      </c>
      <c r="C25" s="3">
        <v>3138</v>
      </c>
      <c r="D25" s="3">
        <v>3808</v>
      </c>
      <c r="E25" s="8">
        <v>4249</v>
      </c>
      <c r="F25" s="8">
        <v>4466</v>
      </c>
      <c r="G25" s="8">
        <v>8348</v>
      </c>
      <c r="H25" s="3">
        <v>9889</v>
      </c>
      <c r="I25" s="3">
        <v>8574</v>
      </c>
      <c r="J25" s="3">
        <v>7441</v>
      </c>
    </row>
    <row r="26" spans="1:10">
      <c r="A26" s="11" t="s">
        <v>33</v>
      </c>
      <c r="B26" s="3">
        <v>2072</v>
      </c>
      <c r="C26" s="3">
        <v>2319</v>
      </c>
      <c r="D26" s="3">
        <v>2371</v>
      </c>
      <c r="E26">
        <v>996</v>
      </c>
      <c r="F26">
        <v>197</v>
      </c>
      <c r="G26" s="3">
        <v>439</v>
      </c>
      <c r="H26" s="3">
        <v>3587</v>
      </c>
      <c r="I26" s="3">
        <v>4423</v>
      </c>
      <c r="J26" s="3">
        <v>3234</v>
      </c>
    </row>
    <row r="27" spans="1:10">
      <c r="A27" s="11" t="s">
        <v>34</v>
      </c>
      <c r="B27" s="3">
        <v>3358</v>
      </c>
      <c r="C27" s="3">
        <v>3241</v>
      </c>
      <c r="D27" s="3">
        <v>3677</v>
      </c>
      <c r="E27" s="8">
        <v>3498</v>
      </c>
      <c r="F27" s="8">
        <v>4272</v>
      </c>
      <c r="G27" s="8">
        <v>2749</v>
      </c>
      <c r="H27" s="3">
        <v>4463</v>
      </c>
      <c r="I27" s="3">
        <v>4667</v>
      </c>
      <c r="J27" s="3">
        <v>4131</v>
      </c>
    </row>
    <row r="28" spans="1:10">
      <c r="A28" s="11" t="s">
        <v>35</v>
      </c>
      <c r="B28" s="3">
        <v>4337</v>
      </c>
      <c r="C28" s="3">
        <v>4838</v>
      </c>
      <c r="D28" s="3">
        <v>5055</v>
      </c>
      <c r="E28" s="8">
        <v>5261</v>
      </c>
      <c r="F28" s="8">
        <v>5622</v>
      </c>
      <c r="G28" s="8">
        <v>7367</v>
      </c>
      <c r="H28" s="3">
        <v>6854</v>
      </c>
      <c r="I28" s="3">
        <v>8420</v>
      </c>
      <c r="J28" s="3">
        <v>8454</v>
      </c>
    </row>
    <row r="29" spans="1:10">
      <c r="A29" s="11" t="s">
        <v>36</v>
      </c>
      <c r="B29" s="3">
        <v>1968</v>
      </c>
      <c r="C29" s="3">
        <v>1489</v>
      </c>
      <c r="D29" s="3">
        <v>1150</v>
      </c>
      <c r="E29" s="8">
        <v>1130</v>
      </c>
      <c r="F29" s="8">
        <v>1968</v>
      </c>
      <c r="G29" s="8">
        <v>1653</v>
      </c>
      <c r="H29" s="3">
        <v>1498</v>
      </c>
      <c r="I29" s="3">
        <v>2129</v>
      </c>
      <c r="J29" s="3">
        <v>1942</v>
      </c>
    </row>
    <row r="30" spans="1:10">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c r="A31" s="2" t="s">
        <v>37</v>
      </c>
      <c r="B31" s="3">
        <v>3011</v>
      </c>
      <c r="C31" s="3">
        <v>3520</v>
      </c>
      <c r="D31" s="3">
        <v>3989</v>
      </c>
      <c r="E31" s="8">
        <v>4454</v>
      </c>
      <c r="F31" s="8">
        <v>4744</v>
      </c>
      <c r="G31" s="8">
        <v>4866</v>
      </c>
      <c r="H31" s="3">
        <v>4904</v>
      </c>
      <c r="I31" s="3">
        <v>4791</v>
      </c>
      <c r="J31" s="3">
        <v>5081</v>
      </c>
    </row>
    <row r="32" spans="1:10">
      <c r="A32" s="2" t="s">
        <v>38</v>
      </c>
      <c r="B32" s="3">
        <v>0</v>
      </c>
      <c r="C32" s="3">
        <v>0</v>
      </c>
      <c r="D32" s="3">
        <v>0</v>
      </c>
      <c r="E32" s="3">
        <v>0</v>
      </c>
      <c r="F32" s="3">
        <v>0</v>
      </c>
      <c r="G32" s="8">
        <v>3097</v>
      </c>
      <c r="H32" s="3">
        <v>3113</v>
      </c>
      <c r="I32" s="3">
        <v>2926</v>
      </c>
      <c r="J32" s="3">
        <v>2923</v>
      </c>
    </row>
    <row r="33" spans="1:10">
      <c r="A33" s="2" t="s">
        <v>39</v>
      </c>
      <c r="B33" s="3">
        <v>281</v>
      </c>
      <c r="C33" s="3">
        <v>281</v>
      </c>
      <c r="D33" s="3">
        <v>283</v>
      </c>
      <c r="E33">
        <v>285</v>
      </c>
      <c r="F33" s="3">
        <v>283</v>
      </c>
      <c r="G33" s="3">
        <v>274</v>
      </c>
      <c r="H33" s="3">
        <v>269</v>
      </c>
      <c r="I33" s="3">
        <v>286</v>
      </c>
      <c r="J33" s="3">
        <v>274</v>
      </c>
    </row>
    <row r="34" spans="1:10">
      <c r="A34" s="2" t="s">
        <v>40</v>
      </c>
      <c r="B34" s="3">
        <v>131</v>
      </c>
      <c r="C34" s="3">
        <v>131</v>
      </c>
      <c r="D34" s="3">
        <v>139</v>
      </c>
      <c r="E34">
        <v>154</v>
      </c>
      <c r="F34" s="3">
        <v>154</v>
      </c>
      <c r="G34" s="3">
        <v>223</v>
      </c>
      <c r="H34" s="3">
        <v>242</v>
      </c>
      <c r="I34" s="3">
        <v>284</v>
      </c>
      <c r="J34" s="3">
        <v>281</v>
      </c>
    </row>
    <row r="35" spans="1:10">
      <c r="A35" s="2" t="s">
        <v>41</v>
      </c>
      <c r="B35" s="3">
        <v>2587</v>
      </c>
      <c r="C35" s="3">
        <v>2439</v>
      </c>
      <c r="D35" s="3">
        <v>2787</v>
      </c>
      <c r="E35" s="8">
        <v>2509</v>
      </c>
      <c r="F35" s="3">
        <v>2011</v>
      </c>
      <c r="G35" s="3">
        <v>2326</v>
      </c>
      <c r="H35" s="3">
        <v>2921</v>
      </c>
      <c r="I35" s="3">
        <v>3821</v>
      </c>
      <c r="J35" s="3">
        <v>3770</v>
      </c>
    </row>
    <row r="36" spans="1:10" ht="1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c r="A37" s="1" t="s">
        <v>43</v>
      </c>
      <c r="B37" s="3"/>
      <c r="C37" s="3"/>
      <c r="D37" s="3"/>
      <c r="E37" s="3"/>
      <c r="F37" s="3"/>
      <c r="G37" s="3"/>
      <c r="H37" s="3"/>
      <c r="I37" s="3"/>
      <c r="J37" s="3"/>
    </row>
    <row r="38" spans="1:10">
      <c r="A38" s="2" t="s">
        <v>44</v>
      </c>
      <c r="B38" s="3"/>
      <c r="C38" s="3"/>
      <c r="D38" s="3"/>
      <c r="E38" s="3"/>
      <c r="F38" s="3"/>
      <c r="G38" s="3"/>
      <c r="H38" s="3"/>
      <c r="I38" s="3"/>
      <c r="J38" s="3"/>
    </row>
    <row r="39" spans="1:10">
      <c r="A39" s="11" t="s">
        <v>45</v>
      </c>
      <c r="B39" s="3">
        <v>107</v>
      </c>
      <c r="C39" s="3">
        <v>44</v>
      </c>
      <c r="D39" s="3">
        <v>6</v>
      </c>
      <c r="E39" s="3">
        <v>6</v>
      </c>
      <c r="F39" s="3">
        <v>6</v>
      </c>
      <c r="G39" s="3">
        <v>3</v>
      </c>
      <c r="H39" s="3">
        <v>0</v>
      </c>
      <c r="I39" s="3">
        <v>500</v>
      </c>
      <c r="J39" s="3">
        <v>0</v>
      </c>
    </row>
    <row r="40" spans="1:10">
      <c r="A40" s="11" t="s">
        <v>46</v>
      </c>
      <c r="B40" s="3">
        <v>74</v>
      </c>
      <c r="C40" s="3">
        <v>1</v>
      </c>
      <c r="D40" s="3">
        <v>325</v>
      </c>
      <c r="E40" s="3">
        <v>336</v>
      </c>
      <c r="F40" s="3">
        <v>9</v>
      </c>
      <c r="G40" s="3">
        <v>248</v>
      </c>
      <c r="H40" s="3">
        <v>2</v>
      </c>
      <c r="I40" s="3">
        <v>10</v>
      </c>
      <c r="J40" s="3">
        <v>6</v>
      </c>
    </row>
    <row r="41" spans="1:10">
      <c r="A41" s="11" t="s">
        <v>11</v>
      </c>
      <c r="B41" s="3">
        <v>2131</v>
      </c>
      <c r="C41" s="3">
        <v>2191</v>
      </c>
      <c r="D41" s="3">
        <v>2048</v>
      </c>
      <c r="E41" s="3">
        <v>2279</v>
      </c>
      <c r="F41" s="3">
        <v>2612</v>
      </c>
      <c r="G41" s="3">
        <v>2248</v>
      </c>
      <c r="H41" s="3">
        <v>2836</v>
      </c>
      <c r="I41" s="3">
        <v>3358</v>
      </c>
      <c r="J41" s="3">
        <v>2862</v>
      </c>
    </row>
    <row r="42" spans="1:10">
      <c r="A42" s="11" t="s">
        <v>47</v>
      </c>
      <c r="B42" s="3">
        <v>0</v>
      </c>
      <c r="C42" s="3">
        <v>0</v>
      </c>
      <c r="D42" s="3">
        <v>0</v>
      </c>
      <c r="E42" s="3">
        <v>0</v>
      </c>
      <c r="F42" s="3">
        <v>0</v>
      </c>
      <c r="G42" s="3">
        <v>445</v>
      </c>
      <c r="H42" s="3">
        <v>467</v>
      </c>
      <c r="I42" s="3">
        <v>420</v>
      </c>
      <c r="J42" s="3">
        <v>425</v>
      </c>
    </row>
    <row r="43" spans="1:10">
      <c r="A43" s="11" t="s">
        <v>12</v>
      </c>
      <c r="B43" s="3">
        <v>3949</v>
      </c>
      <c r="C43" s="3">
        <v>3037</v>
      </c>
      <c r="D43" s="3">
        <v>3011</v>
      </c>
      <c r="E43" s="3">
        <v>3269</v>
      </c>
      <c r="F43" s="3">
        <v>5010</v>
      </c>
      <c r="G43" s="3">
        <v>5184</v>
      </c>
      <c r="H43" s="3">
        <v>6063</v>
      </c>
      <c r="I43" s="3">
        <v>6220</v>
      </c>
      <c r="J43" s="3">
        <v>5723</v>
      </c>
    </row>
    <row r="44" spans="1:10">
      <c r="A44" s="11" t="s">
        <v>48</v>
      </c>
      <c r="B44" s="3">
        <v>71</v>
      </c>
      <c r="C44" s="3">
        <v>85</v>
      </c>
      <c r="D44" s="3">
        <v>84</v>
      </c>
      <c r="E44" s="3">
        <v>150</v>
      </c>
      <c r="F44" s="3">
        <v>229</v>
      </c>
      <c r="G44" s="3">
        <v>156</v>
      </c>
      <c r="H44" s="3">
        <v>306</v>
      </c>
      <c r="I44" s="3">
        <v>222</v>
      </c>
      <c r="J44" s="3">
        <v>240</v>
      </c>
    </row>
    <row r="45" spans="1:10">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c r="A46" s="2" t="s">
        <v>49</v>
      </c>
      <c r="B46" s="3">
        <v>1079</v>
      </c>
      <c r="C46" s="3">
        <v>2010</v>
      </c>
      <c r="D46" s="3">
        <v>3471</v>
      </c>
      <c r="E46" s="3">
        <v>3468</v>
      </c>
      <c r="F46" s="3">
        <v>3464</v>
      </c>
      <c r="G46" s="3">
        <v>9406</v>
      </c>
      <c r="H46" s="3">
        <v>9413</v>
      </c>
      <c r="I46" s="3">
        <v>8920</v>
      </c>
      <c r="J46" s="3">
        <v>8927</v>
      </c>
    </row>
    <row r="47" spans="1:10">
      <c r="A47" s="2" t="s">
        <v>50</v>
      </c>
      <c r="B47" s="3">
        <v>0</v>
      </c>
      <c r="C47" s="3">
        <v>0</v>
      </c>
      <c r="D47" s="3">
        <v>0</v>
      </c>
      <c r="E47" s="3">
        <v>0</v>
      </c>
      <c r="F47" s="3">
        <v>0</v>
      </c>
      <c r="G47" s="3">
        <v>2913</v>
      </c>
      <c r="H47" s="3">
        <v>2931</v>
      </c>
      <c r="I47" s="3">
        <v>2777</v>
      </c>
      <c r="J47" s="3">
        <v>2786</v>
      </c>
    </row>
    <row r="48" spans="1:10">
      <c r="A48" s="2" t="s">
        <v>51</v>
      </c>
      <c r="B48" s="3">
        <v>1479</v>
      </c>
      <c r="C48" s="3">
        <v>1770</v>
      </c>
      <c r="D48" s="3">
        <v>1907</v>
      </c>
      <c r="E48" s="3">
        <v>3216</v>
      </c>
      <c r="F48" s="3">
        <v>3347</v>
      </c>
      <c r="G48" s="3">
        <v>2684</v>
      </c>
      <c r="H48" s="3">
        <v>2955</v>
      </c>
      <c r="I48" s="3">
        <v>2613</v>
      </c>
      <c r="J48" s="3">
        <v>2558</v>
      </c>
    </row>
    <row r="49" spans="1:10">
      <c r="A49" s="2" t="s">
        <v>52</v>
      </c>
      <c r="B49" s="3"/>
      <c r="C49" s="3"/>
      <c r="D49" s="3"/>
      <c r="E49" s="3"/>
      <c r="F49" s="3"/>
      <c r="G49" s="3"/>
      <c r="H49" s="3"/>
      <c r="I49" s="3"/>
      <c r="J49" s="3"/>
    </row>
    <row r="50" spans="1:10">
      <c r="A50" s="11" t="s">
        <v>53</v>
      </c>
      <c r="B50" s="3">
        <v>0</v>
      </c>
      <c r="C50" s="3">
        <v>0</v>
      </c>
      <c r="D50" s="3">
        <v>0</v>
      </c>
      <c r="E50" s="3">
        <v>0</v>
      </c>
      <c r="F50" s="3">
        <v>0</v>
      </c>
      <c r="G50" s="3">
        <v>0</v>
      </c>
      <c r="H50" s="3">
        <v>0</v>
      </c>
      <c r="I50" s="3">
        <v>0</v>
      </c>
      <c r="J50" s="3">
        <v>0</v>
      </c>
    </row>
    <row r="51" spans="1:10">
      <c r="A51" s="2" t="s">
        <v>54</v>
      </c>
      <c r="B51" s="3"/>
      <c r="C51" s="3"/>
      <c r="D51" s="3"/>
      <c r="E51" s="3"/>
      <c r="F51" s="3"/>
      <c r="G51" s="3"/>
      <c r="H51" s="3"/>
      <c r="I51" s="3"/>
      <c r="J51" s="3"/>
    </row>
    <row r="52" spans="1:10">
      <c r="A52" s="11" t="s">
        <v>55</v>
      </c>
      <c r="B52" s="3"/>
      <c r="C52" s="3"/>
      <c r="D52" s="3"/>
      <c r="E52" s="3"/>
      <c r="F52" s="3"/>
      <c r="G52" s="3"/>
      <c r="H52" s="3"/>
      <c r="I52" s="3"/>
      <c r="J52" s="3"/>
    </row>
    <row r="53" spans="1:10">
      <c r="A53" s="17" t="s">
        <v>56</v>
      </c>
      <c r="B53" s="3"/>
      <c r="C53" s="3"/>
      <c r="D53" s="3"/>
      <c r="E53" s="3"/>
      <c r="F53" s="3"/>
      <c r="G53" s="3"/>
      <c r="H53" s="3"/>
      <c r="I53" s="3"/>
      <c r="J53" s="3"/>
    </row>
    <row r="54" spans="1:10">
      <c r="A54" s="17" t="s">
        <v>57</v>
      </c>
      <c r="B54" s="3">
        <v>3</v>
      </c>
      <c r="C54" s="3">
        <v>3</v>
      </c>
      <c r="D54" s="3">
        <v>3</v>
      </c>
      <c r="E54" s="3">
        <v>3</v>
      </c>
      <c r="F54" s="3">
        <v>3</v>
      </c>
      <c r="G54" s="3">
        <v>3</v>
      </c>
      <c r="H54" s="3">
        <v>3</v>
      </c>
      <c r="I54" s="3">
        <v>3</v>
      </c>
      <c r="J54" s="3">
        <v>3</v>
      </c>
    </row>
    <row r="55" spans="1:10">
      <c r="A55" s="17" t="s">
        <v>58</v>
      </c>
      <c r="B55" s="3">
        <v>6773</v>
      </c>
      <c r="C55" s="3">
        <v>7786</v>
      </c>
      <c r="D55" s="3">
        <v>5710</v>
      </c>
      <c r="E55" s="3">
        <v>6384</v>
      </c>
      <c r="F55" s="3">
        <v>7163</v>
      </c>
      <c r="G55" s="3">
        <v>8299</v>
      </c>
      <c r="H55" s="3">
        <v>9965</v>
      </c>
      <c r="I55" s="3">
        <v>11484</v>
      </c>
      <c r="J55" s="3">
        <v>12412</v>
      </c>
    </row>
    <row r="56" spans="1:10">
      <c r="A56" s="17" t="s">
        <v>59</v>
      </c>
      <c r="B56" s="3">
        <v>1246</v>
      </c>
      <c r="C56" s="3">
        <v>318</v>
      </c>
      <c r="D56" s="3">
        <v>-213</v>
      </c>
      <c r="E56" s="3">
        <v>-92</v>
      </c>
      <c r="F56" s="3">
        <v>231</v>
      </c>
      <c r="G56" s="3">
        <v>-56</v>
      </c>
      <c r="H56" s="3">
        <v>-380</v>
      </c>
      <c r="I56" s="3">
        <v>318</v>
      </c>
      <c r="J56" s="3">
        <v>231</v>
      </c>
    </row>
    <row r="57" spans="1:10">
      <c r="A57" s="17" t="s">
        <v>60</v>
      </c>
      <c r="B57" s="3">
        <v>4685</v>
      </c>
      <c r="C57" s="3">
        <v>4151</v>
      </c>
      <c r="D57" s="3">
        <v>6907</v>
      </c>
      <c r="E57" s="3">
        <v>3517</v>
      </c>
      <c r="F57" s="3">
        <v>1643</v>
      </c>
      <c r="G57" s="3">
        <v>-191</v>
      </c>
      <c r="H57" s="3">
        <v>3179</v>
      </c>
      <c r="I57" s="3">
        <v>3476</v>
      </c>
      <c r="J57" s="3">
        <v>1358</v>
      </c>
    </row>
    <row r="58" spans="1:10">
      <c r="A58" s="4" t="s">
        <v>61</v>
      </c>
      <c r="B58" s="5">
        <f>+SUM(B53:B57)</f>
        <v>12707</v>
      </c>
      <c r="C58" s="5">
        <f t="shared" ref="C58:H58" si="9">+SUM(C53:C57)</f>
        <v>12258</v>
      </c>
      <c r="D58" s="5">
        <f t="shared" si="9"/>
        <v>12407</v>
      </c>
      <c r="E58" s="5">
        <f t="shared" si="9"/>
        <v>9812</v>
      </c>
      <c r="F58" s="5">
        <f t="shared" si="9"/>
        <v>9040</v>
      </c>
      <c r="G58" s="5">
        <f t="shared" si="9"/>
        <v>8055</v>
      </c>
      <c r="H58" s="5">
        <f t="shared" si="9"/>
        <v>12767</v>
      </c>
      <c r="I58" s="5">
        <f>+SUM(I53:I57)</f>
        <v>15281</v>
      </c>
      <c r="J58" s="5">
        <f>+SUM(J53:J57)</f>
        <v>14004</v>
      </c>
    </row>
    <row r="59" spans="1:10" ht="1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c r="A61" s="14" t="s">
        <v>1</v>
      </c>
      <c r="B61" s="14"/>
      <c r="C61" s="14"/>
      <c r="D61" s="14"/>
      <c r="E61" s="14"/>
      <c r="F61" s="14"/>
      <c r="G61" s="14"/>
      <c r="H61" s="14"/>
      <c r="I61" s="14"/>
      <c r="J61" s="14"/>
    </row>
    <row r="62" spans="1:10">
      <c r="A62" t="s">
        <v>15</v>
      </c>
    </row>
    <row r="63" spans="1:10">
      <c r="A63" s="1" t="s">
        <v>63</v>
      </c>
    </row>
    <row r="64" spans="1:10" s="1" customFormat="1">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c r="A65" s="2" t="s">
        <v>65</v>
      </c>
      <c r="B65" s="56"/>
      <c r="C65" s="56"/>
      <c r="D65" s="56"/>
      <c r="E65" s="56"/>
      <c r="F65" s="56"/>
      <c r="G65" s="56"/>
      <c r="H65" s="56"/>
      <c r="I65" s="56"/>
      <c r="J65" s="56"/>
    </row>
    <row r="66" spans="1:10">
      <c r="A66" s="11" t="s">
        <v>66</v>
      </c>
      <c r="B66" s="56">
        <v>606</v>
      </c>
      <c r="C66" s="56">
        <v>649</v>
      </c>
      <c r="D66" s="56">
        <v>706</v>
      </c>
      <c r="E66" s="56">
        <v>747</v>
      </c>
      <c r="F66" s="56">
        <v>705</v>
      </c>
      <c r="G66" s="56">
        <v>721</v>
      </c>
      <c r="H66" s="56">
        <v>744</v>
      </c>
      <c r="I66" s="56">
        <v>717</v>
      </c>
      <c r="J66" s="56">
        <v>703</v>
      </c>
    </row>
    <row r="67" spans="1:10">
      <c r="A67" s="11" t="s">
        <v>67</v>
      </c>
      <c r="B67" s="56">
        <v>-113</v>
      </c>
      <c r="C67" s="56">
        <v>-80</v>
      </c>
      <c r="D67" s="56">
        <v>-273</v>
      </c>
      <c r="E67" s="56">
        <v>647</v>
      </c>
      <c r="F67" s="56">
        <v>34</v>
      </c>
      <c r="G67" s="56">
        <v>-380</v>
      </c>
      <c r="H67" s="56">
        <v>-385</v>
      </c>
      <c r="I67" s="56">
        <v>-650</v>
      </c>
      <c r="J67" s="56">
        <v>-117</v>
      </c>
    </row>
    <row r="68" spans="1:10">
      <c r="A68" s="11" t="s">
        <v>68</v>
      </c>
      <c r="B68" s="56">
        <v>191</v>
      </c>
      <c r="C68" s="56">
        <v>236</v>
      </c>
      <c r="D68" s="56">
        <v>215</v>
      </c>
      <c r="E68" s="56">
        <v>218</v>
      </c>
      <c r="F68" s="56">
        <v>325</v>
      </c>
      <c r="G68" s="56">
        <v>429</v>
      </c>
      <c r="H68" s="56">
        <v>611</v>
      </c>
      <c r="I68" s="56">
        <v>638</v>
      </c>
      <c r="J68" s="56">
        <v>755</v>
      </c>
    </row>
    <row r="69" spans="1:10">
      <c r="A69" s="11" t="s">
        <v>69</v>
      </c>
      <c r="B69" s="56">
        <v>43</v>
      </c>
      <c r="C69" s="56">
        <v>13</v>
      </c>
      <c r="D69" s="56">
        <v>10</v>
      </c>
      <c r="E69" s="56">
        <v>27</v>
      </c>
      <c r="F69" s="56">
        <v>15</v>
      </c>
      <c r="G69" s="56">
        <v>398</v>
      </c>
      <c r="H69" s="56">
        <v>53</v>
      </c>
      <c r="I69" s="56">
        <v>123</v>
      </c>
      <c r="J69" s="56">
        <v>156</v>
      </c>
    </row>
    <row r="70" spans="1:10">
      <c r="A70" s="11" t="s">
        <v>70</v>
      </c>
      <c r="B70" s="56">
        <v>424</v>
      </c>
      <c r="C70" s="56">
        <v>98</v>
      </c>
      <c r="D70" s="56">
        <v>-117</v>
      </c>
      <c r="E70" s="56">
        <v>-99</v>
      </c>
      <c r="F70" s="56">
        <v>233</v>
      </c>
      <c r="G70" s="56">
        <v>23</v>
      </c>
      <c r="H70" s="56">
        <v>-138</v>
      </c>
      <c r="I70" s="56">
        <v>-26</v>
      </c>
      <c r="J70" s="56">
        <v>-213</v>
      </c>
    </row>
    <row r="71" spans="1:10">
      <c r="A71" s="2" t="s">
        <v>71</v>
      </c>
      <c r="B71" s="56"/>
      <c r="C71" s="56"/>
      <c r="D71" s="56"/>
      <c r="E71" s="56"/>
      <c r="F71" s="56"/>
      <c r="G71" s="56"/>
      <c r="H71" s="56"/>
      <c r="I71" s="56"/>
      <c r="J71" s="56"/>
    </row>
    <row r="72" spans="1:10">
      <c r="A72" s="11" t="s">
        <v>72</v>
      </c>
      <c r="B72" s="56">
        <v>-216</v>
      </c>
      <c r="C72" s="56">
        <v>60</v>
      </c>
      <c r="D72" s="56">
        <v>-426</v>
      </c>
      <c r="E72" s="56">
        <v>187</v>
      </c>
      <c r="F72" s="56">
        <v>-270</v>
      </c>
      <c r="G72" s="56">
        <v>1239</v>
      </c>
      <c r="H72" s="56">
        <v>-1606</v>
      </c>
      <c r="I72" s="56">
        <v>-504</v>
      </c>
      <c r="J72" s="56">
        <v>489</v>
      </c>
    </row>
    <row r="73" spans="1:10">
      <c r="A73" s="11" t="s">
        <v>73</v>
      </c>
      <c r="B73" s="56">
        <v>-621</v>
      </c>
      <c r="C73" s="56">
        <v>-590</v>
      </c>
      <c r="D73" s="56">
        <v>-231</v>
      </c>
      <c r="E73" s="56">
        <v>-255</v>
      </c>
      <c r="F73" s="56">
        <v>-490</v>
      </c>
      <c r="G73" s="56">
        <v>-1854</v>
      </c>
      <c r="H73" s="56">
        <v>507</v>
      </c>
      <c r="I73" s="56">
        <v>-1676</v>
      </c>
      <c r="J73" s="56">
        <v>-133</v>
      </c>
    </row>
    <row r="74" spans="1:10">
      <c r="A74" s="11" t="s">
        <v>97</v>
      </c>
      <c r="B74" s="56">
        <v>-144</v>
      </c>
      <c r="C74" s="56">
        <v>-161</v>
      </c>
      <c r="D74" s="56">
        <v>-120</v>
      </c>
      <c r="E74" s="56">
        <v>35</v>
      </c>
      <c r="F74" s="56">
        <v>-203</v>
      </c>
      <c r="G74" s="56">
        <v>-654</v>
      </c>
      <c r="H74" s="56">
        <v>-182</v>
      </c>
      <c r="I74" s="56">
        <v>-845</v>
      </c>
      <c r="J74" s="56">
        <v>-644</v>
      </c>
    </row>
    <row r="75" spans="1:10">
      <c r="A75" s="11" t="s">
        <v>96</v>
      </c>
      <c r="B75" s="56">
        <v>1237</v>
      </c>
      <c r="C75" s="56">
        <v>-586</v>
      </c>
      <c r="D75" s="56">
        <v>-158</v>
      </c>
      <c r="E75" s="56">
        <v>1515</v>
      </c>
      <c r="F75" s="56">
        <v>1525</v>
      </c>
      <c r="G75" s="56">
        <v>24</v>
      </c>
      <c r="H75" s="56">
        <v>1326</v>
      </c>
      <c r="I75" s="56">
        <v>1365</v>
      </c>
      <c r="J75" s="56">
        <v>-225</v>
      </c>
    </row>
    <row r="76" spans="1:10">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c r="A77" s="1" t="s">
        <v>75</v>
      </c>
      <c r="B77" s="56"/>
      <c r="C77" s="56"/>
      <c r="D77" s="56"/>
      <c r="E77" s="56"/>
      <c r="F77" s="56"/>
      <c r="G77" s="56"/>
      <c r="H77" s="56"/>
      <c r="I77" s="56"/>
      <c r="J77" s="56"/>
    </row>
    <row r="78" spans="1:10">
      <c r="A78" s="2" t="s">
        <v>76</v>
      </c>
      <c r="B78" s="56">
        <v>-4936</v>
      </c>
      <c r="C78" s="56">
        <v>-5367</v>
      </c>
      <c r="D78" s="56">
        <v>-5928</v>
      </c>
      <c r="E78" s="56">
        <v>-4783</v>
      </c>
      <c r="F78" s="56">
        <v>-2937</v>
      </c>
      <c r="G78" s="56">
        <v>-2426</v>
      </c>
      <c r="H78" s="56">
        <v>-9961</v>
      </c>
      <c r="I78" s="56">
        <v>-12913</v>
      </c>
      <c r="J78" s="56">
        <v>-6059</v>
      </c>
    </row>
    <row r="79" spans="1:10">
      <c r="A79" s="2" t="s">
        <v>77</v>
      </c>
      <c r="B79" s="56">
        <v>3655</v>
      </c>
      <c r="C79" s="56">
        <v>2924</v>
      </c>
      <c r="D79" s="56">
        <v>3623</v>
      </c>
      <c r="E79" s="56">
        <v>3613</v>
      </c>
      <c r="F79" s="56">
        <v>1715</v>
      </c>
      <c r="G79" s="56">
        <v>74</v>
      </c>
      <c r="H79" s="56">
        <v>4236</v>
      </c>
      <c r="I79" s="56">
        <v>8199</v>
      </c>
      <c r="J79" s="56">
        <v>3356</v>
      </c>
    </row>
    <row r="80" spans="1:10">
      <c r="A80" s="2" t="s">
        <v>78</v>
      </c>
      <c r="B80" s="56">
        <v>2216</v>
      </c>
      <c r="C80" s="56">
        <v>2386</v>
      </c>
      <c r="D80" s="56">
        <v>2423</v>
      </c>
      <c r="E80" s="56">
        <v>2496</v>
      </c>
      <c r="F80" s="56">
        <v>2072</v>
      </c>
      <c r="G80" s="56">
        <v>2379</v>
      </c>
      <c r="H80" s="56">
        <v>2449</v>
      </c>
      <c r="I80" s="56">
        <v>3967</v>
      </c>
      <c r="J80" s="56">
        <v>4184</v>
      </c>
    </row>
    <row r="81" spans="1:10">
      <c r="A81" s="2" t="s">
        <v>189</v>
      </c>
      <c r="B81" s="56">
        <v>-150</v>
      </c>
      <c r="C81" s="56">
        <v>150</v>
      </c>
      <c r="D81" s="56">
        <v>0</v>
      </c>
      <c r="E81" s="56">
        <v>0</v>
      </c>
      <c r="F81" s="56">
        <v>0</v>
      </c>
      <c r="G81" s="56">
        <v>0</v>
      </c>
      <c r="H81" s="56">
        <v>0</v>
      </c>
      <c r="I81" s="56">
        <v>0</v>
      </c>
      <c r="J81" s="56"/>
    </row>
    <row r="82" spans="1:10">
      <c r="A82" s="2" t="s">
        <v>14</v>
      </c>
      <c r="B82" s="56">
        <v>-963</v>
      </c>
      <c r="C82" s="56">
        <v>-1143</v>
      </c>
      <c r="D82" s="56">
        <v>-1105</v>
      </c>
      <c r="E82" s="56">
        <v>-1028</v>
      </c>
      <c r="F82" s="56">
        <v>-1119</v>
      </c>
      <c r="G82" s="56">
        <v>-1086</v>
      </c>
      <c r="H82" s="56">
        <v>-695</v>
      </c>
      <c r="I82" s="56">
        <v>-758</v>
      </c>
      <c r="J82" s="56">
        <v>-969</v>
      </c>
    </row>
    <row r="83" spans="1:10">
      <c r="A83" s="2" t="s">
        <v>190</v>
      </c>
      <c r="B83" s="56">
        <v>3</v>
      </c>
      <c r="C83" s="56">
        <v>10</v>
      </c>
      <c r="D83" s="56">
        <v>13</v>
      </c>
      <c r="E83" s="56">
        <v>3</v>
      </c>
      <c r="F83" s="56">
        <v>0</v>
      </c>
      <c r="G83" s="56">
        <v>0</v>
      </c>
      <c r="H83" s="56">
        <v>0</v>
      </c>
      <c r="I83" s="56">
        <v>0</v>
      </c>
      <c r="J83" s="56"/>
    </row>
    <row r="84" spans="1:10">
      <c r="A84" s="2" t="s">
        <v>79</v>
      </c>
      <c r="B84" s="56">
        <v>0</v>
      </c>
      <c r="C84" s="56">
        <v>6</v>
      </c>
      <c r="D84" s="56">
        <v>-34</v>
      </c>
      <c r="E84" s="56">
        <v>-25</v>
      </c>
      <c r="F84" s="56">
        <v>5</v>
      </c>
      <c r="G84" s="56">
        <v>31</v>
      </c>
      <c r="H84" s="56">
        <v>171</v>
      </c>
      <c r="I84" s="56">
        <v>-19</v>
      </c>
      <c r="J84" s="56">
        <v>52</v>
      </c>
    </row>
    <row r="85" spans="1:10">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c r="A86" s="1" t="s">
        <v>81</v>
      </c>
      <c r="B86" s="56"/>
      <c r="C86" s="56"/>
      <c r="D86" s="56"/>
      <c r="E86" s="56"/>
      <c r="F86" s="56"/>
      <c r="G86" s="56"/>
      <c r="H86" s="56"/>
      <c r="I86" s="56"/>
      <c r="J86" s="56"/>
    </row>
    <row r="87" spans="1:10">
      <c r="A87" s="2" t="s">
        <v>82</v>
      </c>
      <c r="B87" s="56">
        <v>0</v>
      </c>
      <c r="C87" s="56">
        <v>981</v>
      </c>
      <c r="D87" s="56">
        <v>1482</v>
      </c>
      <c r="E87" s="56">
        <v>0</v>
      </c>
      <c r="F87" s="56">
        <v>0</v>
      </c>
      <c r="G87" s="56">
        <v>6134</v>
      </c>
      <c r="H87" s="56">
        <v>0</v>
      </c>
      <c r="I87" s="56">
        <v>0</v>
      </c>
      <c r="J87" s="56"/>
    </row>
    <row r="88" spans="1:10">
      <c r="A88" s="2" t="s">
        <v>83</v>
      </c>
      <c r="B88" s="56">
        <v>-63</v>
      </c>
      <c r="C88" s="56">
        <v>-67</v>
      </c>
      <c r="D88" s="56">
        <v>327</v>
      </c>
      <c r="E88" s="56">
        <v>13</v>
      </c>
      <c r="F88" s="56">
        <v>-325</v>
      </c>
      <c r="G88" s="56">
        <v>49</v>
      </c>
      <c r="H88" s="56">
        <v>-52</v>
      </c>
      <c r="I88" s="56">
        <v>15</v>
      </c>
      <c r="J88" s="56">
        <v>-4</v>
      </c>
    </row>
    <row r="89" spans="1:10">
      <c r="A89" s="2" t="s">
        <v>84</v>
      </c>
      <c r="B89" s="56">
        <v>0</v>
      </c>
      <c r="C89" s="56">
        <v>0</v>
      </c>
      <c r="D89" s="56">
        <v>0</v>
      </c>
      <c r="E89" s="56">
        <v>0</v>
      </c>
      <c r="F89" s="56">
        <v>0</v>
      </c>
      <c r="G89" s="56">
        <v>0</v>
      </c>
      <c r="H89" s="56">
        <v>-197</v>
      </c>
      <c r="I89" s="56">
        <v>0</v>
      </c>
      <c r="J89" s="56">
        <v>-500</v>
      </c>
    </row>
    <row r="90" spans="1:10">
      <c r="A90" s="2" t="s">
        <v>85</v>
      </c>
      <c r="B90" s="56">
        <v>514</v>
      </c>
      <c r="C90" s="56">
        <v>507</v>
      </c>
      <c r="D90" s="56">
        <v>489</v>
      </c>
      <c r="E90" s="56">
        <v>733</v>
      </c>
      <c r="F90" s="56">
        <v>700</v>
      </c>
      <c r="G90" s="56">
        <v>885</v>
      </c>
      <c r="H90" s="56">
        <v>1172</v>
      </c>
      <c r="I90" s="56">
        <v>1151</v>
      </c>
      <c r="J90" s="56">
        <v>651</v>
      </c>
    </row>
    <row r="91" spans="1:10">
      <c r="A91" s="2" t="s">
        <v>16</v>
      </c>
      <c r="B91" s="56">
        <v>-2534</v>
      </c>
      <c r="C91" s="56">
        <v>-3238</v>
      </c>
      <c r="D91" s="56">
        <v>-3223</v>
      </c>
      <c r="E91" s="56">
        <v>-4254</v>
      </c>
      <c r="F91" s="56">
        <v>-4286</v>
      </c>
      <c r="G91" s="56">
        <v>-3067</v>
      </c>
      <c r="H91" s="56">
        <v>-608</v>
      </c>
      <c r="I91" s="56">
        <v>-4014</v>
      </c>
      <c r="J91" s="56">
        <v>-5480</v>
      </c>
    </row>
    <row r="92" spans="1:10">
      <c r="A92" s="2" t="s">
        <v>86</v>
      </c>
      <c r="B92" s="56">
        <v>-899</v>
      </c>
      <c r="C92" s="56">
        <v>-1022</v>
      </c>
      <c r="D92" s="56">
        <v>-1133</v>
      </c>
      <c r="E92" s="56">
        <v>-1243</v>
      </c>
      <c r="F92" s="56">
        <v>-1332</v>
      </c>
      <c r="G92" s="56">
        <v>-1452</v>
      </c>
      <c r="H92" s="56">
        <v>-1638</v>
      </c>
      <c r="I92" s="56">
        <v>-1837</v>
      </c>
      <c r="J92" s="56">
        <v>-2012</v>
      </c>
    </row>
    <row r="93" spans="1:10">
      <c r="A93" s="2" t="s">
        <v>191</v>
      </c>
      <c r="B93" s="56">
        <f>-7-19+218</f>
        <v>192</v>
      </c>
      <c r="C93" s="56">
        <f>-106-7-22</f>
        <v>-135</v>
      </c>
      <c r="D93" s="56">
        <f>-44-17-29</f>
        <v>-90</v>
      </c>
      <c r="E93" s="56">
        <v>-84</v>
      </c>
      <c r="F93" s="56">
        <v>-50</v>
      </c>
      <c r="G93" s="56">
        <v>-58</v>
      </c>
      <c r="H93" s="56">
        <v>-136</v>
      </c>
      <c r="I93" s="56">
        <v>-151</v>
      </c>
      <c r="J93" s="56">
        <v>-102</v>
      </c>
    </row>
    <row r="94" spans="1:10">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c r="A95" s="2" t="s">
        <v>88</v>
      </c>
      <c r="B95" s="56">
        <v>-83</v>
      </c>
      <c r="C95" s="56">
        <v>-105</v>
      </c>
      <c r="D95" s="56">
        <v>-20</v>
      </c>
      <c r="E95" s="56">
        <v>45</v>
      </c>
      <c r="F95" s="56">
        <v>-129</v>
      </c>
      <c r="G95" s="56">
        <v>-66</v>
      </c>
      <c r="H95" s="56">
        <v>143</v>
      </c>
      <c r="I95" s="56">
        <v>-143</v>
      </c>
      <c r="J95" s="56">
        <v>-91</v>
      </c>
    </row>
    <row r="96" spans="1:10">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c r="A97" t="s">
        <v>90</v>
      </c>
      <c r="B97" s="56">
        <v>2220</v>
      </c>
      <c r="C97" s="56">
        <v>3852</v>
      </c>
      <c r="D97" s="56">
        <v>3138</v>
      </c>
      <c r="E97" s="56">
        <v>3808</v>
      </c>
      <c r="F97" s="56">
        <v>4249</v>
      </c>
      <c r="G97" s="56">
        <v>4466</v>
      </c>
      <c r="H97" s="56">
        <f>+G98</f>
        <v>8348</v>
      </c>
      <c r="I97" s="56">
        <f>+H98</f>
        <v>9889</v>
      </c>
      <c r="J97" s="56">
        <f>+I98</f>
        <v>8574</v>
      </c>
    </row>
    <row r="98" spans="1:10" ht="15" thickBot="1">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c r="A100" t="s">
        <v>92</v>
      </c>
      <c r="B100" s="3"/>
      <c r="C100" s="3"/>
      <c r="D100" s="3"/>
      <c r="E100" s="3"/>
      <c r="F100" s="3"/>
      <c r="G100" s="3"/>
      <c r="H100" s="3"/>
      <c r="I100" s="3"/>
      <c r="J100" s="3"/>
    </row>
    <row r="101" spans="1:10">
      <c r="A101" s="2" t="s">
        <v>17</v>
      </c>
      <c r="B101" s="3"/>
      <c r="C101" s="3"/>
      <c r="D101" s="3"/>
      <c r="E101" s="3"/>
      <c r="F101" s="3"/>
      <c r="G101" s="3"/>
      <c r="H101" s="3"/>
      <c r="I101" s="3"/>
      <c r="J101" s="3"/>
    </row>
    <row r="102" spans="1:10">
      <c r="A102" s="11" t="s">
        <v>93</v>
      </c>
      <c r="B102" s="3">
        <v>53</v>
      </c>
      <c r="C102" s="3">
        <v>70</v>
      </c>
      <c r="D102" s="3">
        <v>98</v>
      </c>
      <c r="E102" s="3">
        <v>125</v>
      </c>
      <c r="F102" s="3">
        <v>153</v>
      </c>
      <c r="G102" s="3">
        <v>140</v>
      </c>
      <c r="H102" s="3">
        <v>293</v>
      </c>
      <c r="I102" s="3">
        <v>290</v>
      </c>
      <c r="J102" s="3">
        <v>374</v>
      </c>
    </row>
    <row r="103" spans="1:10">
      <c r="A103" s="11" t="s">
        <v>18</v>
      </c>
      <c r="B103" s="3">
        <v>703</v>
      </c>
      <c r="C103" s="3">
        <v>748</v>
      </c>
      <c r="D103" s="3">
        <v>1262</v>
      </c>
      <c r="E103" s="3">
        <v>529</v>
      </c>
      <c r="F103" s="3">
        <v>757</v>
      </c>
      <c r="G103" s="3">
        <v>1028</v>
      </c>
      <c r="H103" s="3">
        <v>1177</v>
      </c>
      <c r="I103" s="3">
        <v>1231</v>
      </c>
      <c r="J103" s="3">
        <v>1517</v>
      </c>
    </row>
    <row r="104" spans="1:10">
      <c r="A104" s="11" t="s">
        <v>94</v>
      </c>
      <c r="B104" s="3">
        <v>206</v>
      </c>
      <c r="C104" s="3">
        <v>252</v>
      </c>
      <c r="D104" s="3">
        <v>266</v>
      </c>
      <c r="E104" s="3">
        <v>294</v>
      </c>
      <c r="F104" s="3">
        <v>160</v>
      </c>
      <c r="G104" s="3">
        <v>121</v>
      </c>
      <c r="H104" s="3">
        <v>179</v>
      </c>
      <c r="I104" s="3">
        <v>160</v>
      </c>
      <c r="J104" s="3">
        <v>211</v>
      </c>
    </row>
    <row r="105" spans="1:10">
      <c r="A105" s="11" t="s">
        <v>95</v>
      </c>
      <c r="B105" s="3">
        <v>240</v>
      </c>
      <c r="C105" s="3">
        <v>271</v>
      </c>
      <c r="D105" s="3">
        <v>300</v>
      </c>
      <c r="E105" s="3">
        <v>320</v>
      </c>
      <c r="F105" s="3">
        <v>347</v>
      </c>
      <c r="G105" s="3">
        <v>385</v>
      </c>
      <c r="H105" s="3">
        <v>438</v>
      </c>
      <c r="I105" s="3">
        <v>480</v>
      </c>
      <c r="J105" s="3">
        <v>524</v>
      </c>
    </row>
    <row r="107" spans="1:10">
      <c r="A107" s="14" t="s">
        <v>98</v>
      </c>
      <c r="B107" s="14"/>
      <c r="C107" s="14"/>
      <c r="D107" s="14"/>
      <c r="E107" s="14"/>
      <c r="F107" s="14"/>
      <c r="G107" s="14"/>
      <c r="H107" s="14"/>
      <c r="I107" s="14"/>
      <c r="J107" s="14"/>
    </row>
    <row r="108" spans="1:10">
      <c r="A108" s="26" t="s">
        <v>108</v>
      </c>
      <c r="B108" s="3"/>
      <c r="C108" s="3"/>
      <c r="D108" s="3"/>
      <c r="E108" s="3"/>
      <c r="F108" s="3"/>
      <c r="G108" s="3"/>
      <c r="H108" s="3"/>
      <c r="I108" s="3"/>
      <c r="J108" s="3"/>
    </row>
    <row r="109" spans="1:10">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c r="A110" s="11" t="s">
        <v>112</v>
      </c>
      <c r="B110" s="8">
        <v>8506</v>
      </c>
      <c r="C110" s="8">
        <v>9299</v>
      </c>
      <c r="D110" s="8">
        <v>9684</v>
      </c>
      <c r="E110" s="8">
        <v>9322</v>
      </c>
      <c r="F110" s="8">
        <v>10045</v>
      </c>
      <c r="G110" s="8">
        <v>9329</v>
      </c>
      <c r="H110" s="8">
        <v>11644</v>
      </c>
      <c r="I110" s="8">
        <v>12228</v>
      </c>
      <c r="J110" s="8"/>
    </row>
    <row r="111" spans="1:10">
      <c r="A111" s="11" t="s">
        <v>113</v>
      </c>
      <c r="B111" s="8">
        <v>4410</v>
      </c>
      <c r="C111" s="8">
        <v>4746</v>
      </c>
      <c r="D111" s="8">
        <v>4886</v>
      </c>
      <c r="E111" s="8">
        <v>4938</v>
      </c>
      <c r="F111" s="8">
        <v>5260</v>
      </c>
      <c r="G111" s="8">
        <v>4639</v>
      </c>
      <c r="H111" s="8">
        <v>5028</v>
      </c>
      <c r="I111" s="8">
        <v>5492</v>
      </c>
      <c r="J111" s="8"/>
    </row>
    <row r="112" spans="1:10">
      <c r="A112" s="11" t="s">
        <v>114</v>
      </c>
      <c r="B112" s="8">
        <v>824</v>
      </c>
      <c r="C112" s="8">
        <v>719</v>
      </c>
      <c r="D112" s="8">
        <v>646</v>
      </c>
      <c r="E112">
        <v>595</v>
      </c>
      <c r="F112" s="8">
        <v>597</v>
      </c>
      <c r="G112" s="8">
        <v>516</v>
      </c>
      <c r="H112">
        <v>507</v>
      </c>
      <c r="I112">
        <v>633</v>
      </c>
    </row>
    <row r="113" spans="1:10">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c r="A114" s="11" t="s">
        <v>112</v>
      </c>
      <c r="B114" s="8"/>
      <c r="C114" s="8"/>
      <c r="D114" s="8"/>
      <c r="E114" s="8">
        <v>5875</v>
      </c>
      <c r="F114" s="8">
        <v>6293</v>
      </c>
      <c r="G114" s="8">
        <v>5892</v>
      </c>
      <c r="H114" s="8">
        <v>6970</v>
      </c>
      <c r="I114" s="8">
        <v>7388</v>
      </c>
      <c r="J114" s="8"/>
    </row>
    <row r="115" spans="1:10">
      <c r="A115" s="11" t="s">
        <v>113</v>
      </c>
      <c r="B115" s="8"/>
      <c r="C115" s="8"/>
      <c r="D115" s="8"/>
      <c r="E115" s="8">
        <v>2940</v>
      </c>
      <c r="F115" s="8">
        <v>3087</v>
      </c>
      <c r="G115" s="8">
        <v>3053</v>
      </c>
      <c r="H115" s="8">
        <v>3996</v>
      </c>
      <c r="I115" s="8">
        <v>4527</v>
      </c>
      <c r="J115" s="8"/>
    </row>
    <row r="116" spans="1:10">
      <c r="A116" s="11" t="s">
        <v>114</v>
      </c>
      <c r="B116" s="8"/>
      <c r="C116" s="8"/>
      <c r="D116" s="8"/>
      <c r="E116" s="8">
        <v>427</v>
      </c>
      <c r="F116">
        <v>432</v>
      </c>
      <c r="G116">
        <v>402</v>
      </c>
      <c r="H116">
        <v>490</v>
      </c>
      <c r="I116">
        <v>564</v>
      </c>
    </row>
    <row r="117" spans="1:10">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c r="A118" s="11" t="s">
        <v>112</v>
      </c>
      <c r="B118" s="8">
        <v>2016</v>
      </c>
      <c r="C118" s="8">
        <v>2599</v>
      </c>
      <c r="D118" s="8">
        <v>2920</v>
      </c>
      <c r="E118" s="8">
        <v>3496</v>
      </c>
      <c r="F118" s="8">
        <v>4262</v>
      </c>
      <c r="G118" s="8">
        <v>4635</v>
      </c>
      <c r="H118" s="8">
        <v>5748</v>
      </c>
      <c r="I118" s="8">
        <v>5416</v>
      </c>
      <c r="J118" s="8"/>
    </row>
    <row r="119" spans="1:10">
      <c r="A119" s="11" t="s">
        <v>113</v>
      </c>
      <c r="B119" s="8">
        <v>925</v>
      </c>
      <c r="C119" s="8">
        <v>1055</v>
      </c>
      <c r="D119" s="8">
        <v>1188</v>
      </c>
      <c r="E119" s="8">
        <v>1508</v>
      </c>
      <c r="F119" s="8">
        <v>1808</v>
      </c>
      <c r="G119" s="8">
        <v>1896</v>
      </c>
      <c r="H119" s="8">
        <v>2347</v>
      </c>
      <c r="I119" s="8">
        <v>1938</v>
      </c>
      <c r="J119" s="8"/>
    </row>
    <row r="120" spans="1:10">
      <c r="A120" s="11" t="s">
        <v>114</v>
      </c>
      <c r="B120" s="8">
        <v>126</v>
      </c>
      <c r="C120" s="8">
        <v>131</v>
      </c>
      <c r="D120" s="8">
        <v>129</v>
      </c>
      <c r="E120">
        <v>130</v>
      </c>
      <c r="F120">
        <v>138</v>
      </c>
      <c r="G120" s="8">
        <v>148</v>
      </c>
      <c r="H120">
        <v>195</v>
      </c>
      <c r="I120">
        <v>193</v>
      </c>
    </row>
    <row r="121" spans="1:10">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c r="A122" s="11" t="s">
        <v>112</v>
      </c>
      <c r="E122" s="8">
        <v>3575</v>
      </c>
      <c r="F122" s="8">
        <v>3622</v>
      </c>
      <c r="G122" s="8">
        <v>3449</v>
      </c>
      <c r="H122" s="8">
        <v>3659</v>
      </c>
      <c r="I122" s="8">
        <v>4111</v>
      </c>
      <c r="J122" s="8"/>
    </row>
    <row r="123" spans="1:10">
      <c r="A123" s="11" t="s">
        <v>113</v>
      </c>
      <c r="E123" s="8">
        <v>1347</v>
      </c>
      <c r="F123" s="8">
        <v>1395</v>
      </c>
      <c r="G123" s="8">
        <v>1365</v>
      </c>
      <c r="H123" s="8">
        <v>1494</v>
      </c>
      <c r="I123" s="8">
        <v>1610</v>
      </c>
      <c r="J123" s="8"/>
    </row>
    <row r="124" spans="1:10">
      <c r="A124" s="11" t="s">
        <v>114</v>
      </c>
      <c r="E124" s="8">
        <v>244</v>
      </c>
      <c r="F124">
        <v>237</v>
      </c>
      <c r="G124">
        <v>214</v>
      </c>
      <c r="H124">
        <v>190</v>
      </c>
      <c r="I124">
        <v>234</v>
      </c>
    </row>
    <row r="125" spans="1:10">
      <c r="A125" s="2" t="s">
        <v>192</v>
      </c>
      <c r="B125" s="3">
        <f t="shared" ref="B125:D125" si="23">+SUM(B126:B128)</f>
        <v>5705</v>
      </c>
      <c r="C125" s="3">
        <f t="shared" si="23"/>
        <v>5884</v>
      </c>
      <c r="D125" s="3">
        <f t="shared" si="23"/>
        <v>6211</v>
      </c>
      <c r="E125" s="3"/>
      <c r="F125" s="3"/>
      <c r="G125" s="3"/>
      <c r="H125" s="3"/>
      <c r="I125" s="3"/>
      <c r="J125" s="3"/>
    </row>
    <row r="126" spans="1:10">
      <c r="A126" s="11" t="s">
        <v>112</v>
      </c>
      <c r="B126" s="8">
        <v>3876</v>
      </c>
      <c r="C126" s="8">
        <v>3985</v>
      </c>
      <c r="D126" s="8">
        <v>4068</v>
      </c>
      <c r="E126" s="8"/>
      <c r="F126" s="8"/>
      <c r="G126" s="8"/>
      <c r="H126" s="8"/>
      <c r="I126" s="8"/>
      <c r="J126" s="8"/>
    </row>
    <row r="127" spans="1:10">
      <c r="A127" s="11" t="s">
        <v>113</v>
      </c>
      <c r="B127" s="8">
        <v>1552</v>
      </c>
      <c r="C127" s="8">
        <v>1628</v>
      </c>
      <c r="D127" s="8">
        <v>1868</v>
      </c>
      <c r="E127" s="8"/>
      <c r="F127" s="8"/>
      <c r="G127" s="8"/>
      <c r="H127" s="8"/>
      <c r="I127" s="8"/>
      <c r="J127" s="8"/>
    </row>
    <row r="128" spans="1:10">
      <c r="A128" s="11" t="s">
        <v>114</v>
      </c>
      <c r="B128" s="8">
        <v>277</v>
      </c>
      <c r="C128" s="8">
        <v>271</v>
      </c>
      <c r="D128" s="8">
        <v>275</v>
      </c>
      <c r="E128" s="8"/>
    </row>
    <row r="129" spans="1:10">
      <c r="A129" s="2" t="s">
        <v>193</v>
      </c>
      <c r="B129" s="3">
        <f t="shared" ref="B129:D129" si="24">+SUM(B130:B132)</f>
        <v>1421</v>
      </c>
      <c r="C129" s="3">
        <f t="shared" si="24"/>
        <v>1431</v>
      </c>
      <c r="D129" s="3">
        <f t="shared" si="24"/>
        <v>1487</v>
      </c>
      <c r="E129" s="3"/>
      <c r="F129" s="3"/>
      <c r="G129" s="3"/>
      <c r="H129" s="3"/>
      <c r="I129" s="3"/>
      <c r="J129" s="3"/>
    </row>
    <row r="130" spans="1:10">
      <c r="A130" s="11" t="s">
        <v>112</v>
      </c>
      <c r="B130" s="8">
        <v>827</v>
      </c>
      <c r="C130" s="8">
        <v>882</v>
      </c>
      <c r="D130" s="8">
        <v>927</v>
      </c>
      <c r="E130" s="8"/>
      <c r="F130" s="8"/>
      <c r="G130" s="8"/>
      <c r="H130" s="8"/>
      <c r="I130" s="8"/>
      <c r="J130" s="8"/>
    </row>
    <row r="131" spans="1:10">
      <c r="A131" s="11" t="s">
        <v>113</v>
      </c>
      <c r="B131" s="8">
        <v>499</v>
      </c>
      <c r="C131" s="8">
        <v>463</v>
      </c>
      <c r="D131" s="8">
        <v>471</v>
      </c>
      <c r="E131" s="8"/>
      <c r="F131" s="8"/>
      <c r="G131" s="8"/>
      <c r="H131" s="8"/>
      <c r="I131" s="8"/>
      <c r="J131" s="8"/>
    </row>
    <row r="132" spans="1:10" s="12" customFormat="1">
      <c r="A132" s="11" t="s">
        <v>114</v>
      </c>
      <c r="B132" s="8">
        <v>95</v>
      </c>
      <c r="C132" s="8">
        <v>86</v>
      </c>
      <c r="D132" s="8">
        <v>89</v>
      </c>
      <c r="E132" s="8"/>
      <c r="F132"/>
      <c r="G132"/>
      <c r="H132"/>
      <c r="I132"/>
      <c r="J132"/>
    </row>
    <row r="133" spans="1:10">
      <c r="A133" s="2" t="s">
        <v>194</v>
      </c>
      <c r="B133" s="3">
        <f t="shared" ref="B133:D133" si="25">+SUM(B134:B136)</f>
        <v>755</v>
      </c>
      <c r="C133" s="3">
        <f t="shared" si="25"/>
        <v>869</v>
      </c>
      <c r="D133" s="3">
        <f t="shared" si="25"/>
        <v>1014</v>
      </c>
      <c r="E133" s="3"/>
      <c r="F133" s="3"/>
      <c r="G133" s="3"/>
      <c r="H133" s="3"/>
      <c r="I133" s="3"/>
      <c r="J133" s="3"/>
    </row>
    <row r="134" spans="1:10">
      <c r="A134" s="11" t="s">
        <v>112</v>
      </c>
      <c r="B134" s="8">
        <v>452</v>
      </c>
      <c r="C134" s="8">
        <v>570</v>
      </c>
      <c r="D134" s="8">
        <v>666</v>
      </c>
      <c r="E134" s="8"/>
      <c r="F134" s="8"/>
      <c r="G134" s="8"/>
      <c r="H134" s="8"/>
      <c r="I134" s="8"/>
      <c r="J134" s="8"/>
    </row>
    <row r="135" spans="1:10">
      <c r="A135" s="11" t="s">
        <v>113</v>
      </c>
      <c r="B135" s="8">
        <v>230</v>
      </c>
      <c r="C135" s="8">
        <v>228</v>
      </c>
      <c r="D135" s="8">
        <v>275</v>
      </c>
      <c r="E135" s="8"/>
      <c r="F135" s="8"/>
      <c r="G135" s="8"/>
      <c r="H135" s="8"/>
      <c r="I135" s="8"/>
      <c r="J135" s="8"/>
    </row>
    <row r="136" spans="1:10">
      <c r="A136" s="11" t="s">
        <v>114</v>
      </c>
      <c r="B136" s="8">
        <v>73</v>
      </c>
      <c r="C136" s="8">
        <v>71</v>
      </c>
      <c r="D136" s="8">
        <v>73</v>
      </c>
      <c r="E136" s="8"/>
    </row>
    <row r="137" spans="1:10">
      <c r="A137" s="2" t="s">
        <v>195</v>
      </c>
      <c r="B137" s="3">
        <f t="shared" ref="B137:D137" si="26">+SUM(B138:B140)</f>
        <v>3898</v>
      </c>
      <c r="C137" s="3">
        <f t="shared" si="26"/>
        <v>3701</v>
      </c>
      <c r="D137" s="3">
        <f t="shared" si="26"/>
        <v>3995</v>
      </c>
      <c r="E137" s="3"/>
      <c r="F137" s="3"/>
      <c r="G137" s="3"/>
      <c r="H137" s="3"/>
      <c r="I137" s="3"/>
      <c r="J137" s="3"/>
    </row>
    <row r="138" spans="1:10">
      <c r="A138" s="11" t="s">
        <v>112</v>
      </c>
      <c r="B138" s="8">
        <v>2641</v>
      </c>
      <c r="C138" s="8">
        <v>2536</v>
      </c>
      <c r="D138" s="8">
        <v>2816</v>
      </c>
      <c r="E138" s="8"/>
      <c r="F138" s="8"/>
      <c r="G138" s="8"/>
      <c r="H138" s="8"/>
      <c r="I138" s="8"/>
      <c r="J138" s="8"/>
    </row>
    <row r="139" spans="1:10">
      <c r="A139" s="11" t="s">
        <v>113</v>
      </c>
      <c r="B139" s="8">
        <v>1021</v>
      </c>
      <c r="C139" s="8">
        <v>947</v>
      </c>
      <c r="D139" s="8">
        <v>966</v>
      </c>
      <c r="E139" s="8"/>
      <c r="F139" s="8"/>
      <c r="G139" s="8"/>
      <c r="H139" s="8"/>
      <c r="I139" s="8"/>
      <c r="J139" s="8"/>
    </row>
    <row r="140" spans="1:10">
      <c r="A140" s="11" t="s">
        <v>114</v>
      </c>
      <c r="B140" s="8">
        <v>236</v>
      </c>
      <c r="C140" s="8">
        <v>218</v>
      </c>
      <c r="D140" s="8">
        <v>213</v>
      </c>
      <c r="E140" s="8"/>
    </row>
    <row r="141" spans="1:10">
      <c r="A141" s="2" t="s">
        <v>106</v>
      </c>
      <c r="B141" s="3">
        <v>115</v>
      </c>
      <c r="C141" s="3">
        <v>73</v>
      </c>
      <c r="D141" s="3">
        <v>73</v>
      </c>
      <c r="E141" s="3">
        <v>88</v>
      </c>
      <c r="F141" s="3">
        <v>42</v>
      </c>
      <c r="G141" s="3">
        <v>30</v>
      </c>
      <c r="H141" s="3">
        <v>25</v>
      </c>
      <c r="I141" s="3">
        <v>102</v>
      </c>
      <c r="J141" s="3"/>
    </row>
    <row r="142" spans="1:10">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c r="A143" s="2" t="s">
        <v>103</v>
      </c>
      <c r="B143" s="3">
        <v>1982</v>
      </c>
      <c r="C143" s="3">
        <v>1955</v>
      </c>
      <c r="D143" s="3">
        <v>2042</v>
      </c>
      <c r="E143" s="8">
        <v>1886</v>
      </c>
      <c r="F143" s="3">
        <v>1906</v>
      </c>
      <c r="G143" s="3">
        <v>1846</v>
      </c>
      <c r="H143" s="3">
        <v>2205</v>
      </c>
      <c r="I143" s="3">
        <v>2346</v>
      </c>
      <c r="J143" s="3"/>
    </row>
    <row r="144" spans="1:10">
      <c r="A144" s="11" t="s">
        <v>112</v>
      </c>
      <c r="B144" s="3"/>
      <c r="C144" s="3"/>
      <c r="D144" s="3"/>
      <c r="E144" s="3"/>
      <c r="F144" s="3"/>
      <c r="G144" s="3"/>
      <c r="H144" s="3">
        <v>1986</v>
      </c>
      <c r="I144" s="3">
        <v>2094</v>
      </c>
      <c r="J144" s="3"/>
    </row>
    <row r="145" spans="1:10">
      <c r="A145" s="11" t="s">
        <v>113</v>
      </c>
      <c r="B145" s="3"/>
      <c r="C145" s="3"/>
      <c r="D145" s="3"/>
      <c r="E145" s="3"/>
      <c r="F145" s="3"/>
      <c r="G145" s="3"/>
      <c r="H145" s="3">
        <v>104</v>
      </c>
      <c r="I145" s="3">
        <v>103</v>
      </c>
      <c r="J145" s="3"/>
    </row>
    <row r="146" spans="1:10">
      <c r="A146" s="11" t="s">
        <v>114</v>
      </c>
      <c r="B146" s="3"/>
      <c r="C146" s="3"/>
      <c r="D146" s="3"/>
      <c r="E146" s="3"/>
      <c r="F146" s="3"/>
      <c r="G146" s="3"/>
      <c r="H146" s="3">
        <v>29</v>
      </c>
      <c r="I146" s="3">
        <v>26</v>
      </c>
      <c r="J146" s="3"/>
    </row>
    <row r="147" spans="1:10">
      <c r="A147" s="11" t="s">
        <v>120</v>
      </c>
      <c r="B147" s="3"/>
      <c r="C147" s="3"/>
      <c r="D147" s="3"/>
      <c r="E147" s="3"/>
      <c r="F147" s="3"/>
      <c r="G147" s="3"/>
      <c r="H147" s="3">
        <v>86</v>
      </c>
      <c r="I147" s="3">
        <v>123</v>
      </c>
      <c r="J147" s="3"/>
    </row>
    <row r="148" spans="1:10">
      <c r="A148" s="2" t="s">
        <v>107</v>
      </c>
      <c r="B148" s="3">
        <v>-82</v>
      </c>
      <c r="C148" s="3">
        <v>-86</v>
      </c>
      <c r="D148" s="3">
        <v>75</v>
      </c>
      <c r="E148" s="3">
        <v>26</v>
      </c>
      <c r="F148" s="3">
        <v>-7</v>
      </c>
      <c r="G148" s="3">
        <v>-11</v>
      </c>
      <c r="H148" s="3">
        <v>40</v>
      </c>
      <c r="I148" s="3">
        <v>-72</v>
      </c>
      <c r="J148" s="3"/>
    </row>
    <row r="149" spans="1:10" ht="15" thickBot="1">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c r="A151" s="1" t="s">
        <v>109</v>
      </c>
    </row>
    <row r="152" spans="1:10">
      <c r="A152" s="2" t="s">
        <v>99</v>
      </c>
      <c r="B152" s="3">
        <v>3645</v>
      </c>
      <c r="C152" s="3">
        <v>3763</v>
      </c>
      <c r="D152" s="3">
        <v>3875</v>
      </c>
      <c r="E152" s="8">
        <v>3600</v>
      </c>
      <c r="F152" s="8">
        <v>3925</v>
      </c>
      <c r="G152" s="8">
        <v>2899</v>
      </c>
      <c r="H152" s="3">
        <v>5089</v>
      </c>
      <c r="I152" s="3">
        <v>5114</v>
      </c>
      <c r="J152" s="3"/>
    </row>
    <row r="153" spans="1:10">
      <c r="A153" s="2" t="s">
        <v>100</v>
      </c>
      <c r="B153" s="3">
        <v>0</v>
      </c>
      <c r="C153" s="3">
        <v>0</v>
      </c>
      <c r="D153" s="3">
        <v>0</v>
      </c>
      <c r="E153" s="8">
        <v>1587</v>
      </c>
      <c r="F153" s="8">
        <v>1995</v>
      </c>
      <c r="G153" s="8">
        <v>1541</v>
      </c>
      <c r="H153" s="3">
        <v>2435</v>
      </c>
      <c r="I153" s="3">
        <v>3293</v>
      </c>
      <c r="J153" s="3"/>
    </row>
    <row r="154" spans="1:10">
      <c r="A154" s="2" t="s">
        <v>101</v>
      </c>
      <c r="B154" s="3">
        <v>993</v>
      </c>
      <c r="C154" s="3">
        <v>1372</v>
      </c>
      <c r="D154" s="3">
        <v>1507</v>
      </c>
      <c r="E154" s="8">
        <v>1807</v>
      </c>
      <c r="F154" s="8">
        <v>2376</v>
      </c>
      <c r="G154" s="8">
        <v>2490</v>
      </c>
      <c r="H154" s="3">
        <v>3243</v>
      </c>
      <c r="I154" s="3">
        <v>2365</v>
      </c>
      <c r="J154" s="3"/>
    </row>
    <row r="155" spans="1:10">
      <c r="A155" s="2" t="s">
        <v>105</v>
      </c>
      <c r="B155" s="3">
        <v>0</v>
      </c>
      <c r="C155" s="3">
        <v>0</v>
      </c>
      <c r="D155" s="3">
        <v>0</v>
      </c>
      <c r="E155" s="3">
        <v>1189</v>
      </c>
      <c r="F155" s="8">
        <v>1323</v>
      </c>
      <c r="G155" s="8">
        <v>1184</v>
      </c>
      <c r="H155" s="3">
        <v>1530</v>
      </c>
      <c r="I155" s="3">
        <v>1896</v>
      </c>
      <c r="J155" s="3"/>
    </row>
    <row r="156" spans="1:10">
      <c r="A156" s="59" t="s">
        <v>192</v>
      </c>
      <c r="B156" s="3">
        <v>1275</v>
      </c>
      <c r="C156" s="3">
        <v>1434</v>
      </c>
      <c r="D156" s="3">
        <v>1203</v>
      </c>
      <c r="E156" s="3">
        <v>0</v>
      </c>
      <c r="F156" s="3">
        <v>0</v>
      </c>
      <c r="G156" s="3">
        <v>0</v>
      </c>
      <c r="H156" s="3">
        <v>0</v>
      </c>
      <c r="I156" s="3">
        <v>0</v>
      </c>
      <c r="J156" s="3"/>
    </row>
    <row r="157" spans="1:10">
      <c r="A157" s="59" t="s">
        <v>193</v>
      </c>
      <c r="B157" s="3">
        <v>249</v>
      </c>
      <c r="C157" s="3">
        <v>289</v>
      </c>
      <c r="D157" s="3">
        <v>244</v>
      </c>
      <c r="E157" s="3">
        <v>0</v>
      </c>
      <c r="F157" s="3">
        <v>0</v>
      </c>
      <c r="G157" s="3">
        <v>0</v>
      </c>
      <c r="H157" s="3">
        <v>0</v>
      </c>
      <c r="I157" s="3">
        <v>0</v>
      </c>
      <c r="J157" s="3"/>
    </row>
    <row r="158" spans="1:10">
      <c r="A158" s="59" t="s">
        <v>194</v>
      </c>
      <c r="B158" s="3">
        <v>100</v>
      </c>
      <c r="C158" s="3">
        <v>174</v>
      </c>
      <c r="D158" s="3">
        <v>224</v>
      </c>
      <c r="E158" s="3">
        <v>0</v>
      </c>
      <c r="F158" s="3">
        <v>0</v>
      </c>
      <c r="G158" s="3">
        <v>0</v>
      </c>
      <c r="H158" s="3">
        <v>0</v>
      </c>
      <c r="I158" s="3">
        <v>0</v>
      </c>
      <c r="J158" s="3"/>
    </row>
    <row r="159" spans="1:10">
      <c r="A159" s="59" t="s">
        <v>195</v>
      </c>
      <c r="B159" s="3">
        <v>818</v>
      </c>
      <c r="C159" s="3">
        <v>892</v>
      </c>
      <c r="D159" s="3">
        <v>816</v>
      </c>
      <c r="E159" s="3">
        <v>0</v>
      </c>
      <c r="F159" s="3">
        <v>0</v>
      </c>
      <c r="G159" s="3">
        <v>0</v>
      </c>
      <c r="H159" s="3">
        <v>0</v>
      </c>
      <c r="I159" s="3">
        <v>0</v>
      </c>
      <c r="J159" s="3"/>
    </row>
    <row r="160" spans="1:10">
      <c r="A160" s="2" t="s">
        <v>106</v>
      </c>
      <c r="B160" s="3">
        <v>-2267</v>
      </c>
      <c r="C160" s="3">
        <v>-2596</v>
      </c>
      <c r="D160" s="3">
        <v>-2677</v>
      </c>
      <c r="E160" s="3">
        <v>-2658</v>
      </c>
      <c r="F160" s="3">
        <v>-3262</v>
      </c>
      <c r="G160" s="3">
        <v>-3468</v>
      </c>
      <c r="H160" s="3">
        <v>-3656</v>
      </c>
      <c r="I160" s="3">
        <v>-4262</v>
      </c>
      <c r="J160" s="3"/>
    </row>
    <row r="161" spans="1:10">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c r="A162" s="2" t="s">
        <v>103</v>
      </c>
      <c r="B162" s="3">
        <v>517</v>
      </c>
      <c r="C162" s="3">
        <v>487</v>
      </c>
      <c r="D162" s="3">
        <v>477</v>
      </c>
      <c r="E162" s="3">
        <v>310</v>
      </c>
      <c r="F162" s="3">
        <v>303</v>
      </c>
      <c r="G162" s="3">
        <v>297</v>
      </c>
      <c r="H162" s="3">
        <v>543</v>
      </c>
      <c r="I162" s="3">
        <v>669</v>
      </c>
      <c r="J162" s="3"/>
    </row>
    <row r="163" spans="1:10">
      <c r="A163" s="2" t="s">
        <v>107</v>
      </c>
      <c r="B163" s="3">
        <v>-1097</v>
      </c>
      <c r="C163" s="3">
        <v>-1173</v>
      </c>
      <c r="D163" s="3">
        <v>-724</v>
      </c>
      <c r="E163" s="3">
        <v>-1456</v>
      </c>
      <c r="F163" s="3">
        <v>-1810</v>
      </c>
      <c r="G163" s="3">
        <v>-1967</v>
      </c>
      <c r="H163" s="3">
        <v>-2261</v>
      </c>
      <c r="I163" s="3">
        <v>-2219</v>
      </c>
      <c r="J163" s="3"/>
    </row>
    <row r="164" spans="1:10" ht="15" thickBot="1">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c r="A166" s="1" t="s">
        <v>116</v>
      </c>
    </row>
    <row r="167" spans="1:10">
      <c r="A167" s="2" t="s">
        <v>99</v>
      </c>
      <c r="B167" s="3">
        <v>632</v>
      </c>
      <c r="C167" s="3">
        <v>742</v>
      </c>
      <c r="D167" s="3">
        <v>819</v>
      </c>
      <c r="E167" s="3">
        <v>848</v>
      </c>
      <c r="F167" s="3">
        <v>814</v>
      </c>
      <c r="G167" s="3">
        <v>645</v>
      </c>
      <c r="H167" s="3">
        <v>617</v>
      </c>
      <c r="I167" s="3">
        <v>639</v>
      </c>
      <c r="J167" s="3"/>
    </row>
    <row r="168" spans="1:10">
      <c r="A168" s="2" t="s">
        <v>100</v>
      </c>
      <c r="B168" s="3">
        <v>0</v>
      </c>
      <c r="C168" s="3">
        <v>0</v>
      </c>
      <c r="D168" s="3">
        <v>709</v>
      </c>
      <c r="E168" s="3">
        <v>849</v>
      </c>
      <c r="F168" s="3">
        <v>929</v>
      </c>
      <c r="G168" s="3">
        <v>885</v>
      </c>
      <c r="H168" s="3">
        <v>982</v>
      </c>
      <c r="I168" s="3">
        <v>920</v>
      </c>
      <c r="J168" s="3"/>
    </row>
    <row r="169" spans="1:10">
      <c r="A169" s="2" t="s">
        <v>101</v>
      </c>
      <c r="B169" s="3">
        <v>254</v>
      </c>
      <c r="C169" s="3">
        <v>234</v>
      </c>
      <c r="D169" s="3">
        <v>225</v>
      </c>
      <c r="E169" s="3">
        <v>256</v>
      </c>
      <c r="F169" s="3">
        <v>237</v>
      </c>
      <c r="G169" s="3">
        <v>214</v>
      </c>
      <c r="H169" s="3">
        <v>288</v>
      </c>
      <c r="I169" s="3">
        <v>303</v>
      </c>
      <c r="J169" s="3"/>
    </row>
    <row r="170" spans="1:10">
      <c r="A170" s="2" t="s">
        <v>117</v>
      </c>
      <c r="B170" s="3">
        <v>0</v>
      </c>
      <c r="C170" s="3">
        <v>0</v>
      </c>
      <c r="D170" s="3">
        <v>340</v>
      </c>
      <c r="E170" s="3">
        <v>339</v>
      </c>
      <c r="F170" s="3">
        <v>326</v>
      </c>
      <c r="G170" s="3">
        <v>296</v>
      </c>
      <c r="H170" s="3">
        <v>304</v>
      </c>
      <c r="I170" s="3">
        <v>274</v>
      </c>
      <c r="J170" s="3"/>
    </row>
    <row r="171" spans="1:10">
      <c r="A171" s="59" t="s">
        <v>196</v>
      </c>
      <c r="B171" s="3">
        <f>451+47+205+103</f>
        <v>806</v>
      </c>
      <c r="C171" s="3">
        <f>589+50+223+109</f>
        <v>971</v>
      </c>
      <c r="D171" s="3">
        <v>0</v>
      </c>
      <c r="E171" s="3">
        <v>0</v>
      </c>
      <c r="F171" s="3">
        <v>0</v>
      </c>
      <c r="G171" s="3">
        <v>0</v>
      </c>
      <c r="H171" s="3">
        <v>0</v>
      </c>
      <c r="I171" s="3">
        <v>0</v>
      </c>
      <c r="J171" s="3"/>
    </row>
    <row r="172" spans="1:10">
      <c r="A172" s="2" t="s">
        <v>106</v>
      </c>
      <c r="B172" s="3">
        <v>484</v>
      </c>
      <c r="C172" s="3">
        <v>511</v>
      </c>
      <c r="D172" s="3">
        <v>533</v>
      </c>
      <c r="E172" s="3">
        <v>597</v>
      </c>
      <c r="F172" s="3">
        <v>665</v>
      </c>
      <c r="G172" s="3">
        <v>830</v>
      </c>
      <c r="H172" s="3">
        <v>780</v>
      </c>
      <c r="I172" s="3">
        <v>789</v>
      </c>
      <c r="J172" s="3"/>
    </row>
    <row r="173" spans="1:10">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c r="A174" s="2" t="s">
        <v>103</v>
      </c>
      <c r="B174" s="3">
        <v>122</v>
      </c>
      <c r="C174" s="3">
        <v>125</v>
      </c>
      <c r="D174" s="3">
        <v>125</v>
      </c>
      <c r="E174" s="3">
        <v>115</v>
      </c>
      <c r="F174" s="3">
        <v>100</v>
      </c>
      <c r="G174" s="3">
        <v>80</v>
      </c>
      <c r="H174" s="3">
        <v>63</v>
      </c>
      <c r="I174" s="3">
        <v>49</v>
      </c>
      <c r="J174" s="3"/>
    </row>
    <row r="175" spans="1:10">
      <c r="A175" s="2" t="s">
        <v>107</v>
      </c>
      <c r="B175" s="3">
        <v>713</v>
      </c>
      <c r="C175" s="3">
        <v>937</v>
      </c>
      <c r="D175" s="3">
        <v>1238</v>
      </c>
      <c r="E175" s="3">
        <v>1450</v>
      </c>
      <c r="F175" s="3">
        <v>1673</v>
      </c>
      <c r="G175" s="3">
        <v>1916</v>
      </c>
      <c r="H175" s="3">
        <v>1870</v>
      </c>
      <c r="I175" s="3">
        <v>1817</v>
      </c>
      <c r="J175" s="3"/>
    </row>
    <row r="176" spans="1:10" ht="15" thickBot="1">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c r="A178" s="1" t="s">
        <v>121</v>
      </c>
    </row>
    <row r="179" spans="1:10">
      <c r="A179" s="2" t="s">
        <v>99</v>
      </c>
      <c r="B179" s="3">
        <v>208</v>
      </c>
      <c r="C179" s="3">
        <v>242</v>
      </c>
      <c r="D179" s="3">
        <v>223</v>
      </c>
      <c r="E179" s="3">
        <v>196</v>
      </c>
      <c r="F179" s="3">
        <v>117</v>
      </c>
      <c r="G179" s="3">
        <v>110</v>
      </c>
      <c r="H179" s="3">
        <v>98</v>
      </c>
      <c r="I179" s="3">
        <v>146</v>
      </c>
      <c r="J179" s="3"/>
    </row>
    <row r="180" spans="1:10">
      <c r="A180" s="2" t="s">
        <v>100</v>
      </c>
      <c r="B180" s="3">
        <v>0</v>
      </c>
      <c r="C180" s="3">
        <v>234</v>
      </c>
      <c r="D180" s="3">
        <v>173</v>
      </c>
      <c r="E180" s="3">
        <v>240</v>
      </c>
      <c r="F180" s="3">
        <v>233</v>
      </c>
      <c r="G180" s="3">
        <v>139</v>
      </c>
      <c r="H180" s="3">
        <v>153</v>
      </c>
      <c r="I180" s="3">
        <v>197</v>
      </c>
      <c r="J180" s="3"/>
    </row>
    <row r="181" spans="1:10">
      <c r="A181" s="2" t="s">
        <v>101</v>
      </c>
      <c r="B181" s="3">
        <v>69</v>
      </c>
      <c r="C181" s="3">
        <v>44</v>
      </c>
      <c r="D181" s="3">
        <v>51</v>
      </c>
      <c r="E181" s="3">
        <v>76</v>
      </c>
      <c r="F181" s="3">
        <v>49</v>
      </c>
      <c r="G181" s="3">
        <v>28</v>
      </c>
      <c r="H181" s="3">
        <v>94</v>
      </c>
      <c r="I181" s="3">
        <v>78</v>
      </c>
      <c r="J181" s="3"/>
    </row>
    <row r="182" spans="1:10">
      <c r="A182" s="2" t="s">
        <v>117</v>
      </c>
      <c r="B182" s="3">
        <v>0</v>
      </c>
      <c r="C182" s="3">
        <v>62</v>
      </c>
      <c r="D182" s="3">
        <v>59</v>
      </c>
      <c r="E182" s="3">
        <v>49</v>
      </c>
      <c r="F182" s="3">
        <v>47</v>
      </c>
      <c r="G182" s="3">
        <v>41</v>
      </c>
      <c r="H182" s="3">
        <v>54</v>
      </c>
      <c r="I182" s="3">
        <v>56</v>
      </c>
      <c r="J182" s="3"/>
    </row>
    <row r="183" spans="1:10">
      <c r="A183" s="59" t="s">
        <v>196</v>
      </c>
      <c r="B183" s="3">
        <f>216+20+15+37</f>
        <v>288</v>
      </c>
      <c r="C183" s="3">
        <v>0</v>
      </c>
      <c r="D183" s="3">
        <v>0</v>
      </c>
      <c r="E183" s="3">
        <v>0</v>
      </c>
      <c r="F183" s="3">
        <v>0</v>
      </c>
      <c r="G183" s="3">
        <v>0</v>
      </c>
      <c r="H183" s="3">
        <v>0</v>
      </c>
      <c r="I183" s="3">
        <v>0</v>
      </c>
      <c r="J183" s="3"/>
    </row>
    <row r="184" spans="1:10">
      <c r="A184" s="2" t="s">
        <v>106</v>
      </c>
      <c r="B184" s="3">
        <v>225</v>
      </c>
      <c r="C184" s="3">
        <v>258</v>
      </c>
      <c r="D184" s="3">
        <v>278</v>
      </c>
      <c r="E184" s="3">
        <v>286</v>
      </c>
      <c r="F184" s="3">
        <v>278</v>
      </c>
      <c r="G184" s="3">
        <v>438</v>
      </c>
      <c r="H184" s="3">
        <v>278</v>
      </c>
      <c r="I184" s="3">
        <v>222</v>
      </c>
      <c r="J184" s="3"/>
    </row>
    <row r="185" spans="1:10">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c r="A186" s="2" t="s">
        <v>103</v>
      </c>
      <c r="B186" s="3">
        <v>69</v>
      </c>
      <c r="C186" s="3">
        <v>39</v>
      </c>
      <c r="D186" s="3">
        <v>30</v>
      </c>
      <c r="E186" s="3">
        <v>22</v>
      </c>
      <c r="F186" s="3">
        <v>18</v>
      </c>
      <c r="G186" s="3">
        <v>12</v>
      </c>
      <c r="H186" s="3">
        <v>7</v>
      </c>
      <c r="I186" s="3">
        <v>9</v>
      </c>
      <c r="J186" s="3"/>
    </row>
    <row r="187" spans="1:10">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c r="A190" s="1" t="s">
        <v>123</v>
      </c>
    </row>
    <row r="191" spans="1:10">
      <c r="A191" s="2" t="s">
        <v>99</v>
      </c>
      <c r="B191" s="3">
        <v>121</v>
      </c>
      <c r="C191" s="3">
        <v>133</v>
      </c>
      <c r="D191" s="3">
        <v>140</v>
      </c>
      <c r="E191" s="3">
        <v>160</v>
      </c>
      <c r="F191" s="3">
        <v>149</v>
      </c>
      <c r="G191" s="3">
        <v>148</v>
      </c>
      <c r="H191" s="3">
        <v>130</v>
      </c>
      <c r="I191" s="3">
        <v>124</v>
      </c>
      <c r="J191" s="3"/>
    </row>
    <row r="192" spans="1:10">
      <c r="A192" s="2" t="s">
        <v>100</v>
      </c>
      <c r="B192" s="3">
        <v>0</v>
      </c>
      <c r="C192" s="3">
        <v>85</v>
      </c>
      <c r="D192" s="3">
        <v>106</v>
      </c>
      <c r="E192" s="3">
        <v>116</v>
      </c>
      <c r="F192" s="3">
        <v>111</v>
      </c>
      <c r="G192" s="3">
        <v>132</v>
      </c>
      <c r="H192" s="3">
        <v>136</v>
      </c>
      <c r="I192" s="3">
        <v>134</v>
      </c>
      <c r="J192" s="3"/>
    </row>
    <row r="193" spans="1:10">
      <c r="A193" s="2" t="s">
        <v>101</v>
      </c>
      <c r="B193" s="3">
        <v>46</v>
      </c>
      <c r="C193" s="3">
        <v>48</v>
      </c>
      <c r="D193" s="3">
        <v>54</v>
      </c>
      <c r="E193" s="3">
        <v>56</v>
      </c>
      <c r="F193" s="3">
        <v>50</v>
      </c>
      <c r="G193" s="3">
        <v>44</v>
      </c>
      <c r="H193" s="3">
        <v>46</v>
      </c>
      <c r="I193" s="3">
        <v>41</v>
      </c>
      <c r="J193" s="3"/>
    </row>
    <row r="194" spans="1:10">
      <c r="A194" s="2" t="s">
        <v>105</v>
      </c>
      <c r="B194" s="3">
        <v>0</v>
      </c>
      <c r="C194" s="3">
        <v>42</v>
      </c>
      <c r="D194" s="3">
        <v>54</v>
      </c>
      <c r="E194" s="3">
        <v>55</v>
      </c>
      <c r="F194" s="3">
        <v>53</v>
      </c>
      <c r="G194" s="3">
        <v>46</v>
      </c>
      <c r="H194" s="3">
        <v>43</v>
      </c>
      <c r="I194" s="3">
        <v>42</v>
      </c>
      <c r="J194" s="3"/>
    </row>
    <row r="195" spans="1:10">
      <c r="A195" s="59" t="s">
        <v>196</v>
      </c>
      <c r="B195" s="3">
        <f>75+12+22+27</f>
        <v>136</v>
      </c>
      <c r="C195" s="3">
        <v>0</v>
      </c>
      <c r="D195" s="3">
        <v>0</v>
      </c>
      <c r="E195" s="3">
        <v>0</v>
      </c>
      <c r="F195" s="3">
        <v>0</v>
      </c>
      <c r="G195" s="3">
        <v>0</v>
      </c>
      <c r="H195" s="3">
        <v>0</v>
      </c>
      <c r="I195" s="3">
        <v>0</v>
      </c>
      <c r="J195" s="3"/>
    </row>
    <row r="196" spans="1:10">
      <c r="A196" s="2" t="s">
        <v>106</v>
      </c>
      <c r="B196" s="3">
        <v>210</v>
      </c>
      <c r="C196" s="3">
        <v>230</v>
      </c>
      <c r="D196" s="3">
        <v>233</v>
      </c>
      <c r="E196" s="3">
        <v>217</v>
      </c>
      <c r="F196" s="3">
        <v>195</v>
      </c>
      <c r="G196" s="3">
        <v>214</v>
      </c>
      <c r="H196" s="3">
        <v>222</v>
      </c>
      <c r="I196" s="3">
        <v>220</v>
      </c>
      <c r="J196" s="3"/>
    </row>
    <row r="197" spans="1:10">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c r="A198" s="2" t="s">
        <v>103</v>
      </c>
      <c r="B198" s="3">
        <v>18</v>
      </c>
      <c r="C198" s="3">
        <v>27</v>
      </c>
      <c r="D198" s="3">
        <v>28</v>
      </c>
      <c r="E198" s="3">
        <v>33</v>
      </c>
      <c r="F198" s="3">
        <v>31</v>
      </c>
      <c r="G198" s="3">
        <v>25</v>
      </c>
      <c r="H198" s="3">
        <v>26</v>
      </c>
      <c r="I198" s="3">
        <v>22</v>
      </c>
      <c r="J198" s="3"/>
    </row>
    <row r="199" spans="1:10">
      <c r="A199" s="2" t="s">
        <v>107</v>
      </c>
      <c r="B199" s="3">
        <v>75</v>
      </c>
      <c r="C199" s="3">
        <v>84</v>
      </c>
      <c r="D199" s="3">
        <v>91</v>
      </c>
      <c r="E199" s="3">
        <v>110</v>
      </c>
      <c r="F199" s="3">
        <v>116</v>
      </c>
      <c r="G199" s="3">
        <v>112</v>
      </c>
      <c r="H199" s="3">
        <v>141</v>
      </c>
      <c r="I199" s="3">
        <v>134</v>
      </c>
      <c r="J199" s="3"/>
    </row>
    <row r="200" spans="1:10" ht="15" thickBot="1">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c r="A202" s="14" t="s">
        <v>125</v>
      </c>
      <c r="B202" s="14"/>
      <c r="C202" s="14"/>
      <c r="D202" s="14"/>
      <c r="E202" s="14"/>
      <c r="F202" s="14"/>
      <c r="G202" s="14"/>
      <c r="H202" s="14"/>
      <c r="I202" s="14"/>
      <c r="J202" s="14"/>
    </row>
    <row r="203" spans="1:10">
      <c r="A203" s="26" t="s">
        <v>126</v>
      </c>
    </row>
    <row r="204" spans="1:10">
      <c r="A204" s="30" t="s">
        <v>99</v>
      </c>
      <c r="B204" s="60">
        <v>0.12</v>
      </c>
      <c r="C204" s="60">
        <v>0.08</v>
      </c>
      <c r="D204" s="60">
        <v>0.03</v>
      </c>
      <c r="E204" s="60">
        <v>-0.02</v>
      </c>
      <c r="F204" s="60">
        <v>7.0000000000000007E-2</v>
      </c>
      <c r="G204" s="60">
        <v>-0.09</v>
      </c>
      <c r="H204" s="60">
        <v>0.19</v>
      </c>
      <c r="I204" s="60">
        <v>7.0000000000000007E-2</v>
      </c>
      <c r="J204" s="60"/>
    </row>
    <row r="205" spans="1:10">
      <c r="A205" s="28" t="s">
        <v>112</v>
      </c>
      <c r="B205" s="61">
        <v>0.14000000000000001</v>
      </c>
      <c r="C205" s="61">
        <v>0.1</v>
      </c>
      <c r="D205" s="61">
        <v>0.04</v>
      </c>
      <c r="E205" s="61">
        <v>-0.04</v>
      </c>
      <c r="F205" s="61">
        <v>0.08</v>
      </c>
      <c r="G205" s="61">
        <v>-7.0000000000000007E-2</v>
      </c>
      <c r="H205" s="61">
        <v>0.25</v>
      </c>
      <c r="I205" s="61">
        <v>0.05</v>
      </c>
      <c r="J205" s="61"/>
    </row>
    <row r="206" spans="1:10">
      <c r="A206" s="28" t="s">
        <v>113</v>
      </c>
      <c r="B206" s="61">
        <v>0.12</v>
      </c>
      <c r="C206" s="61">
        <v>0.08</v>
      </c>
      <c r="D206" s="61">
        <v>0.03</v>
      </c>
      <c r="E206" s="61">
        <v>0.01</v>
      </c>
      <c r="F206" s="61">
        <v>7.0000000000000007E-2</v>
      </c>
      <c r="G206" s="61">
        <v>-0.12</v>
      </c>
      <c r="H206" s="61">
        <v>0.08</v>
      </c>
      <c r="I206" s="61">
        <v>0.09</v>
      </c>
      <c r="J206" s="61"/>
    </row>
    <row r="207" spans="1:10">
      <c r="A207" s="28" t="s">
        <v>114</v>
      </c>
      <c r="B207" s="61">
        <v>-0.05</v>
      </c>
      <c r="C207" s="61">
        <v>-0.13</v>
      </c>
      <c r="D207" s="61">
        <v>-0.1</v>
      </c>
      <c r="E207" s="61">
        <v>-0.08</v>
      </c>
      <c r="F207" s="61">
        <v>0</v>
      </c>
      <c r="G207" s="61">
        <v>-0.14000000000000001</v>
      </c>
      <c r="H207" s="61">
        <v>-0.02</v>
      </c>
      <c r="I207" s="61">
        <v>0.25</v>
      </c>
      <c r="J207" s="61"/>
    </row>
    <row r="208" spans="1:10">
      <c r="A208" s="30" t="s">
        <v>100</v>
      </c>
      <c r="B208" s="34"/>
      <c r="C208" s="34"/>
      <c r="D208" s="60">
        <v>0.1</v>
      </c>
      <c r="E208" s="60">
        <v>0.09</v>
      </c>
      <c r="F208" s="60">
        <v>0.11</v>
      </c>
      <c r="G208" s="60">
        <v>-0.01</v>
      </c>
      <c r="H208" s="60">
        <v>0.17</v>
      </c>
      <c r="I208" s="60">
        <v>0.12</v>
      </c>
      <c r="J208" s="60"/>
    </row>
    <row r="209" spans="1:10">
      <c r="A209" s="28" t="s">
        <v>112</v>
      </c>
      <c r="B209" s="62"/>
      <c r="C209" s="62"/>
      <c r="D209" s="61">
        <v>0.08</v>
      </c>
      <c r="E209" s="61">
        <v>0.06</v>
      </c>
      <c r="F209" s="61">
        <v>0.12</v>
      </c>
      <c r="G209" s="61">
        <v>-0.03</v>
      </c>
      <c r="H209" s="61">
        <v>0.13</v>
      </c>
      <c r="I209" s="61">
        <v>0.09</v>
      </c>
      <c r="J209" s="61"/>
    </row>
    <row r="210" spans="1:10">
      <c r="A210" s="28" t="s">
        <v>113</v>
      </c>
      <c r="B210" s="62"/>
      <c r="C210" s="62"/>
      <c r="D210" s="61">
        <v>0.17</v>
      </c>
      <c r="E210" s="61">
        <v>0.16</v>
      </c>
      <c r="F210" s="61">
        <v>0.09</v>
      </c>
      <c r="G210" s="61">
        <v>0.02</v>
      </c>
      <c r="H210" s="61">
        <v>0.25</v>
      </c>
      <c r="I210" s="61">
        <v>0.16</v>
      </c>
      <c r="J210" s="61"/>
    </row>
    <row r="211" spans="1:10">
      <c r="A211" s="28" t="s">
        <v>114</v>
      </c>
      <c r="B211" s="62"/>
      <c r="C211" s="62"/>
      <c r="D211" s="61">
        <v>7.0000000000000007E-2</v>
      </c>
      <c r="E211" s="61">
        <v>0.06</v>
      </c>
      <c r="F211" s="61">
        <v>0.05</v>
      </c>
      <c r="G211" s="61">
        <v>-0.03</v>
      </c>
      <c r="H211" s="61">
        <v>0.19</v>
      </c>
      <c r="I211" s="61">
        <v>0.17</v>
      </c>
      <c r="J211" s="61"/>
    </row>
    <row r="212" spans="1:10">
      <c r="A212" s="30" t="s">
        <v>101</v>
      </c>
      <c r="B212" s="60">
        <v>0.19</v>
      </c>
      <c r="C212" s="60">
        <v>0.27</v>
      </c>
      <c r="D212" s="60">
        <v>0.17</v>
      </c>
      <c r="E212" s="60">
        <v>0.18</v>
      </c>
      <c r="F212" s="60">
        <v>0.24</v>
      </c>
      <c r="G212" s="60">
        <v>0.11</v>
      </c>
      <c r="H212" s="60">
        <v>0.19</v>
      </c>
      <c r="I212" s="60">
        <v>-0.13</v>
      </c>
      <c r="J212" s="60"/>
    </row>
    <row r="213" spans="1:10">
      <c r="A213" s="28" t="s">
        <v>112</v>
      </c>
      <c r="B213" s="61">
        <v>0.28000000000000003</v>
      </c>
      <c r="C213" s="61">
        <v>0.33</v>
      </c>
      <c r="D213" s="61">
        <v>0.18</v>
      </c>
      <c r="E213" s="61">
        <v>0.16</v>
      </c>
      <c r="F213" s="61">
        <v>0.25</v>
      </c>
      <c r="G213" s="61">
        <v>0.12</v>
      </c>
      <c r="H213" s="61">
        <v>0.19</v>
      </c>
      <c r="I213" s="61">
        <v>-0.1</v>
      </c>
      <c r="J213" s="61"/>
    </row>
    <row r="214" spans="1:10">
      <c r="A214" s="28" t="s">
        <v>113</v>
      </c>
      <c r="B214" s="61">
        <v>7.0000000000000007E-2</v>
      </c>
      <c r="C214" s="61">
        <v>0.17</v>
      </c>
      <c r="D214" s="61">
        <v>0.18</v>
      </c>
      <c r="E214" s="61">
        <v>0.23</v>
      </c>
      <c r="F214" s="61">
        <v>0.23</v>
      </c>
      <c r="G214" s="61">
        <v>0.08</v>
      </c>
      <c r="H214" s="61">
        <v>0.19</v>
      </c>
      <c r="I214" s="61">
        <v>-0.21</v>
      </c>
      <c r="J214" s="61"/>
    </row>
    <row r="215" spans="1:10">
      <c r="A215" s="28" t="s">
        <v>114</v>
      </c>
      <c r="B215" s="61">
        <v>0.01</v>
      </c>
      <c r="C215" s="61">
        <v>7.0000000000000007E-2</v>
      </c>
      <c r="D215" s="61">
        <v>0.03</v>
      </c>
      <c r="E215" s="61">
        <v>-0.01</v>
      </c>
      <c r="F215" s="61">
        <v>0.08</v>
      </c>
      <c r="G215" s="61">
        <v>0.11</v>
      </c>
      <c r="H215" s="61">
        <v>0.26</v>
      </c>
      <c r="I215" s="61">
        <v>-0.06</v>
      </c>
      <c r="J215" s="61"/>
    </row>
    <row r="216" spans="1:10">
      <c r="A216" s="30" t="s">
        <v>105</v>
      </c>
      <c r="B216" s="34"/>
      <c r="C216" s="34"/>
      <c r="D216" s="60">
        <v>0.13</v>
      </c>
      <c r="E216" s="60">
        <v>0.1</v>
      </c>
      <c r="F216" s="60">
        <v>0.13</v>
      </c>
      <c r="G216" s="60">
        <v>0.01</v>
      </c>
      <c r="H216" s="60">
        <v>0.08</v>
      </c>
      <c r="I216" s="60">
        <v>0.16</v>
      </c>
      <c r="J216" s="60"/>
    </row>
    <row r="217" spans="1:10">
      <c r="A217" s="28" t="s">
        <v>112</v>
      </c>
      <c r="B217" s="62"/>
      <c r="C217" s="62"/>
      <c r="D217" s="61">
        <v>0.16</v>
      </c>
      <c r="E217" s="61">
        <v>0.09</v>
      </c>
      <c r="F217" s="61">
        <v>0.12</v>
      </c>
      <c r="G217" s="61">
        <v>0</v>
      </c>
      <c r="H217" s="61">
        <v>0.08</v>
      </c>
      <c r="I217" s="61">
        <v>0.17</v>
      </c>
      <c r="J217" s="61"/>
    </row>
    <row r="218" spans="1:10">
      <c r="A218" s="28" t="s">
        <v>113</v>
      </c>
      <c r="B218" s="62"/>
      <c r="C218" s="62"/>
      <c r="D218" s="61">
        <v>0.09</v>
      </c>
      <c r="E218" s="61">
        <v>0.15</v>
      </c>
      <c r="F218" s="61">
        <v>0.15</v>
      </c>
      <c r="G218" s="61">
        <v>0.03</v>
      </c>
      <c r="H218" s="61">
        <v>0.19</v>
      </c>
      <c r="I218" s="61">
        <v>0.12</v>
      </c>
      <c r="J218" s="61"/>
    </row>
    <row r="219" spans="1:10">
      <c r="A219" s="28" t="s">
        <v>114</v>
      </c>
      <c r="B219" s="62"/>
      <c r="C219" s="62"/>
      <c r="D219" s="61">
        <v>-0.01</v>
      </c>
      <c r="E219" s="61">
        <v>-0.08</v>
      </c>
      <c r="F219" s="61">
        <v>0.08</v>
      </c>
      <c r="G219" s="61">
        <v>-0.04</v>
      </c>
      <c r="H219" s="61">
        <v>-0.09</v>
      </c>
      <c r="I219" s="61">
        <v>0.28000000000000003</v>
      </c>
      <c r="J219" s="61"/>
    </row>
    <row r="220" spans="1:10">
      <c r="A220" s="30" t="s">
        <v>192</v>
      </c>
      <c r="B220" s="60">
        <v>0.21</v>
      </c>
      <c r="C220" s="60">
        <v>0.14000000000000001</v>
      </c>
      <c r="D220" s="60"/>
      <c r="E220" s="60"/>
      <c r="F220" s="60"/>
      <c r="G220" s="60"/>
      <c r="H220" s="60"/>
      <c r="I220" s="60"/>
      <c r="J220" s="60"/>
    </row>
    <row r="221" spans="1:10">
      <c r="A221" s="28" t="s">
        <v>112</v>
      </c>
      <c r="B221" s="61">
        <v>0.25</v>
      </c>
      <c r="C221" s="61">
        <v>0.14000000000000001</v>
      </c>
      <c r="D221" s="61"/>
      <c r="E221" s="61"/>
      <c r="F221" s="61"/>
      <c r="G221" s="61"/>
      <c r="H221" s="61"/>
      <c r="I221" s="61"/>
      <c r="J221" s="61"/>
    </row>
    <row r="222" spans="1:10">
      <c r="A222" s="28" t="s">
        <v>113</v>
      </c>
      <c r="B222" s="61">
        <v>0.14000000000000001</v>
      </c>
      <c r="C222" s="61">
        <v>0.18</v>
      </c>
      <c r="D222" s="61"/>
      <c r="E222" s="61"/>
      <c r="F222" s="61"/>
      <c r="G222" s="61"/>
      <c r="H222" s="61"/>
      <c r="I222" s="61"/>
      <c r="J222" s="61"/>
    </row>
    <row r="223" spans="1:10">
      <c r="A223" s="28" t="s">
        <v>114</v>
      </c>
      <c r="B223" s="61">
        <v>0.15</v>
      </c>
      <c r="C223" s="61">
        <v>0.08</v>
      </c>
      <c r="D223" s="61"/>
      <c r="E223" s="61"/>
      <c r="F223" s="61"/>
      <c r="G223" s="61"/>
      <c r="H223" s="61"/>
      <c r="I223" s="61"/>
      <c r="J223" s="61"/>
    </row>
    <row r="224" spans="1:10">
      <c r="A224" s="30" t="s">
        <v>193</v>
      </c>
      <c r="B224" s="60">
        <v>0.15</v>
      </c>
      <c r="C224" s="60">
        <v>0.17</v>
      </c>
      <c r="D224" s="60"/>
      <c r="E224" s="60"/>
      <c r="F224" s="60"/>
      <c r="G224" s="60"/>
      <c r="H224" s="60"/>
      <c r="I224" s="60"/>
      <c r="J224" s="60"/>
    </row>
    <row r="225" spans="1:10">
      <c r="A225" s="28" t="s">
        <v>112</v>
      </c>
      <c r="B225" s="61">
        <v>0.22</v>
      </c>
      <c r="C225" s="61">
        <v>0.23</v>
      </c>
      <c r="D225" s="60"/>
      <c r="E225" s="60"/>
      <c r="F225" s="61"/>
      <c r="G225" s="61"/>
      <c r="H225" s="61"/>
      <c r="I225" s="61"/>
      <c r="J225" s="61"/>
    </row>
    <row r="226" spans="1:10">
      <c r="A226" s="28" t="s">
        <v>113</v>
      </c>
      <c r="B226" s="61">
        <v>0.05</v>
      </c>
      <c r="C226" s="61">
        <v>0.09</v>
      </c>
      <c r="D226" s="60"/>
      <c r="E226" s="60"/>
      <c r="F226" s="61"/>
      <c r="G226" s="61"/>
      <c r="H226" s="61"/>
      <c r="I226" s="61"/>
      <c r="J226" s="61"/>
    </row>
    <row r="227" spans="1:10">
      <c r="A227" s="28" t="s">
        <v>114</v>
      </c>
      <c r="B227" s="61">
        <v>0.14000000000000001</v>
      </c>
      <c r="C227" s="61">
        <v>7.0000000000000007E-2</v>
      </c>
      <c r="D227" s="60"/>
      <c r="E227" s="60"/>
      <c r="F227" s="61"/>
      <c r="G227" s="61"/>
      <c r="H227" s="61"/>
      <c r="I227" s="61"/>
      <c r="J227" s="61"/>
    </row>
    <row r="228" spans="1:10">
      <c r="A228" s="30" t="s">
        <v>194</v>
      </c>
      <c r="B228" s="60">
        <v>0.09</v>
      </c>
      <c r="C228" s="60">
        <v>0.22</v>
      </c>
      <c r="D228" s="60"/>
      <c r="E228" s="60"/>
      <c r="F228" s="60"/>
      <c r="G228" s="60"/>
      <c r="H228" s="60"/>
      <c r="I228" s="60"/>
      <c r="J228" s="60"/>
    </row>
    <row r="229" spans="1:10">
      <c r="A229" s="28" t="s">
        <v>112</v>
      </c>
      <c r="B229" s="61">
        <v>0.23</v>
      </c>
      <c r="C229" s="61">
        <v>0.34</v>
      </c>
      <c r="D229" s="60"/>
      <c r="E229" s="60"/>
      <c r="F229" s="61"/>
      <c r="G229" s="61"/>
      <c r="H229" s="61"/>
      <c r="I229" s="61"/>
      <c r="J229" s="61"/>
    </row>
    <row r="230" spans="1:10">
      <c r="A230" s="28" t="s">
        <v>113</v>
      </c>
      <c r="B230" s="61">
        <v>-0.08</v>
      </c>
      <c r="C230" s="61">
        <v>0.05</v>
      </c>
      <c r="D230" s="60"/>
      <c r="E230" s="60"/>
      <c r="F230" s="61"/>
      <c r="G230" s="61"/>
      <c r="H230" s="61"/>
      <c r="I230" s="61"/>
      <c r="J230" s="61"/>
    </row>
    <row r="231" spans="1:10">
      <c r="A231" s="28" t="s">
        <v>114</v>
      </c>
      <c r="B231" s="61">
        <v>-0.06</v>
      </c>
      <c r="C231" s="61">
        <v>0.03</v>
      </c>
      <c r="D231" s="60"/>
      <c r="E231" s="60"/>
      <c r="F231" s="61"/>
      <c r="G231" s="61"/>
      <c r="H231" s="61"/>
      <c r="I231" s="61"/>
      <c r="J231" s="61"/>
    </row>
    <row r="232" spans="1:10">
      <c r="A232" s="30" t="s">
        <v>195</v>
      </c>
      <c r="B232" s="60">
        <v>0.08</v>
      </c>
      <c r="C232" s="60">
        <v>0.13</v>
      </c>
      <c r="D232" s="60"/>
      <c r="E232" s="60"/>
      <c r="F232" s="60"/>
      <c r="G232" s="60"/>
      <c r="H232" s="60"/>
      <c r="I232" s="60"/>
      <c r="J232" s="60"/>
    </row>
    <row r="233" spans="1:10">
      <c r="A233" s="28" t="s">
        <v>112</v>
      </c>
      <c r="B233" s="61">
        <v>0.09</v>
      </c>
      <c r="C233" s="61">
        <v>0.14000000000000001</v>
      </c>
      <c r="D233" s="60"/>
      <c r="E233" s="60"/>
      <c r="F233" s="61"/>
      <c r="G233" s="61"/>
      <c r="H233" s="61"/>
      <c r="I233" s="61"/>
      <c r="J233" s="61"/>
    </row>
    <row r="234" spans="1:10">
      <c r="A234" s="28" t="s">
        <v>113</v>
      </c>
      <c r="B234" s="61">
        <v>0.05</v>
      </c>
      <c r="C234" s="61">
        <v>0.11</v>
      </c>
      <c r="D234" s="60"/>
      <c r="E234" s="60"/>
      <c r="F234" s="61"/>
      <c r="G234" s="61"/>
      <c r="H234" s="61"/>
      <c r="I234" s="61"/>
      <c r="J234" s="61"/>
    </row>
    <row r="235" spans="1:10">
      <c r="A235" s="28" t="s">
        <v>114</v>
      </c>
      <c r="B235" s="61">
        <v>0.05</v>
      </c>
      <c r="C235" s="61">
        <v>0.11</v>
      </c>
      <c r="D235" s="60"/>
      <c r="E235" s="60"/>
      <c r="F235" s="61"/>
      <c r="G235" s="61"/>
      <c r="H235" s="61"/>
      <c r="I235" s="61"/>
      <c r="J235" s="61"/>
    </row>
    <row r="236" spans="1:10">
      <c r="A236" s="30" t="s">
        <v>106</v>
      </c>
      <c r="B236" s="60">
        <v>-0.02</v>
      </c>
      <c r="C236" s="60">
        <v>-0.3</v>
      </c>
      <c r="D236" s="60">
        <v>0.02</v>
      </c>
      <c r="E236" s="60">
        <v>0.12</v>
      </c>
      <c r="F236" s="60">
        <v>-0.53</v>
      </c>
      <c r="G236" s="60">
        <v>-0.26</v>
      </c>
      <c r="H236" s="60">
        <v>-0.17</v>
      </c>
      <c r="I236" s="60">
        <v>3.02</v>
      </c>
      <c r="J236" s="60"/>
    </row>
    <row r="237" spans="1:10">
      <c r="A237" s="31" t="s">
        <v>102</v>
      </c>
      <c r="B237" s="63">
        <v>0.14000000000000001</v>
      </c>
      <c r="C237" s="63">
        <v>0.13</v>
      </c>
      <c r="D237" s="63">
        <v>0.08</v>
      </c>
      <c r="E237" s="63">
        <v>0.05</v>
      </c>
      <c r="F237" s="63">
        <v>0.11</v>
      </c>
      <c r="G237" s="63">
        <v>-0.02</v>
      </c>
      <c r="H237" s="63">
        <v>0.17</v>
      </c>
      <c r="I237" s="63">
        <v>0.06</v>
      </c>
      <c r="J237" s="63"/>
    </row>
    <row r="238" spans="1:10">
      <c r="A238" s="30" t="s">
        <v>103</v>
      </c>
      <c r="B238" s="60">
        <v>0.21</v>
      </c>
      <c r="C238" s="60">
        <v>0.02</v>
      </c>
      <c r="D238" s="60">
        <v>0.06</v>
      </c>
      <c r="E238" s="60">
        <v>-0.11</v>
      </c>
      <c r="F238" s="60">
        <v>0.03</v>
      </c>
      <c r="G238" s="60">
        <v>-0.01</v>
      </c>
      <c r="H238" s="60">
        <v>0.16</v>
      </c>
      <c r="I238" s="60">
        <v>7.0000000000000007E-2</v>
      </c>
      <c r="J238" s="60"/>
    </row>
    <row r="239" spans="1:10">
      <c r="A239" s="28" t="s">
        <v>112</v>
      </c>
      <c r="B239" s="62">
        <v>0</v>
      </c>
      <c r="C239" s="62">
        <v>0</v>
      </c>
      <c r="D239" s="62">
        <v>0</v>
      </c>
      <c r="E239" s="62">
        <v>0</v>
      </c>
      <c r="F239" s="61">
        <v>0.05</v>
      </c>
      <c r="G239" s="61">
        <v>0.01</v>
      </c>
      <c r="H239" s="61">
        <v>0.17</v>
      </c>
      <c r="I239" s="61">
        <v>0.06</v>
      </c>
      <c r="J239" s="61"/>
    </row>
    <row r="240" spans="1:10">
      <c r="A240" s="28" t="s">
        <v>113</v>
      </c>
      <c r="B240" s="62">
        <v>0</v>
      </c>
      <c r="C240" s="62">
        <v>0</v>
      </c>
      <c r="D240" s="62">
        <v>0</v>
      </c>
      <c r="E240" s="62">
        <v>0</v>
      </c>
      <c r="F240" s="61">
        <v>-0.17</v>
      </c>
      <c r="G240" s="61">
        <v>-0.22</v>
      </c>
      <c r="H240" s="61">
        <v>0.13</v>
      </c>
      <c r="I240" s="61">
        <v>-0.03</v>
      </c>
      <c r="J240" s="61"/>
    </row>
    <row r="241" spans="1:10">
      <c r="A241" s="28" t="s">
        <v>114</v>
      </c>
      <c r="B241" s="62">
        <v>0</v>
      </c>
      <c r="C241" s="62">
        <v>0</v>
      </c>
      <c r="D241" s="62">
        <v>0</v>
      </c>
      <c r="E241" s="62">
        <v>0</v>
      </c>
      <c r="F241" s="61">
        <v>-0.13</v>
      </c>
      <c r="G241" s="61">
        <v>0.08</v>
      </c>
      <c r="H241" s="61">
        <v>0.14000000000000001</v>
      </c>
      <c r="I241" s="61">
        <v>-0.16</v>
      </c>
      <c r="J241" s="61"/>
    </row>
    <row r="242" spans="1:10">
      <c r="A242" s="28" t="s">
        <v>120</v>
      </c>
      <c r="B242" s="62">
        <v>0</v>
      </c>
      <c r="C242" s="62">
        <v>0</v>
      </c>
      <c r="D242" s="62">
        <v>0</v>
      </c>
      <c r="E242" s="62">
        <v>0</v>
      </c>
      <c r="F242" s="61">
        <v>0.04</v>
      </c>
      <c r="G242" s="61">
        <v>-0.14000000000000001</v>
      </c>
      <c r="H242" s="61">
        <v>-0.01</v>
      </c>
      <c r="I242" s="61">
        <v>0.42</v>
      </c>
      <c r="J242" s="61"/>
    </row>
    <row r="243" spans="1:10">
      <c r="A243" s="27" t="s">
        <v>107</v>
      </c>
      <c r="B243" s="61">
        <v>0</v>
      </c>
      <c r="C243" s="61">
        <v>0</v>
      </c>
      <c r="D243" s="61">
        <v>0</v>
      </c>
      <c r="E243" s="61">
        <v>0</v>
      </c>
      <c r="F243" s="61">
        <v>0</v>
      </c>
      <c r="G243" s="61">
        <v>0</v>
      </c>
      <c r="H243" s="61">
        <v>0</v>
      </c>
      <c r="I243" s="61">
        <v>0</v>
      </c>
      <c r="J243" s="61"/>
    </row>
    <row r="244" spans="1:10" ht="15" thickBot="1">
      <c r="A244" s="29" t="s">
        <v>104</v>
      </c>
      <c r="B244" s="64">
        <v>0.14000000000000001</v>
      </c>
      <c r="C244" s="64">
        <v>0.12</v>
      </c>
      <c r="D244" s="64">
        <v>0.08</v>
      </c>
      <c r="E244" s="64">
        <v>0.04</v>
      </c>
      <c r="F244" s="64">
        <v>0.11</v>
      </c>
      <c r="G244" s="64">
        <v>-0.02</v>
      </c>
      <c r="H244" s="64">
        <v>0.17</v>
      </c>
      <c r="I244" s="64">
        <v>0.06</v>
      </c>
      <c r="J244" s="64"/>
    </row>
    <row r="245" spans="1:10"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topLeftCell="A183" workbookViewId="0">
      <selection activeCell="A26" sqref="A26"/>
    </sheetView>
  </sheetViews>
  <sheetFormatPr defaultRowHeight="14.4"/>
  <cols>
    <col min="1" max="1" width="48.77734375" customWidth="1"/>
    <col min="2" max="14" width="11.77734375" customWidth="1"/>
    <col min="15" max="15" width="54" bestFit="1" customWidth="1"/>
    <col min="16" max="16" width="91" customWidth="1"/>
    <col min="18" max="18" width="48.77734375" customWidth="1"/>
    <col min="19" max="21" width="11.77734375" customWidth="1"/>
  </cols>
  <sheetData>
    <row r="1" spans="1:21"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197</v>
      </c>
      <c r="S1" s="67"/>
      <c r="T1" s="67"/>
      <c r="U1" s="67"/>
    </row>
    <row r="2" spans="1:21">
      <c r="A2" s="33" t="s">
        <v>127</v>
      </c>
      <c r="B2" s="33"/>
      <c r="C2" s="33"/>
      <c r="D2" s="33"/>
      <c r="E2" s="33"/>
      <c r="F2" s="33"/>
      <c r="G2" s="33"/>
      <c r="H2" s="33"/>
      <c r="I2" s="33"/>
      <c r="J2" s="32"/>
      <c r="K2" s="32"/>
      <c r="L2" s="32"/>
      <c r="M2" s="32"/>
      <c r="N2" s="32"/>
      <c r="P2" s="65"/>
      <c r="R2" s="33" t="s">
        <v>127</v>
      </c>
      <c r="S2" s="67" t="s">
        <v>198</v>
      </c>
      <c r="T2" s="67" t="s">
        <v>199</v>
      </c>
      <c r="U2" s="67" t="s">
        <v>200</v>
      </c>
    </row>
    <row r="3" spans="1:21">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150" t="s">
        <v>201</v>
      </c>
      <c r="R3" s="34" t="s">
        <v>138</v>
      </c>
      <c r="S3" s="9">
        <f>S9+S21+S33+S45+S57+S63+S69</f>
        <v>51161.196732827491</v>
      </c>
      <c r="T3" s="9">
        <f>T9+T21+T33+T45+T57+T170+T63+T69</f>
        <v>51217</v>
      </c>
      <c r="U3" s="9">
        <f>T3-S3</f>
        <v>55.80326717250864</v>
      </c>
    </row>
    <row r="4" spans="1:21">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150"/>
      <c r="R4" s="35" t="s">
        <v>128</v>
      </c>
      <c r="S4" s="40">
        <f>J4</f>
        <v>9.5294299568132956E-2</v>
      </c>
      <c r="T4" s="40">
        <f>+IFERROR(T3/I3-1,"nm")</f>
        <v>9.6488974523656568E-2</v>
      </c>
      <c r="U4" s="40">
        <f t="shared" ref="U4" si="5">T4-S4</f>
        <v>1.1946749555236114E-3</v>
      </c>
    </row>
    <row r="5" spans="1:21">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150"/>
      <c r="R5" s="34" t="s">
        <v>133</v>
      </c>
      <c r="S5" s="9">
        <f>S17+S29+S41+S53+S59+S65+S71</f>
        <v>7590.1530613957257</v>
      </c>
      <c r="T5" s="9">
        <f>T17+T29+T41+T53+T59+T65+T71</f>
        <v>6195</v>
      </c>
      <c r="U5" s="9">
        <f>T5-S5</f>
        <v>-1395.1530613957257</v>
      </c>
    </row>
    <row r="6" spans="1:21">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150"/>
      <c r="R6" s="35" t="s">
        <v>128</v>
      </c>
      <c r="S6" s="40">
        <f>J12</f>
        <v>0.10708183509272606</v>
      </c>
      <c r="T6" s="40">
        <f>+IFERROR(T5/I11-1,"nm")</f>
        <v>-9.6411901983663895E-2</v>
      </c>
      <c r="U6" s="40">
        <f>T6-S6</f>
        <v>-0.20349373707638996</v>
      </c>
    </row>
    <row r="7" spans="1:21">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150"/>
      <c r="R7" s="35" t="s">
        <v>130</v>
      </c>
      <c r="S7" s="40">
        <f t="shared" ref="S7" si="10">J13</f>
        <v>0.14835761370150907</v>
      </c>
      <c r="T7" s="40">
        <f>+IFERROR(T5/T$3,"nm")</f>
        <v>0.12095593260050373</v>
      </c>
      <c r="U7" s="40">
        <f>T7-S7</f>
        <v>-2.740168110100534E-2</v>
      </c>
    </row>
    <row r="8" spans="1:21">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150"/>
      <c r="R8" s="36" t="s">
        <v>99</v>
      </c>
      <c r="S8" s="32"/>
      <c r="T8" s="32"/>
      <c r="U8" s="32"/>
    </row>
    <row r="9" spans="1:21">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150"/>
      <c r="R9" s="9" t="s">
        <v>135</v>
      </c>
      <c r="S9" s="9">
        <f>S11+S13+S15</f>
        <v>19461.588333333337</v>
      </c>
      <c r="T9" s="9">
        <f>T11+T13+T15</f>
        <v>21608</v>
      </c>
      <c r="U9" s="9">
        <f t="shared" ref="U9:U19" si="13">T9-S9</f>
        <v>2146.4116666666632</v>
      </c>
    </row>
    <row r="10" spans="1:21">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150"/>
      <c r="R10" s="37" t="s">
        <v>128</v>
      </c>
      <c r="S10" s="40">
        <f>J22</f>
        <v>6.0403657894259055E-2</v>
      </c>
      <c r="T10" s="40">
        <f>+IFERROR(T9/I21-1,"nm")</f>
        <v>0.17735520078461287</v>
      </c>
      <c r="U10" s="40">
        <f t="shared" si="13"/>
        <v>0.11695154289035381</v>
      </c>
    </row>
    <row r="11" spans="1:21">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150"/>
      <c r="R11" s="38" t="s">
        <v>112</v>
      </c>
      <c r="S11" s="3">
        <f>J23</f>
        <v>12982.060000000001</v>
      </c>
      <c r="T11" s="3">
        <v>14897</v>
      </c>
      <c r="U11" s="3">
        <f t="shared" si="13"/>
        <v>1914.9399999999987</v>
      </c>
    </row>
    <row r="12" spans="1:21">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202</v>
      </c>
      <c r="R13" s="38" t="s">
        <v>113</v>
      </c>
      <c r="S13" s="3">
        <f>J27</f>
        <v>5858.1333333333332</v>
      </c>
      <c r="T13" s="3">
        <v>5947</v>
      </c>
      <c r="U13" s="3">
        <f t="shared" si="13"/>
        <v>88.866666666666788</v>
      </c>
    </row>
    <row r="14" spans="1:21">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203</v>
      </c>
      <c r="R14" s="37" t="s">
        <v>128</v>
      </c>
      <c r="S14" s="40">
        <f>J28</f>
        <v>6.6666666666666666E-2</v>
      </c>
      <c r="T14" s="40">
        <f>+IFERROR(T13/I27-1,"nm")</f>
        <v>8.2847778587035625E-2</v>
      </c>
      <c r="U14" s="40">
        <f t="shared" si="13"/>
        <v>1.618111192036896E-2</v>
      </c>
    </row>
    <row r="15" spans="1:21">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204</v>
      </c>
      <c r="R15" s="38" t="s">
        <v>114</v>
      </c>
      <c r="S15" s="3">
        <f>J31</f>
        <v>621.39499999999998</v>
      </c>
      <c r="T15" s="3">
        <v>764</v>
      </c>
      <c r="U15" s="3">
        <f t="shared" si="13"/>
        <v>142.60500000000002</v>
      </c>
    </row>
    <row r="16" spans="1:21">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205</v>
      </c>
      <c r="R16" s="37" t="s">
        <v>128</v>
      </c>
      <c r="S16" s="40">
        <f>J32</f>
        <v>-1.833333333333334E-2</v>
      </c>
      <c r="T16" s="40">
        <f>+IFERROR(T15/I31-1,"nm")</f>
        <v>0.20695102685624023</v>
      </c>
      <c r="U16" s="40">
        <f t="shared" si="13"/>
        <v>0.22528436018957357</v>
      </c>
    </row>
    <row r="17" spans="1:21">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206</v>
      </c>
      <c r="R17" s="9" t="s">
        <v>133</v>
      </c>
      <c r="S17" s="9">
        <f>J42</f>
        <v>5202.3281823663274</v>
      </c>
      <c r="T17" s="9">
        <v>5454</v>
      </c>
      <c r="U17" s="9">
        <f t="shared" si="13"/>
        <v>251.67181763367262</v>
      </c>
    </row>
    <row r="18" spans="1:21">
      <c r="A18" s="35" t="s">
        <v>128</v>
      </c>
      <c r="B18" s="40" t="str">
        <f t="shared" ref="B18:N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 t="shared" si="24"/>
        <v>-2.3042414355628038E-2</v>
      </c>
      <c r="J18" s="40">
        <f t="shared" si="24"/>
        <v>6.1177890864535955E-2</v>
      </c>
      <c r="K18" s="40">
        <f t="shared" si="24"/>
        <v>6.2231318433714655E-2</v>
      </c>
      <c r="L18" s="40">
        <f t="shared" si="24"/>
        <v>6.3195495996183793E-2</v>
      </c>
      <c r="M18" s="40">
        <f t="shared" si="24"/>
        <v>6.4078167172376022E-2</v>
      </c>
      <c r="N18" s="40">
        <f t="shared" si="24"/>
        <v>6.4886612852216974E-2</v>
      </c>
      <c r="R18" s="39" t="s">
        <v>128</v>
      </c>
      <c r="S18" s="40">
        <f>J39</f>
        <v>3.5951685873934644E-2</v>
      </c>
      <c r="T18" s="40">
        <f>+IFERROR(T17/I42-1,"nm")</f>
        <v>6.648416112631983E-2</v>
      </c>
      <c r="U18" s="40">
        <f t="shared" si="13"/>
        <v>3.0532475252385186E-2</v>
      </c>
    </row>
    <row r="19" spans="1:21">
      <c r="A19" s="35" t="s">
        <v>132</v>
      </c>
      <c r="B19" s="40">
        <f t="shared" ref="B19:I19" si="25">+IFERROR(B17/B$3,"nm")</f>
        <v>9.8395477271984569E-2</v>
      </c>
      <c r="C19" s="40">
        <f t="shared" si="25"/>
        <v>0.10872251050160613</v>
      </c>
      <c r="D19" s="40">
        <f t="shared" si="25"/>
        <v>0.11612809315866085</v>
      </c>
      <c r="E19" s="40">
        <f t="shared" si="25"/>
        <v>0.12237272302662307</v>
      </c>
      <c r="F19" s="40">
        <f t="shared" si="25"/>
        <v>0.1212771940588491</v>
      </c>
      <c r="G19" s="40">
        <f t="shared" si="25"/>
        <v>0.13009651632222013</v>
      </c>
      <c r="H19" s="40">
        <f t="shared" si="25"/>
        <v>0.11010822219228523</v>
      </c>
      <c r="I19" s="40">
        <f t="shared" si="25"/>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c r="A20" s="36" t="str">
        <f>+Historicals!A109</f>
        <v>North America</v>
      </c>
      <c r="B20" s="36"/>
      <c r="C20" s="36"/>
      <c r="D20" s="36"/>
      <c r="E20" s="36"/>
      <c r="F20" s="36"/>
      <c r="G20" s="36"/>
      <c r="H20" s="36"/>
      <c r="I20" s="36"/>
      <c r="J20" s="32"/>
      <c r="K20" s="32"/>
      <c r="L20" s="32"/>
      <c r="M20" s="32"/>
      <c r="N20" s="32"/>
      <c r="P20" s="150" t="s">
        <v>207</v>
      </c>
      <c r="R20" s="36" t="s">
        <v>100</v>
      </c>
      <c r="S20" s="32"/>
      <c r="T20" s="32"/>
      <c r="U20" s="32"/>
    </row>
    <row r="21" spans="1:21">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6">+SUM(L23+L27+L31)</f>
        <v>21896.621922967599</v>
      </c>
      <c r="M21" s="9">
        <f t="shared" si="26"/>
        <v>23232.334327892451</v>
      </c>
      <c r="N21" s="9">
        <f t="shared" si="26"/>
        <v>24653.515684178816</v>
      </c>
      <c r="P21" s="150"/>
      <c r="R21" s="9" t="s">
        <v>135</v>
      </c>
      <c r="S21" s="9">
        <f>S23+S25+S27</f>
        <v>13831.214999999998</v>
      </c>
      <c r="T21" s="9">
        <f>T23+T25+T27</f>
        <v>13418</v>
      </c>
      <c r="U21" s="9">
        <f t="shared" ref="U21:U55" si="27">T21-S21</f>
        <v>-413.21499999999833</v>
      </c>
    </row>
    <row r="22" spans="1:21">
      <c r="A22" s="37" t="s">
        <v>128</v>
      </c>
      <c r="B22" s="40" t="str">
        <f t="shared" ref="B22:N22" si="28">+IFERROR(B21/A21-1,"nm")</f>
        <v>nm</v>
      </c>
      <c r="C22" s="40">
        <f t="shared" si="28"/>
        <v>7.4526928675400228E-2</v>
      </c>
      <c r="D22" s="40">
        <f t="shared" si="28"/>
        <v>3.0615009482525046E-2</v>
      </c>
      <c r="E22" s="40">
        <f t="shared" si="28"/>
        <v>-2.372502628811779E-2</v>
      </c>
      <c r="F22" s="40">
        <f t="shared" si="28"/>
        <v>7.0481319421070276E-2</v>
      </c>
      <c r="G22" s="40">
        <f t="shared" si="28"/>
        <v>-8.9171173437303519E-2</v>
      </c>
      <c r="H22" s="40">
        <f t="shared" si="28"/>
        <v>0.18606738470035911</v>
      </c>
      <c r="I22" s="40">
        <f t="shared" si="28"/>
        <v>6.8339251411607238E-2</v>
      </c>
      <c r="J22" s="40">
        <f t="shared" si="28"/>
        <v>6.0403657894259055E-2</v>
      </c>
      <c r="K22" s="40">
        <f t="shared" si="28"/>
        <v>6.0617372385872725E-2</v>
      </c>
      <c r="L22" s="40">
        <f t="shared" si="28"/>
        <v>6.0816097951945869E-2</v>
      </c>
      <c r="M22" s="40">
        <f t="shared" si="28"/>
        <v>6.1000843400589089E-2</v>
      </c>
      <c r="N22" s="40">
        <f t="shared" si="28"/>
        <v>6.1172559598546838E-2</v>
      </c>
      <c r="P22" s="150"/>
      <c r="R22" s="37" t="s">
        <v>128</v>
      </c>
      <c r="S22" s="40">
        <f>J53</f>
        <v>0.10835924352912873</v>
      </c>
      <c r="T22" s="40">
        <f>+IFERROR(T21/I52-1,"nm")</f>
        <v>7.524641397547871E-2</v>
      </c>
      <c r="U22" s="40">
        <f t="shared" si="27"/>
        <v>-3.3112829553650025E-2</v>
      </c>
    </row>
    <row r="23" spans="1:21">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9">+K23*(1+L24)</f>
        <v>14632.548622611115</v>
      </c>
      <c r="M23" s="3">
        <f t="shared" si="29"/>
        <v>15534.889121005468</v>
      </c>
      <c r="N23" s="3">
        <f t="shared" si="29"/>
        <v>16492.873950134141</v>
      </c>
      <c r="O23" s="1" t="s">
        <v>208</v>
      </c>
      <c r="P23" s="150"/>
      <c r="R23" s="38" t="s">
        <v>112</v>
      </c>
      <c r="S23" s="3">
        <f>J56</f>
        <v>8034.4499999999989</v>
      </c>
      <c r="T23" s="3">
        <v>8260</v>
      </c>
      <c r="U23" s="3">
        <f t="shared" si="27"/>
        <v>225.55000000000109</v>
      </c>
    </row>
    <row r="24" spans="1:21">
      <c r="A24" s="37" t="s">
        <v>128</v>
      </c>
      <c r="B24" s="40" t="str">
        <f t="shared" ref="B24:H24" si="30">+IFERROR(B23/A23-1,"nm")</f>
        <v>nm</v>
      </c>
      <c r="C24" s="40">
        <f t="shared" si="30"/>
        <v>9.3228309428638578E-2</v>
      </c>
      <c r="D24" s="40">
        <f t="shared" si="30"/>
        <v>4.1402301322722934E-2</v>
      </c>
      <c r="E24" s="40">
        <f t="shared" si="30"/>
        <v>-3.7381247418422192E-2</v>
      </c>
      <c r="F24" s="40">
        <f t="shared" si="30"/>
        <v>7.755846384895948E-2</v>
      </c>
      <c r="G24" s="40">
        <f t="shared" si="30"/>
        <v>-7.1279243404678949E-2</v>
      </c>
      <c r="H24" s="40">
        <f t="shared" si="30"/>
        <v>0.24815092721620746</v>
      </c>
      <c r="I24" s="40">
        <f>+IFERROR(I23/H23-1,"nm")</f>
        <v>5.0154586052902683E-2</v>
      </c>
      <c r="J24" s="40">
        <f>+J25+J26</f>
        <v>6.1666666666666668E-2</v>
      </c>
      <c r="K24" s="40">
        <f t="shared" ref="K24:N24" si="31">+K25+K26</f>
        <v>6.1666666666666668E-2</v>
      </c>
      <c r="L24" s="40">
        <f t="shared" si="31"/>
        <v>6.1666666666666668E-2</v>
      </c>
      <c r="M24" s="40">
        <f t="shared" si="31"/>
        <v>6.1666666666666668E-2</v>
      </c>
      <c r="N24" s="40">
        <f t="shared" si="31"/>
        <v>6.1666666666666668E-2</v>
      </c>
      <c r="P24" s="150"/>
      <c r="R24" s="37" t="s">
        <v>128</v>
      </c>
      <c r="S24" s="40">
        <f>J57</f>
        <v>8.7499999999999994E-2</v>
      </c>
      <c r="T24" s="40">
        <f>+IFERROR(T23/I56-1,"nm")</f>
        <v>0.11802923659989162</v>
      </c>
      <c r="U24" s="40">
        <f t="shared" si="27"/>
        <v>3.0529236599891624E-2</v>
      </c>
    </row>
    <row r="25" spans="1:21">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2">+K25</f>
        <v>6.1666666666666668E-2</v>
      </c>
      <c r="M25" s="42">
        <f t="shared" si="32"/>
        <v>6.1666666666666668E-2</v>
      </c>
      <c r="N25" s="42">
        <f t="shared" si="32"/>
        <v>6.1666666666666668E-2</v>
      </c>
      <c r="P25" s="150"/>
      <c r="R25" s="38" t="s">
        <v>113</v>
      </c>
      <c r="S25" s="3">
        <f>J60</f>
        <v>5183.415</v>
      </c>
      <c r="T25" s="3">
        <v>4566</v>
      </c>
      <c r="U25" s="3">
        <f t="shared" si="27"/>
        <v>-617.41499999999996</v>
      </c>
    </row>
    <row r="26" spans="1:21">
      <c r="A26" s="37" t="s">
        <v>137</v>
      </c>
      <c r="B26" s="40" t="str">
        <f t="shared" ref="B26:H26" si="33">+IFERROR(B24-B25,"nm")</f>
        <v>nm</v>
      </c>
      <c r="C26" s="40">
        <f t="shared" si="33"/>
        <v>-6.7716905713614273E-3</v>
      </c>
      <c r="D26" s="40">
        <f t="shared" si="33"/>
        <v>1.4023013227229333E-3</v>
      </c>
      <c r="E26" s="40">
        <f t="shared" si="33"/>
        <v>2.6187525815778087E-3</v>
      </c>
      <c r="F26" s="40">
        <f t="shared" si="33"/>
        <v>-2.4415361510405215E-3</v>
      </c>
      <c r="G26" s="40">
        <f t="shared" si="33"/>
        <v>-1.2792434046789425E-3</v>
      </c>
      <c r="H26" s="40">
        <f t="shared" si="33"/>
        <v>-1.849072783792538E-3</v>
      </c>
      <c r="I26" s="40">
        <f>+IFERROR(I24-I25,"nm")</f>
        <v>1.5458605290268046E-4</v>
      </c>
      <c r="J26" s="42">
        <v>0</v>
      </c>
      <c r="K26" s="42">
        <v>0</v>
      </c>
      <c r="L26" s="42">
        <v>0</v>
      </c>
      <c r="M26" s="42">
        <v>0</v>
      </c>
      <c r="N26" s="42">
        <v>0</v>
      </c>
      <c r="P26" s="150"/>
      <c r="R26" s="37" t="s">
        <v>128</v>
      </c>
      <c r="S26" s="40">
        <f>J61</f>
        <v>0.14500000000000002</v>
      </c>
      <c r="T26" s="40">
        <f>+IFERROR(T25/I60-1,"nm")</f>
        <v>8.6149768058316756E-3</v>
      </c>
      <c r="U26" s="40">
        <f t="shared" si="27"/>
        <v>-0.13638502319416834</v>
      </c>
    </row>
    <row r="27" spans="1:21">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4">+K27*(1+L28)</f>
        <v>6665.2539259259256</v>
      </c>
      <c r="M27" s="3">
        <f t="shared" si="34"/>
        <v>7109.6041876543204</v>
      </c>
      <c r="N27" s="3">
        <f t="shared" si="34"/>
        <v>7583.5778001646086</v>
      </c>
      <c r="O27" s="1" t="s">
        <v>208</v>
      </c>
      <c r="P27" s="150"/>
      <c r="R27" s="38" t="s">
        <v>114</v>
      </c>
      <c r="S27" s="3">
        <f>J64</f>
        <v>613.34999999999991</v>
      </c>
      <c r="T27" s="3">
        <v>592</v>
      </c>
      <c r="U27" s="3">
        <f t="shared" si="27"/>
        <v>-21.349999999999909</v>
      </c>
    </row>
    <row r="28" spans="1:21">
      <c r="A28" s="37" t="s">
        <v>128</v>
      </c>
      <c r="B28" s="40" t="str">
        <f t="shared" ref="B28:H28" si="35">+IFERROR(B27/A27-1,"nm")</f>
        <v>nm</v>
      </c>
      <c r="C28" s="40">
        <f t="shared" si="35"/>
        <v>7.6190476190476142E-2</v>
      </c>
      <c r="D28" s="40">
        <f t="shared" si="35"/>
        <v>2.9498525073746285E-2</v>
      </c>
      <c r="E28" s="40">
        <f t="shared" si="35"/>
        <v>1.0642652476463343E-2</v>
      </c>
      <c r="F28" s="40">
        <f t="shared" si="35"/>
        <v>6.5208586472256025E-2</v>
      </c>
      <c r="G28" s="40">
        <f t="shared" si="35"/>
        <v>-0.11806083650190113</v>
      </c>
      <c r="H28" s="40">
        <f t="shared" si="35"/>
        <v>8.3854278939426541E-2</v>
      </c>
      <c r="I28" s="40">
        <f>+IFERROR(I27/H27-1,"nm")</f>
        <v>9.2283214001591007E-2</v>
      </c>
      <c r="J28" s="40">
        <f>+J29+J30</f>
        <v>6.6666666666666666E-2</v>
      </c>
      <c r="K28" s="40">
        <f t="shared" ref="K28:N28" si="36">+K29+K30</f>
        <v>6.6666666666666666E-2</v>
      </c>
      <c r="L28" s="40">
        <f t="shared" si="36"/>
        <v>6.6666666666666666E-2</v>
      </c>
      <c r="M28" s="40">
        <f t="shared" si="36"/>
        <v>6.6666666666666666E-2</v>
      </c>
      <c r="N28" s="40">
        <f t="shared" si="36"/>
        <v>6.6666666666666666E-2</v>
      </c>
      <c r="P28" s="150"/>
      <c r="R28" s="37" t="s">
        <v>128</v>
      </c>
      <c r="S28" s="40">
        <f>J65</f>
        <v>8.7499999999999994E-2</v>
      </c>
      <c r="T28" s="40">
        <f>+IFERROR(T27/I64-1,"nm")</f>
        <v>4.9645390070921946E-2</v>
      </c>
      <c r="U28" s="40">
        <f t="shared" si="27"/>
        <v>-3.7854609929078048E-2</v>
      </c>
    </row>
    <row r="29" spans="1:21">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7">+K29</f>
        <v>6.6666666666666666E-2</v>
      </c>
      <c r="M29" s="42">
        <f t="shared" si="37"/>
        <v>6.6666666666666666E-2</v>
      </c>
      <c r="N29" s="42">
        <f t="shared" si="37"/>
        <v>6.6666666666666666E-2</v>
      </c>
      <c r="P29" s="150"/>
      <c r="R29" s="9" t="s">
        <v>133</v>
      </c>
      <c r="S29" s="9">
        <f>J75</f>
        <v>4084.9863282378137</v>
      </c>
      <c r="T29" s="9">
        <v>3531</v>
      </c>
      <c r="U29" s="9">
        <f t="shared" si="27"/>
        <v>-553.98632823781372</v>
      </c>
    </row>
    <row r="30" spans="1:21">
      <c r="A30" s="37" t="s">
        <v>137</v>
      </c>
      <c r="B30" s="40" t="str">
        <f t="shared" ref="B30:H30" si="38">+IFERROR(B28-B29,"nm")</f>
        <v>nm</v>
      </c>
      <c r="C30" s="40">
        <f t="shared" si="38"/>
        <v>-3.8095238095238598E-3</v>
      </c>
      <c r="D30" s="40">
        <f t="shared" si="38"/>
        <v>-5.0147492625371437E-4</v>
      </c>
      <c r="E30" s="40">
        <f t="shared" si="38"/>
        <v>6.4265247646334324E-4</v>
      </c>
      <c r="F30" s="40">
        <f t="shared" si="38"/>
        <v>-4.7914135277439818E-3</v>
      </c>
      <c r="G30" s="40">
        <f t="shared" si="38"/>
        <v>1.9391634980988615E-3</v>
      </c>
      <c r="H30" s="40">
        <f t="shared" si="38"/>
        <v>3.8542789394265392E-3</v>
      </c>
      <c r="I30" s="40">
        <f>+IFERROR(I28-I29,"nm")</f>
        <v>2.2832140015910107E-3</v>
      </c>
      <c r="J30" s="42">
        <v>0</v>
      </c>
      <c r="K30" s="42">
        <v>0</v>
      </c>
      <c r="L30" s="42">
        <v>0</v>
      </c>
      <c r="M30" s="42">
        <v>0</v>
      </c>
      <c r="N30" s="42">
        <v>0</v>
      </c>
      <c r="P30" s="150"/>
      <c r="R30" s="39" t="s">
        <v>128</v>
      </c>
      <c r="S30" s="40">
        <f t="shared" ref="S30:S31" si="39">J76</f>
        <v>0.24050602132943016</v>
      </c>
      <c r="T30" s="40">
        <f>+IFERROR(T29/I75-1,"nm")</f>
        <v>7.227452171272386E-2</v>
      </c>
      <c r="U30" s="40">
        <f t="shared" si="27"/>
        <v>-0.1682314996167063</v>
      </c>
    </row>
    <row r="31" spans="1:21">
      <c r="A31" s="38"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621.39499999999998</v>
      </c>
      <c r="K31" s="3">
        <f>+J31*(1+K32)</f>
        <v>610.0027583333333</v>
      </c>
      <c r="L31" s="3">
        <f t="shared" ref="L31:N31" si="41">+K31*(1+L32)</f>
        <v>598.81937443055551</v>
      </c>
      <c r="M31" s="3">
        <f t="shared" si="41"/>
        <v>587.84101923266201</v>
      </c>
      <c r="N31" s="3">
        <f t="shared" si="41"/>
        <v>577.06393388006325</v>
      </c>
      <c r="O31" s="1" t="s">
        <v>208</v>
      </c>
      <c r="P31" s="150"/>
      <c r="R31" s="39" t="s">
        <v>130</v>
      </c>
      <c r="S31" s="40">
        <f t="shared" si="39"/>
        <v>0.29534544349414094</v>
      </c>
      <c r="T31" s="40">
        <f>+IFERROR(T29/T$21,"nm")</f>
        <v>0.26315397227604709</v>
      </c>
      <c r="U31" s="40">
        <f t="shared" si="27"/>
        <v>-3.2191471218093848E-2</v>
      </c>
    </row>
    <row r="32" spans="1:21">
      <c r="A32" s="37" t="s">
        <v>128</v>
      </c>
      <c r="B32" s="40" t="str">
        <f t="shared" ref="B32:H32" si="42">+IFERROR(B31/A31-1,"nm")</f>
        <v>nm</v>
      </c>
      <c r="C32" s="40">
        <f t="shared" si="42"/>
        <v>-0.12742718446601942</v>
      </c>
      <c r="D32" s="40">
        <f t="shared" si="42"/>
        <v>-0.10152990264255912</v>
      </c>
      <c r="E32" s="40">
        <f t="shared" si="42"/>
        <v>-7.8947368421052655E-2</v>
      </c>
      <c r="F32" s="40">
        <f t="shared" si="42"/>
        <v>3.3613445378151141E-3</v>
      </c>
      <c r="G32" s="40">
        <f t="shared" si="42"/>
        <v>-0.13567839195979903</v>
      </c>
      <c r="H32" s="40">
        <f t="shared" si="42"/>
        <v>-1.744186046511631E-2</v>
      </c>
      <c r="I32" s="40">
        <f>+IFERROR(I31/H31-1,"nm")</f>
        <v>0.24852071005917153</v>
      </c>
      <c r="J32" s="40">
        <f>+J33+J34</f>
        <v>-1.833333333333334E-2</v>
      </c>
      <c r="K32" s="40">
        <f t="shared" ref="K32:N32" si="43">+K33+K34</f>
        <v>-1.833333333333334E-2</v>
      </c>
      <c r="L32" s="40">
        <f t="shared" si="43"/>
        <v>-1.833333333333334E-2</v>
      </c>
      <c r="M32" s="40">
        <f t="shared" si="43"/>
        <v>-1.833333333333334E-2</v>
      </c>
      <c r="N32" s="40">
        <f t="shared" si="43"/>
        <v>-1.833333333333334E-2</v>
      </c>
      <c r="P32" s="150"/>
      <c r="R32" s="36" t="s">
        <v>101</v>
      </c>
      <c r="S32" s="36"/>
      <c r="T32" s="36"/>
      <c r="U32" s="36">
        <f t="shared" si="27"/>
        <v>0</v>
      </c>
    </row>
    <row r="33" spans="1:21">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4">+K33</f>
        <v>-1.833333333333334E-2</v>
      </c>
      <c r="M33" s="42">
        <f t="shared" si="44"/>
        <v>-1.833333333333334E-2</v>
      </c>
      <c r="N33" s="42">
        <f t="shared" si="44"/>
        <v>-1.833333333333334E-2</v>
      </c>
      <c r="P33" s="150"/>
      <c r="R33" s="9" t="s">
        <v>135</v>
      </c>
      <c r="S33" s="9">
        <f>S35+S37+S39</f>
        <v>8760.2033333333347</v>
      </c>
      <c r="T33" s="9">
        <f>T35+T37+T39</f>
        <v>7248</v>
      </c>
      <c r="U33" s="9">
        <f t="shared" si="27"/>
        <v>-1512.2033333333347</v>
      </c>
    </row>
    <row r="34" spans="1:21">
      <c r="A34" s="37" t="s">
        <v>137</v>
      </c>
      <c r="B34" s="40" t="str">
        <f t="shared" ref="B34:H34" si="45">+IFERROR(B32-B33,"nm")</f>
        <v>nm</v>
      </c>
      <c r="C34" s="40">
        <f t="shared" si="45"/>
        <v>2.572815533980588E-3</v>
      </c>
      <c r="D34" s="40">
        <f t="shared" si="45"/>
        <v>-1.5299026425591167E-3</v>
      </c>
      <c r="E34" s="40">
        <f t="shared" si="45"/>
        <v>1.0526315789473467E-3</v>
      </c>
      <c r="F34" s="40">
        <f t="shared" si="45"/>
        <v>3.3613445378151141E-3</v>
      </c>
      <c r="G34" s="40">
        <f t="shared" si="45"/>
        <v>4.321608040200986E-3</v>
      </c>
      <c r="H34" s="40">
        <f t="shared" si="45"/>
        <v>2.5581395348836904E-3</v>
      </c>
      <c r="I34" s="40">
        <f>+IFERROR(I32-I33,"nm")</f>
        <v>-1.4792899408284654E-3</v>
      </c>
      <c r="J34" s="42">
        <v>0</v>
      </c>
      <c r="K34" s="42">
        <v>0</v>
      </c>
      <c r="L34" s="42">
        <v>0</v>
      </c>
      <c r="M34" s="42">
        <v>0</v>
      </c>
      <c r="N34" s="42">
        <v>0</v>
      </c>
      <c r="P34" s="150"/>
      <c r="R34" s="37" t="s">
        <v>128</v>
      </c>
      <c r="S34" s="40">
        <f>J86</f>
        <v>0.1607530586104855</v>
      </c>
      <c r="T34" s="40">
        <f>+IFERROR(T33/I85-1,"nm")</f>
        <v>-3.9618391413806853E-2</v>
      </c>
      <c r="U34" s="40">
        <f t="shared" si="27"/>
        <v>-0.20037145002429235</v>
      </c>
    </row>
    <row r="35" spans="1:21">
      <c r="A35" s="9" t="s">
        <v>129</v>
      </c>
      <c r="B35" s="41">
        <f t="shared" ref="B35:H35" si="46">+B42+B38</f>
        <v>3766</v>
      </c>
      <c r="C35" s="41">
        <f t="shared" si="46"/>
        <v>3896</v>
      </c>
      <c r="D35" s="41">
        <f t="shared" si="46"/>
        <v>4015</v>
      </c>
      <c r="E35" s="41">
        <f t="shared" si="46"/>
        <v>3760</v>
      </c>
      <c r="F35" s="41">
        <f t="shared" si="46"/>
        <v>4074</v>
      </c>
      <c r="G35" s="41">
        <f t="shared" si="46"/>
        <v>3047</v>
      </c>
      <c r="H35" s="41">
        <f t="shared" si="46"/>
        <v>5219</v>
      </c>
      <c r="I35" s="41">
        <f>+I42+I38</f>
        <v>5238</v>
      </c>
      <c r="J35" s="41">
        <f>+J42+J38</f>
        <v>5330.7861914146952</v>
      </c>
      <c r="K35" s="41">
        <f t="shared" ref="K35:N35" si="47">+K42+K38</f>
        <v>5425.2582458759407</v>
      </c>
      <c r="L35" s="41">
        <f t="shared" si="47"/>
        <v>5521.4482752121658</v>
      </c>
      <c r="M35" s="41">
        <f t="shared" si="47"/>
        <v>5619.3890535169385</v>
      </c>
      <c r="N35" s="41">
        <f t="shared" si="47"/>
        <v>5719.1140324571516</v>
      </c>
      <c r="O35" s="1" t="s">
        <v>209</v>
      </c>
      <c r="P35" s="150"/>
      <c r="R35" s="38" t="s">
        <v>112</v>
      </c>
      <c r="S35" s="3">
        <f>J89</f>
        <v>6408.9333333333334</v>
      </c>
      <c r="T35" s="3">
        <v>5435</v>
      </c>
      <c r="U35" s="3">
        <f t="shared" si="27"/>
        <v>-973.93333333333339</v>
      </c>
    </row>
    <row r="36" spans="1:21">
      <c r="A36" s="39" t="s">
        <v>128</v>
      </c>
      <c r="B36" s="40" t="str">
        <f t="shared" ref="B36:H36" si="48">+IFERROR(B35/A35-1,"nm")</f>
        <v>nm</v>
      </c>
      <c r="C36" s="40">
        <f t="shared" si="48"/>
        <v>3.4519383961763239E-2</v>
      </c>
      <c r="D36" s="40">
        <f t="shared" si="48"/>
        <v>3.0544147843942548E-2</v>
      </c>
      <c r="E36" s="40">
        <f t="shared" si="48"/>
        <v>-6.3511830635118338E-2</v>
      </c>
      <c r="F36" s="40">
        <f t="shared" si="48"/>
        <v>8.3510638297872308E-2</v>
      </c>
      <c r="G36" s="40">
        <f t="shared" si="48"/>
        <v>-0.25208640157093765</v>
      </c>
      <c r="H36" s="40">
        <f t="shared" si="48"/>
        <v>0.71283229405973092</v>
      </c>
      <c r="I36" s="40">
        <f>+IFERROR(I35/H35-1,"nm")</f>
        <v>3.6405441655489312E-3</v>
      </c>
      <c r="J36" s="40">
        <f>+IFERROR(J35/I35-1,"nm")</f>
        <v>1.7714049525524134E-2</v>
      </c>
      <c r="K36" s="40">
        <f>+IFERROR(K35/J35-1,"nm")</f>
        <v>1.7721974033285015E-2</v>
      </c>
      <c r="L36" s="40">
        <f t="shared" ref="L36:N36" si="49">+IFERROR(L35/K35-1,"nm")</f>
        <v>1.7730036981989716E-2</v>
      </c>
      <c r="M36" s="40">
        <f t="shared" si="49"/>
        <v>1.7738240661325344E-2</v>
      </c>
      <c r="N36" s="40">
        <f t="shared" si="49"/>
        <v>1.7746587394193547E-2</v>
      </c>
      <c r="P36" s="150"/>
      <c r="R36" s="37" t="s">
        <v>128</v>
      </c>
      <c r="S36" s="40">
        <f>J90</f>
        <v>0.18333333333333335</v>
      </c>
      <c r="T36" s="40">
        <f>+IFERROR(T35/I89-1,"nm")</f>
        <v>3.5081240768095601E-3</v>
      </c>
      <c r="U36" s="40">
        <f t="shared" si="27"/>
        <v>-0.17982520925652379</v>
      </c>
    </row>
    <row r="37" spans="1:21">
      <c r="A37" s="39" t="s">
        <v>130</v>
      </c>
      <c r="B37" s="40">
        <f t="shared" ref="B37:H37" si="50">+IFERROR(B35/B$21,"nm")</f>
        <v>0.27409024745269289</v>
      </c>
      <c r="C37" s="40">
        <f t="shared" si="50"/>
        <v>0.26388512598211866</v>
      </c>
      <c r="D37" s="40">
        <f t="shared" si="50"/>
        <v>0.26386698212407994</v>
      </c>
      <c r="E37" s="40">
        <f t="shared" si="50"/>
        <v>0.25311342982160889</v>
      </c>
      <c r="F37" s="40">
        <f t="shared" si="50"/>
        <v>0.25619418941013711</v>
      </c>
      <c r="G37" s="40">
        <f t="shared" si="50"/>
        <v>0.2103700635183651</v>
      </c>
      <c r="H37" s="40">
        <f t="shared" si="50"/>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150"/>
      <c r="R37" s="38" t="s">
        <v>113</v>
      </c>
      <c r="S37" s="3">
        <f>J93</f>
        <v>2154.41</v>
      </c>
      <c r="T37" s="3">
        <v>1666</v>
      </c>
      <c r="U37" s="3">
        <f t="shared" si="27"/>
        <v>-488.40999999999985</v>
      </c>
    </row>
    <row r="38" spans="1:21">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1">J38+J38*K39</f>
        <v>133.07629103766587</v>
      </c>
      <c r="L38" s="9">
        <f t="shared" si="51"/>
        <v>137.86060805032034</v>
      </c>
      <c r="M38" s="9">
        <f t="shared" si="51"/>
        <v>142.81692932533508</v>
      </c>
      <c r="N38" s="9">
        <f t="shared" si="51"/>
        <v>147.95143870591946</v>
      </c>
      <c r="O38" s="1" t="s">
        <v>210</v>
      </c>
      <c r="P38" s="150"/>
      <c r="R38" s="37" t="s">
        <v>128</v>
      </c>
      <c r="S38" s="40">
        <f>J94</f>
        <v>0.11166666666666668</v>
      </c>
      <c r="T38" s="40">
        <f>+IFERROR(T37/I93-1,"nm")</f>
        <v>-0.14035087719298245</v>
      </c>
      <c r="U38" s="40">
        <f t="shared" si="27"/>
        <v>-0.25201754385964914</v>
      </c>
    </row>
    <row r="39" spans="1:21">
      <c r="A39" s="39" t="s">
        <v>128</v>
      </c>
      <c r="B39" s="40" t="str">
        <f t="shared" ref="B39:H39" si="52">+IFERROR(B38/A38-1,"nm")</f>
        <v>nm</v>
      </c>
      <c r="C39" s="40">
        <f t="shared" si="52"/>
        <v>9.9173553719008156E-2</v>
      </c>
      <c r="D39" s="40">
        <f t="shared" si="52"/>
        <v>5.2631578947368363E-2</v>
      </c>
      <c r="E39" s="40">
        <f t="shared" si="52"/>
        <v>0.14285714285714279</v>
      </c>
      <c r="F39" s="40">
        <f t="shared" si="52"/>
        <v>-6.8749999999999978E-2</v>
      </c>
      <c r="G39" s="40">
        <f t="shared" si="52"/>
        <v>-6.7114093959731447E-3</v>
      </c>
      <c r="H39" s="40">
        <f t="shared" si="52"/>
        <v>-0.1216216216216216</v>
      </c>
      <c r="I39" s="40">
        <f>+IFERROR(I38/H38-1,"nm")</f>
        <v>-4.6153846153846101E-2</v>
      </c>
      <c r="J39" s="40">
        <f>AVERAGE(C39,D39,E39,F39,I39)</f>
        <v>3.5951685873934644E-2</v>
      </c>
      <c r="K39" s="40">
        <f>J39</f>
        <v>3.5951685873934644E-2</v>
      </c>
      <c r="L39" s="40">
        <f t="shared" ref="L39:N39" si="53">K39</f>
        <v>3.5951685873934644E-2</v>
      </c>
      <c r="M39" s="40">
        <f t="shared" si="53"/>
        <v>3.5951685873934644E-2</v>
      </c>
      <c r="N39" s="40">
        <f t="shared" si="53"/>
        <v>3.5951685873934644E-2</v>
      </c>
      <c r="P39" s="150"/>
      <c r="R39" s="38" t="s">
        <v>114</v>
      </c>
      <c r="S39" s="3">
        <f>J97</f>
        <v>196.86</v>
      </c>
      <c r="T39" s="3">
        <v>147</v>
      </c>
      <c r="U39" s="3">
        <f t="shared" si="27"/>
        <v>-49.860000000000014</v>
      </c>
    </row>
    <row r="40" spans="1:21">
      <c r="A40" s="39" t="s">
        <v>132</v>
      </c>
      <c r="B40" s="40">
        <f t="shared" ref="B40:I40" si="54">+IFERROR(B38/B$21,"nm")</f>
        <v>8.8064046579330417E-3</v>
      </c>
      <c r="C40" s="40">
        <f t="shared" si="54"/>
        <v>9.0083988079111346E-3</v>
      </c>
      <c r="D40" s="40">
        <f t="shared" si="54"/>
        <v>9.2008412197686646E-3</v>
      </c>
      <c r="E40" s="40">
        <f t="shared" si="54"/>
        <v>1.0770784247728038E-2</v>
      </c>
      <c r="F40" s="40">
        <f t="shared" si="54"/>
        <v>9.3698905798012821E-3</v>
      </c>
      <c r="G40" s="40">
        <f t="shared" si="54"/>
        <v>1.0218171775752554E-2</v>
      </c>
      <c r="H40" s="40">
        <f t="shared" si="54"/>
        <v>7.5673787764130628E-3</v>
      </c>
      <c r="I40" s="40">
        <f t="shared" si="54"/>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150"/>
      <c r="R40" s="37" t="s">
        <v>128</v>
      </c>
      <c r="S40" s="40">
        <f>J98</f>
        <v>0.02</v>
      </c>
      <c r="T40" s="40">
        <f>+IFERROR(T39/I97-1,"nm")</f>
        <v>-0.23834196891191706</v>
      </c>
      <c r="U40" s="40">
        <f t="shared" si="27"/>
        <v>-0.25834196891191707</v>
      </c>
    </row>
    <row r="41" spans="1:21">
      <c r="A41" s="39" t="s">
        <v>139</v>
      </c>
      <c r="B41" s="40">
        <f t="shared" ref="B41:H41" si="55">+IFERROR(B38/B48,"nm")</f>
        <v>0.19145569620253164</v>
      </c>
      <c r="C41" s="40">
        <f t="shared" si="55"/>
        <v>0.17924528301886791</v>
      </c>
      <c r="D41" s="40">
        <f t="shared" si="55"/>
        <v>0.17094017094017094</v>
      </c>
      <c r="E41" s="40">
        <f t="shared" si="55"/>
        <v>0.18867924528301888</v>
      </c>
      <c r="F41" s="40">
        <f t="shared" si="55"/>
        <v>0.18304668304668303</v>
      </c>
      <c r="G41" s="40">
        <f t="shared" si="55"/>
        <v>0.22945736434108527</v>
      </c>
      <c r="H41" s="40">
        <f t="shared" si="55"/>
        <v>0.21069692058346839</v>
      </c>
      <c r="I41" s="40">
        <f>+IFERROR(I38/I48,"nm")</f>
        <v>0.19405320813771518</v>
      </c>
      <c r="J41" s="42">
        <f>+IFERROR(J38/J48,"nm")</f>
        <v>0.18933650307701436</v>
      </c>
      <c r="K41" s="42">
        <f t="shared" ref="K41:N41" si="56">+IFERROR(K38/K48,"nm")</f>
        <v>0.1847344434109614</v>
      </c>
      <c r="L41" s="42">
        <f t="shared" si="56"/>
        <v>0.18024424254036375</v>
      </c>
      <c r="M41" s="42">
        <f t="shared" si="56"/>
        <v>0.17586318159779496</v>
      </c>
      <c r="N41" s="42">
        <f t="shared" si="56"/>
        <v>0.17158860780128962</v>
      </c>
      <c r="P41" s="150"/>
      <c r="R41" s="9" t="s">
        <v>133</v>
      </c>
      <c r="S41" s="9">
        <f>J108</f>
        <v>2707.1155956450357</v>
      </c>
      <c r="T41" s="9">
        <v>2283</v>
      </c>
      <c r="U41" s="9">
        <f t="shared" si="27"/>
        <v>-424.11559564503568</v>
      </c>
    </row>
    <row r="42" spans="1:21">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7">J42+J42*K43</f>
        <v>5292.1819548382746</v>
      </c>
      <c r="L42" s="9">
        <f t="shared" si="57"/>
        <v>5383.5876671618453</v>
      </c>
      <c r="M42" s="9">
        <f t="shared" si="57"/>
        <v>5476.5721241916035</v>
      </c>
      <c r="N42" s="9">
        <f t="shared" si="57"/>
        <v>5571.1625937512317</v>
      </c>
      <c r="O42" s="1" t="s">
        <v>210</v>
      </c>
      <c r="P42" s="150"/>
      <c r="R42" s="39" t="s">
        <v>128</v>
      </c>
      <c r="S42" s="40">
        <f t="shared" ref="S42:S43" si="58">J109</f>
        <v>0.14465775714377835</v>
      </c>
      <c r="T42" s="40">
        <f>+IFERROR(T41/I108-1,"nm")</f>
        <v>-3.4672304439746338E-2</v>
      </c>
      <c r="U42" s="40">
        <f t="shared" si="27"/>
        <v>-0.17933006158352469</v>
      </c>
    </row>
    <row r="43" spans="1:21">
      <c r="A43" s="39" t="s">
        <v>128</v>
      </c>
      <c r="B43" s="40" t="str">
        <f t="shared" ref="B43:H43" si="59">+IFERROR(B42/A42-1,"nm")</f>
        <v>nm</v>
      </c>
      <c r="C43" s="40">
        <f t="shared" si="59"/>
        <v>3.2373113854595292E-2</v>
      </c>
      <c r="D43" s="40">
        <f t="shared" si="59"/>
        <v>2.9763486579856391E-2</v>
      </c>
      <c r="E43" s="40">
        <f t="shared" si="59"/>
        <v>-7.096774193548383E-2</v>
      </c>
      <c r="F43" s="40">
        <f t="shared" si="59"/>
        <v>9.0277777777777679E-2</v>
      </c>
      <c r="G43" s="40">
        <f t="shared" si="59"/>
        <v>-0.26140127388535028</v>
      </c>
      <c r="H43" s="40">
        <f t="shared" si="59"/>
        <v>0.75543290789927564</v>
      </c>
      <c r="I43" s="40">
        <f>+IFERROR(I42/H42-1,"nm")</f>
        <v>4.9125564943997002E-3</v>
      </c>
      <c r="J43" s="40">
        <f>AVERAGE(C43,D43,E43,F43,I43)</f>
        <v>1.7271838554229046E-2</v>
      </c>
      <c r="K43" s="40">
        <f>J43</f>
        <v>1.7271838554229046E-2</v>
      </c>
      <c r="L43" s="40">
        <f t="shared" ref="L43:N43" si="60">K43</f>
        <v>1.7271838554229046E-2</v>
      </c>
      <c r="M43" s="40">
        <f t="shared" si="60"/>
        <v>1.7271838554229046E-2</v>
      </c>
      <c r="N43" s="40">
        <f t="shared" si="60"/>
        <v>1.7271838554229046E-2</v>
      </c>
      <c r="P43" s="150"/>
      <c r="R43" s="39" t="s">
        <v>130</v>
      </c>
      <c r="S43" s="40">
        <f t="shared" si="58"/>
        <v>0.30902428775188651</v>
      </c>
      <c r="T43" s="40">
        <f>+IFERROR(T41/T33,"nm")</f>
        <v>0.31498344370860926</v>
      </c>
      <c r="U43" s="40">
        <f t="shared" si="27"/>
        <v>5.9591559567227503E-3</v>
      </c>
    </row>
    <row r="44" spans="1:21">
      <c r="A44" s="39" t="s">
        <v>130</v>
      </c>
      <c r="B44" s="40">
        <f t="shared" ref="B44:H44" si="61">+IFERROR(B42/B$21,"nm")</f>
        <v>0.26528384279475981</v>
      </c>
      <c r="C44" s="40">
        <f t="shared" si="61"/>
        <v>0.25487672717420751</v>
      </c>
      <c r="D44" s="40">
        <f t="shared" si="61"/>
        <v>0.25466614090431128</v>
      </c>
      <c r="E44" s="40">
        <f t="shared" si="61"/>
        <v>0.24234264557388085</v>
      </c>
      <c r="F44" s="40">
        <f t="shared" si="61"/>
        <v>0.2468242988303358</v>
      </c>
      <c r="G44" s="40">
        <f t="shared" si="61"/>
        <v>0.20015189174261253</v>
      </c>
      <c r="H44" s="40">
        <f t="shared" si="61"/>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150"/>
      <c r="R44" s="36" t="s">
        <v>105</v>
      </c>
      <c r="S44" s="36"/>
      <c r="T44" s="36"/>
      <c r="U44" s="36">
        <f t="shared" si="27"/>
        <v>0</v>
      </c>
    </row>
    <row r="45" spans="1:21">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2">J45+J45*K46</f>
        <v>148.9704409795763</v>
      </c>
      <c r="L45" s="9">
        <f t="shared" si="62"/>
        <v>150.47824835068369</v>
      </c>
      <c r="M45" s="9">
        <f t="shared" si="62"/>
        <v>152.00131702499604</v>
      </c>
      <c r="N45" s="9">
        <f t="shared" si="62"/>
        <v>153.53980147010648</v>
      </c>
      <c r="O45" s="1" t="s">
        <v>210</v>
      </c>
      <c r="P45" s="150"/>
      <c r="R45" s="9" t="s">
        <v>135</v>
      </c>
      <c r="S45" s="9">
        <f>S47+S49+S51</f>
        <v>6731.0549999999994</v>
      </c>
      <c r="T45" s="9">
        <f>T47+T49+T51</f>
        <v>6431</v>
      </c>
      <c r="U45" s="9">
        <f t="shared" si="27"/>
        <v>-300.05499999999938</v>
      </c>
    </row>
    <row r="46" spans="1:21">
      <c r="A46" s="39" t="s">
        <v>128</v>
      </c>
      <c r="B46" s="40" t="str">
        <f t="shared" ref="B46:H46" si="63">+IFERROR(B45/A45-1,"nm")</f>
        <v>nm</v>
      </c>
      <c r="C46" s="40">
        <f t="shared" si="63"/>
        <v>0.16346153846153855</v>
      </c>
      <c r="D46" s="40">
        <f t="shared" si="63"/>
        <v>-7.8512396694214837E-2</v>
      </c>
      <c r="E46" s="40">
        <f t="shared" si="63"/>
        <v>-0.12107623318385652</v>
      </c>
      <c r="F46" s="40">
        <f t="shared" si="63"/>
        <v>-0.40306122448979587</v>
      </c>
      <c r="G46" s="40">
        <f t="shared" si="63"/>
        <v>-5.9829059829059839E-2</v>
      </c>
      <c r="H46" s="40">
        <f t="shared" si="63"/>
        <v>-0.10909090909090913</v>
      </c>
      <c r="I46" s="40">
        <f>+IFERROR(I45/H45-1,"nm")</f>
        <v>0.48979591836734704</v>
      </c>
      <c r="J46" s="40">
        <f>AVERAGE(C46,D46,E46,F46,I46)</f>
        <v>1.0121520492203672E-2</v>
      </c>
      <c r="K46" s="40">
        <f>J46</f>
        <v>1.0121520492203672E-2</v>
      </c>
      <c r="L46" s="40">
        <f t="shared" ref="L46:N46" si="64">K46</f>
        <v>1.0121520492203672E-2</v>
      </c>
      <c r="M46" s="40">
        <f t="shared" si="64"/>
        <v>1.0121520492203672E-2</v>
      </c>
      <c r="N46" s="40">
        <f t="shared" si="64"/>
        <v>1.0121520492203672E-2</v>
      </c>
      <c r="P46" s="150"/>
      <c r="R46" s="37" t="s">
        <v>128</v>
      </c>
      <c r="S46" s="40">
        <f>J119</f>
        <v>0.1303198992443324</v>
      </c>
      <c r="T46" s="40">
        <f>+IFERROR(T45/I118-1,"nm")</f>
        <v>7.9932829554995699E-2</v>
      </c>
      <c r="U46" s="40">
        <f t="shared" si="27"/>
        <v>-5.0387069689336705E-2</v>
      </c>
    </row>
    <row r="47" spans="1:21">
      <c r="A47" s="39" t="s">
        <v>132</v>
      </c>
      <c r="B47" s="40">
        <f t="shared" ref="B47:H47" si="65">+IFERROR(B45/B$21,"nm")</f>
        <v>1.5138282387190683E-2</v>
      </c>
      <c r="C47" s="40">
        <f t="shared" si="65"/>
        <v>1.6391221891086428E-2</v>
      </c>
      <c r="D47" s="40">
        <f t="shared" si="65"/>
        <v>1.4655625657202945E-2</v>
      </c>
      <c r="E47" s="40">
        <f t="shared" si="65"/>
        <v>1.3194210703466847E-2</v>
      </c>
      <c r="F47" s="40">
        <f t="shared" si="65"/>
        <v>7.3575650861526856E-3</v>
      </c>
      <c r="G47" s="40">
        <f t="shared" si="65"/>
        <v>7.5945871306268989E-3</v>
      </c>
      <c r="H47" s="40">
        <f t="shared" si="65"/>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150"/>
      <c r="R47" s="38" t="s">
        <v>112</v>
      </c>
      <c r="S47" s="3">
        <f>J122</f>
        <v>4665.9849999999997</v>
      </c>
      <c r="T47" s="3">
        <v>4543</v>
      </c>
      <c r="U47" s="3">
        <f t="shared" si="27"/>
        <v>-122.98499999999967</v>
      </c>
    </row>
    <row r="48" spans="1:21">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6">J48+J48*K49</f>
        <v>720.36534487303766</v>
      </c>
      <c r="L48" s="9">
        <f t="shared" si="66"/>
        <v>764.85443366906952</v>
      </c>
      <c r="M48" s="9">
        <f t="shared" si="66"/>
        <v>812.09112690774714</v>
      </c>
      <c r="N48" s="9">
        <f t="shared" si="66"/>
        <v>862.24511406524437</v>
      </c>
      <c r="O48" s="1" t="s">
        <v>210</v>
      </c>
      <c r="P48" s="150"/>
      <c r="R48" s="37" t="s">
        <v>128</v>
      </c>
      <c r="S48" s="40">
        <f>J123</f>
        <v>0.13500000000000001</v>
      </c>
      <c r="T48" s="40">
        <f>+IFERROR(T47/I122-1,"nm")</f>
        <v>0.10508392118705911</v>
      </c>
      <c r="U48" s="40">
        <f t="shared" si="27"/>
        <v>-2.9916078812940894E-2</v>
      </c>
    </row>
    <row r="49" spans="1:21">
      <c r="A49" s="39" t="s">
        <v>128</v>
      </c>
      <c r="B49" s="40" t="str">
        <f t="shared" ref="B49:H49" si="67">+IFERROR(B48/A48-1,"nm")</f>
        <v>nm</v>
      </c>
      <c r="C49" s="40">
        <f t="shared" si="67"/>
        <v>0.17405063291139244</v>
      </c>
      <c r="D49" s="40">
        <f t="shared" si="67"/>
        <v>0.10377358490566047</v>
      </c>
      <c r="E49" s="40">
        <f t="shared" si="67"/>
        <v>3.5409035409035505E-2</v>
      </c>
      <c r="F49" s="40">
        <f t="shared" si="67"/>
        <v>-4.0094339622641528E-2</v>
      </c>
      <c r="G49" s="40">
        <f t="shared" si="67"/>
        <v>-0.20761670761670759</v>
      </c>
      <c r="H49" s="40">
        <f t="shared" si="67"/>
        <v>-4.3410852713178349E-2</v>
      </c>
      <c r="I49" s="40">
        <f>+IFERROR(I48/H48-1,"nm")</f>
        <v>3.5656401944894611E-2</v>
      </c>
      <c r="J49" s="40">
        <f>AVERAGE(C49,D49,E49,F49,I49)</f>
        <v>6.1759063109668298E-2</v>
      </c>
      <c r="K49" s="40">
        <f>J49</f>
        <v>6.1759063109668298E-2</v>
      </c>
      <c r="L49" s="40">
        <f t="shared" ref="L49:N49" si="68">K49</f>
        <v>6.1759063109668298E-2</v>
      </c>
      <c r="M49" s="40">
        <f t="shared" si="68"/>
        <v>6.1759063109668298E-2</v>
      </c>
      <c r="N49" s="40">
        <f t="shared" si="68"/>
        <v>6.1759063109668298E-2</v>
      </c>
      <c r="P49" s="150"/>
      <c r="R49" s="38" t="s">
        <v>113</v>
      </c>
      <c r="S49" s="3">
        <f>J126</f>
        <v>1815.2749999999999</v>
      </c>
      <c r="T49" s="3">
        <v>1664</v>
      </c>
      <c r="U49" s="3">
        <f t="shared" si="27"/>
        <v>-151.27499999999986</v>
      </c>
    </row>
    <row r="50" spans="1:21">
      <c r="A50" s="39" t="s">
        <v>132</v>
      </c>
      <c r="B50" s="40">
        <f t="shared" ref="B50:H50" si="69">+IFERROR(B48/B$21,"nm")</f>
        <v>4.599708879184862E-2</v>
      </c>
      <c r="C50" s="40">
        <f t="shared" si="69"/>
        <v>5.0257382823083174E-2</v>
      </c>
      <c r="D50" s="40">
        <f t="shared" si="69"/>
        <v>5.3824921135646686E-2</v>
      </c>
      <c r="E50" s="40">
        <f t="shared" si="69"/>
        <v>5.7085156512958597E-2</v>
      </c>
      <c r="F50" s="40">
        <f t="shared" si="69"/>
        <v>5.1188529744686205E-2</v>
      </c>
      <c r="G50" s="40">
        <f t="shared" si="69"/>
        <v>4.4531897265948632E-2</v>
      </c>
      <c r="H50" s="40">
        <f t="shared" si="69"/>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150"/>
      <c r="R50" s="37" t="s">
        <v>128</v>
      </c>
      <c r="S50" s="40">
        <f>J127</f>
        <v>0.1275</v>
      </c>
      <c r="T50" s="40">
        <f>+IFERROR(T49/I126-1,"nm")</f>
        <v>3.354037267080745E-2</v>
      </c>
      <c r="U50" s="40">
        <f t="shared" si="27"/>
        <v>-9.3959627329192552E-2</v>
      </c>
    </row>
    <row r="51" spans="1:21">
      <c r="A51" s="36" t="s">
        <v>100</v>
      </c>
      <c r="B51" s="36"/>
      <c r="C51" s="36"/>
      <c r="D51" s="36"/>
      <c r="E51" s="36"/>
      <c r="F51" s="36"/>
      <c r="G51" s="36"/>
      <c r="H51" s="36"/>
      <c r="I51" s="36"/>
      <c r="J51" s="32"/>
      <c r="K51" s="32"/>
      <c r="L51" s="32"/>
      <c r="M51" s="32"/>
      <c r="N51" s="32"/>
      <c r="P51" s="150" t="s">
        <v>211</v>
      </c>
      <c r="R51" s="38" t="s">
        <v>114</v>
      </c>
      <c r="S51" s="3">
        <f>J130</f>
        <v>249.79499999999999</v>
      </c>
      <c r="T51" s="3">
        <v>224</v>
      </c>
      <c r="U51" s="3">
        <f t="shared" si="27"/>
        <v>-25.794999999999987</v>
      </c>
    </row>
    <row r="52" spans="1:21">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0">+SUM(K56+K60+K64)</f>
        <v>15339.492675</v>
      </c>
      <c r="L52" s="9">
        <f t="shared" si="70"/>
        <v>17022.961369124998</v>
      </c>
      <c r="M52" s="9">
        <f t="shared" si="70"/>
        <v>18903.216721319997</v>
      </c>
      <c r="N52" s="9">
        <f t="shared" si="70"/>
        <v>21004.652620529559</v>
      </c>
      <c r="P52" s="150"/>
      <c r="R52" s="37" t="s">
        <v>128</v>
      </c>
      <c r="S52" s="40">
        <f>J131</f>
        <v>6.7500000000000004E-2</v>
      </c>
      <c r="T52" s="40">
        <f>+IFERROR(T51/I130-1,"nm")</f>
        <v>-4.2735042735042694E-2</v>
      </c>
      <c r="U52" s="40">
        <f t="shared" si="27"/>
        <v>-0.1102350427350427</v>
      </c>
    </row>
    <row r="53" spans="1:21">
      <c r="A53" s="37" t="s">
        <v>128</v>
      </c>
      <c r="B53" s="40" t="str">
        <f t="shared" ref="B53:J53" si="71">+IFERROR(B52/A52-1,"nm")</f>
        <v>nm</v>
      </c>
      <c r="C53" s="40" t="str">
        <f t="shared" si="71"/>
        <v>nm</v>
      </c>
      <c r="D53" s="40" t="str">
        <f t="shared" si="71"/>
        <v>nm</v>
      </c>
      <c r="E53" s="40" t="str">
        <f t="shared" si="71"/>
        <v>nm</v>
      </c>
      <c r="F53" s="40">
        <f t="shared" si="71"/>
        <v>6.1674962129409261E-2</v>
      </c>
      <c r="G53" s="40">
        <f t="shared" si="71"/>
        <v>-4.7390949857317621E-2</v>
      </c>
      <c r="H53" s="40">
        <f t="shared" si="71"/>
        <v>0.22563389322777372</v>
      </c>
      <c r="I53" s="40">
        <f t="shared" si="71"/>
        <v>8.9298184357541999E-2</v>
      </c>
      <c r="J53" s="40">
        <f t="shared" si="71"/>
        <v>0.10835924352912873</v>
      </c>
      <c r="K53" s="40">
        <f>+IFERROR(K52/J52-1,"nm")</f>
        <v>0.10904882000605154</v>
      </c>
      <c r="L53" s="40">
        <f t="shared" ref="L53:N53" si="72">+IFERROR(L52/K52-1,"nm")</f>
        <v>0.10974735147979708</v>
      </c>
      <c r="M53" s="40">
        <f t="shared" si="72"/>
        <v>0.11045406914952349</v>
      </c>
      <c r="N53" s="40">
        <f t="shared" si="72"/>
        <v>0.111168164137877</v>
      </c>
      <c r="P53" s="150"/>
      <c r="R53" s="9" t="s">
        <v>133</v>
      </c>
      <c r="S53" s="9">
        <f>J141</f>
        <v>2151.5243540749711</v>
      </c>
      <c r="T53" s="9">
        <v>1932</v>
      </c>
      <c r="U53" s="9">
        <f t="shared" si="27"/>
        <v>-219.52435407497114</v>
      </c>
    </row>
    <row r="54" spans="1:21">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3">K53-K55</f>
        <v>0.10904882000605154</v>
      </c>
      <c r="L54" s="42">
        <f t="shared" si="73"/>
        <v>0.10974735147979708</v>
      </c>
      <c r="M54" s="42">
        <f t="shared" si="73"/>
        <v>0.11045406914952349</v>
      </c>
      <c r="N54" s="42">
        <f t="shared" si="73"/>
        <v>0.111168164137877</v>
      </c>
      <c r="P54" s="150"/>
      <c r="R54" s="39" t="s">
        <v>128</v>
      </c>
      <c r="S54" s="40">
        <f t="shared" ref="S54:S55" si="74">J142</f>
        <v>0.13477022894249524</v>
      </c>
      <c r="T54" s="40">
        <f>+IFERROR(T53/I141-1,"nm")</f>
        <v>1.8987341772152E-2</v>
      </c>
      <c r="U54" s="40">
        <f t="shared" si="27"/>
        <v>-0.11578288717034324</v>
      </c>
    </row>
    <row r="55" spans="1:21">
      <c r="A55" s="37" t="s">
        <v>137</v>
      </c>
      <c r="B55" s="40" t="str">
        <f t="shared" ref="B55:H55" si="75">+IFERROR(B53-B54,"nm")</f>
        <v>nm</v>
      </c>
      <c r="C55" s="40" t="str">
        <f t="shared" si="75"/>
        <v>nm</v>
      </c>
      <c r="D55" s="40" t="str">
        <f t="shared" si="75"/>
        <v>nm</v>
      </c>
      <c r="E55" s="40" t="str">
        <f t="shared" si="75"/>
        <v>nm</v>
      </c>
      <c r="F55" s="40">
        <f t="shared" si="75"/>
        <v>-4.832503787059074E-2</v>
      </c>
      <c r="G55" s="40">
        <f t="shared" si="75"/>
        <v>-3.7390949857317619E-2</v>
      </c>
      <c r="H55" s="40">
        <f t="shared" si="75"/>
        <v>5.5633893227773706E-2</v>
      </c>
      <c r="I55" s="40">
        <f>+IFERROR(I53-I54,"nm")</f>
        <v>-3.0701815642457997E-2</v>
      </c>
      <c r="J55" s="42">
        <v>0</v>
      </c>
      <c r="K55" s="42">
        <v>0</v>
      </c>
      <c r="L55" s="42">
        <v>0</v>
      </c>
      <c r="M55" s="42">
        <v>0</v>
      </c>
      <c r="N55" s="42">
        <v>0</v>
      </c>
      <c r="P55" s="150"/>
      <c r="R55" s="39" t="s">
        <v>130</v>
      </c>
      <c r="S55" s="40">
        <f t="shared" si="74"/>
        <v>0.31964147582733632</v>
      </c>
      <c r="T55" s="40">
        <f>+IFERROR(T53/T45,"nm")</f>
        <v>0.30041984139325145</v>
      </c>
      <c r="U55" s="40">
        <f t="shared" si="27"/>
        <v>-1.9221634434084867E-2</v>
      </c>
    </row>
    <row r="56" spans="1:21">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6">+K56*(1+L57)</f>
        <v>9501.9925078124961</v>
      </c>
      <c r="M56" s="3">
        <f t="shared" si="76"/>
        <v>10333.41685224609</v>
      </c>
      <c r="N56" s="3">
        <f t="shared" si="76"/>
        <v>11237.590826817621</v>
      </c>
      <c r="O56" s="1" t="s">
        <v>212</v>
      </c>
      <c r="P56" s="150"/>
      <c r="R56" s="36" t="s">
        <v>106</v>
      </c>
      <c r="S56" s="32"/>
      <c r="T56" s="32"/>
      <c r="U56" s="32"/>
    </row>
    <row r="57" spans="1:21">
      <c r="A57" s="37" t="s">
        <v>128</v>
      </c>
      <c r="B57" s="40" t="str">
        <f t="shared" ref="B57:H57" si="77">+IFERROR(B56/A56-1,"nm")</f>
        <v>nm</v>
      </c>
      <c r="C57" s="40" t="str">
        <f t="shared" si="77"/>
        <v>nm</v>
      </c>
      <c r="D57" s="40" t="str">
        <f t="shared" si="77"/>
        <v>nm</v>
      </c>
      <c r="E57" s="40" t="str">
        <f t="shared" si="77"/>
        <v>nm</v>
      </c>
      <c r="F57" s="40">
        <f t="shared" si="77"/>
        <v>7.1148936170212673E-2</v>
      </c>
      <c r="G57" s="40">
        <f t="shared" si="77"/>
        <v>-6.3721595423486432E-2</v>
      </c>
      <c r="H57" s="40">
        <f t="shared" si="77"/>
        <v>0.18295994568907004</v>
      </c>
      <c r="I57" s="40">
        <f>+IFERROR(I56/H56-1,"nm")</f>
        <v>5.9971305595408975E-2</v>
      </c>
      <c r="J57" s="40">
        <f>+J58+J59</f>
        <v>8.7499999999999994E-2</v>
      </c>
      <c r="K57" s="40">
        <f t="shared" ref="K57:N57" si="78">+K58+K59</f>
        <v>8.7499999999999994E-2</v>
      </c>
      <c r="L57" s="40">
        <f t="shared" si="78"/>
        <v>8.7499999999999994E-2</v>
      </c>
      <c r="M57" s="40">
        <f t="shared" si="78"/>
        <v>8.7499999999999994E-2</v>
      </c>
      <c r="N57" s="40">
        <f t="shared" si="78"/>
        <v>8.7499999999999994E-2</v>
      </c>
      <c r="P57" s="150"/>
      <c r="R57" s="9" t="s">
        <v>135</v>
      </c>
      <c r="S57" s="9">
        <f>J151</f>
        <v>89.512774610737679</v>
      </c>
      <c r="T57" s="9">
        <v>58</v>
      </c>
      <c r="U57" s="9">
        <f t="shared" ref="U57:U73" si="79">T57-S57</f>
        <v>-31.512774610737679</v>
      </c>
    </row>
    <row r="58" spans="1:21">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0">+K58</f>
        <v>8.7499999999999994E-2</v>
      </c>
      <c r="M58" s="42">
        <f t="shared" si="80"/>
        <v>8.7499999999999994E-2</v>
      </c>
      <c r="N58" s="42">
        <f t="shared" si="80"/>
        <v>8.7499999999999994E-2</v>
      </c>
      <c r="P58" s="150"/>
      <c r="R58" s="37" t="s">
        <v>128</v>
      </c>
      <c r="S58" s="40">
        <v>0</v>
      </c>
      <c r="T58" s="40">
        <f>+IFERROR(T57/I151-1,"nm")</f>
        <v>-0.43137254901960786</v>
      </c>
      <c r="U58" s="40">
        <f t="shared" si="79"/>
        <v>-0.43137254901960786</v>
      </c>
    </row>
    <row r="59" spans="1:21">
      <c r="A59" s="37" t="s">
        <v>137</v>
      </c>
      <c r="B59" s="40" t="str">
        <f t="shared" ref="B59:H59" si="81">+IFERROR(B57-B58,"nm")</f>
        <v>nm</v>
      </c>
      <c r="C59" s="40" t="str">
        <f t="shared" si="81"/>
        <v>nm</v>
      </c>
      <c r="D59" s="40" t="str">
        <f t="shared" si="81"/>
        <v>nm</v>
      </c>
      <c r="E59" s="40" t="str">
        <f t="shared" si="81"/>
        <v>nm</v>
      </c>
      <c r="F59" s="40">
        <f t="shared" si="81"/>
        <v>-4.8851063829787322E-2</v>
      </c>
      <c r="G59" s="40">
        <f t="shared" si="81"/>
        <v>-3.3721595423486433E-2</v>
      </c>
      <c r="H59" s="40">
        <f t="shared" si="81"/>
        <v>5.2959945689070032E-2</v>
      </c>
      <c r="I59" s="40">
        <f>+IFERROR(I57-I58,"nm")</f>
        <v>-3.0028694404591022E-2</v>
      </c>
      <c r="J59" s="42">
        <v>0</v>
      </c>
      <c r="K59" s="42">
        <v>0</v>
      </c>
      <c r="L59" s="42">
        <v>0</v>
      </c>
      <c r="M59" s="42">
        <v>0</v>
      </c>
      <c r="N59" s="42">
        <v>0</v>
      </c>
      <c r="P59" s="150"/>
      <c r="R59" s="9" t="s">
        <v>133</v>
      </c>
      <c r="S59" s="3">
        <f>J160</f>
        <v>-4741.2393260842473</v>
      </c>
      <c r="T59" s="3">
        <v>-4841</v>
      </c>
      <c r="U59" s="3">
        <f t="shared" si="79"/>
        <v>-99.760673915752704</v>
      </c>
    </row>
    <row r="60" spans="1:21">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2">+K60*(1+L61)</f>
        <v>6795.5866503750003</v>
      </c>
      <c r="M60" s="3">
        <f t="shared" si="82"/>
        <v>7780.9467146793759</v>
      </c>
      <c r="N60" s="3">
        <f t="shared" si="82"/>
        <v>8909.1839883078846</v>
      </c>
      <c r="O60" s="1" t="s">
        <v>212</v>
      </c>
      <c r="P60" s="150"/>
      <c r="R60" s="39" t="s">
        <v>128</v>
      </c>
      <c r="S60" s="40">
        <v>0</v>
      </c>
      <c r="T60" s="40">
        <f>+IFERROR(T59/I160-1,"nm")</f>
        <v>0.13585171281088693</v>
      </c>
      <c r="U60" s="40">
        <f t="shared" si="79"/>
        <v>0.13585171281088693</v>
      </c>
    </row>
    <row r="61" spans="1:21">
      <c r="A61" s="37" t="s">
        <v>128</v>
      </c>
      <c r="B61" s="40" t="str">
        <f t="shared" ref="B61:H61" si="83">+IFERROR(B60/A60-1,"nm")</f>
        <v>nm</v>
      </c>
      <c r="C61" s="40" t="str">
        <f t="shared" si="83"/>
        <v>nm</v>
      </c>
      <c r="D61" s="40" t="str">
        <f t="shared" si="83"/>
        <v>nm</v>
      </c>
      <c r="E61" s="40" t="str">
        <f t="shared" si="83"/>
        <v>nm</v>
      </c>
      <c r="F61" s="40">
        <f t="shared" si="83"/>
        <v>5.0000000000000044E-2</v>
      </c>
      <c r="G61" s="40">
        <f t="shared" si="83"/>
        <v>-1.1013929381276322E-2</v>
      </c>
      <c r="H61" s="40">
        <f t="shared" si="83"/>
        <v>0.30887651490337364</v>
      </c>
      <c r="I61" s="40">
        <f>+IFERROR(I60/H60-1,"nm")</f>
        <v>0.13288288288288297</v>
      </c>
      <c r="J61" s="40">
        <f>+J62+J63</f>
        <v>0.14500000000000002</v>
      </c>
      <c r="K61" s="40">
        <f t="shared" ref="K61:N61" si="84">+K62+K63</f>
        <v>0.14500000000000002</v>
      </c>
      <c r="L61" s="40">
        <f t="shared" si="84"/>
        <v>0.14500000000000002</v>
      </c>
      <c r="M61" s="40">
        <f t="shared" si="84"/>
        <v>0.14500000000000002</v>
      </c>
      <c r="N61" s="40">
        <f t="shared" si="84"/>
        <v>0.14500000000000002</v>
      </c>
      <c r="P61" s="150"/>
      <c r="R61" s="39" t="s">
        <v>130</v>
      </c>
      <c r="S61" s="40">
        <f>J162</f>
        <v>-52.967180904651599</v>
      </c>
      <c r="T61" s="40">
        <f>+IFERROR(T59/T57,"nm")</f>
        <v>-83.465517241379317</v>
      </c>
      <c r="U61" s="40">
        <f t="shared" si="79"/>
        <v>-30.498336336727718</v>
      </c>
    </row>
    <row r="62" spans="1:21">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5">+K62</f>
        <v>0.14500000000000002</v>
      </c>
      <c r="M62" s="42">
        <f t="shared" si="85"/>
        <v>0.14500000000000002</v>
      </c>
      <c r="N62" s="42">
        <f t="shared" si="85"/>
        <v>0.14500000000000002</v>
      </c>
      <c r="P62" s="150"/>
      <c r="R62" s="70" t="s">
        <v>103</v>
      </c>
      <c r="S62" s="32"/>
      <c r="T62" s="32"/>
      <c r="U62" s="32"/>
    </row>
    <row r="63" spans="1:21">
      <c r="A63" s="37" t="s">
        <v>137</v>
      </c>
      <c r="B63" s="40" t="str">
        <f t="shared" ref="B63:H63" si="86">+IFERROR(B61-B62,"nm")</f>
        <v>nm</v>
      </c>
      <c r="C63" s="40" t="str">
        <f t="shared" si="86"/>
        <v>nm</v>
      </c>
      <c r="D63" s="40" t="str">
        <f t="shared" si="86"/>
        <v>nm</v>
      </c>
      <c r="E63" s="40" t="str">
        <f t="shared" si="86"/>
        <v>nm</v>
      </c>
      <c r="F63" s="40">
        <f t="shared" si="86"/>
        <v>-3.9999999999999952E-2</v>
      </c>
      <c r="G63" s="40">
        <f t="shared" si="86"/>
        <v>-3.1013929381276322E-2</v>
      </c>
      <c r="H63" s="40">
        <f t="shared" si="86"/>
        <v>5.8876514903373645E-2</v>
      </c>
      <c r="I63" s="40">
        <f>+IFERROR(I61-I62,"nm")</f>
        <v>-2.7117117117117034E-2</v>
      </c>
      <c r="J63" s="42">
        <v>0</v>
      </c>
      <c r="K63" s="42">
        <v>0</v>
      </c>
      <c r="L63" s="42">
        <v>0</v>
      </c>
      <c r="M63" s="42">
        <v>0</v>
      </c>
      <c r="N63" s="42">
        <v>0</v>
      </c>
      <c r="P63" s="150"/>
      <c r="R63" s="9" t="s">
        <v>135</v>
      </c>
      <c r="S63" s="9">
        <f>J177</f>
        <v>2359.6222915500816</v>
      </c>
      <c r="T63" s="9">
        <v>2427</v>
      </c>
      <c r="U63" s="9">
        <f t="shared" si="79"/>
        <v>67.377708449918373</v>
      </c>
    </row>
    <row r="64" spans="1:21">
      <c r="A64" s="38" t="s">
        <v>114</v>
      </c>
      <c r="B64" s="3">
        <f t="shared" ref="B64:I64" si="87">B52-B56-B60</f>
        <v>0</v>
      </c>
      <c r="C64" s="3">
        <f t="shared" si="87"/>
        <v>0</v>
      </c>
      <c r="D64" s="3">
        <f t="shared" si="87"/>
        <v>0</v>
      </c>
      <c r="E64" s="3">
        <f t="shared" si="87"/>
        <v>427</v>
      </c>
      <c r="F64" s="3">
        <f t="shared" si="87"/>
        <v>432</v>
      </c>
      <c r="G64" s="3">
        <f t="shared" si="87"/>
        <v>402</v>
      </c>
      <c r="H64" s="3">
        <f t="shared" si="87"/>
        <v>490</v>
      </c>
      <c r="I64" s="3">
        <f t="shared" si="87"/>
        <v>564</v>
      </c>
      <c r="J64" s="3">
        <f>+I64*(1+J65)</f>
        <v>613.34999999999991</v>
      </c>
      <c r="K64" s="3">
        <f>+J64*(1+K65)</f>
        <v>667.01812499999983</v>
      </c>
      <c r="L64" s="3">
        <f t="shared" ref="L64:N64" si="88">+K64*(1+L65)</f>
        <v>725.38221093749974</v>
      </c>
      <c r="M64" s="3">
        <f t="shared" si="88"/>
        <v>788.85315439453086</v>
      </c>
      <c r="N64" s="3">
        <f t="shared" si="88"/>
        <v>857.8778054040522</v>
      </c>
      <c r="O64" s="1" t="s">
        <v>212</v>
      </c>
      <c r="P64" s="150"/>
      <c r="R64" s="37" t="s">
        <v>128</v>
      </c>
      <c r="S64" s="40">
        <v>0</v>
      </c>
      <c r="T64" s="40">
        <f>+IFERROR(T63/I177-1,"nm")</f>
        <v>3.4526854219948833E-2</v>
      </c>
      <c r="U64" s="40">
        <f t="shared" si="79"/>
        <v>3.4526854219948833E-2</v>
      </c>
    </row>
    <row r="65" spans="1:21">
      <c r="A65" s="37" t="s">
        <v>128</v>
      </c>
      <c r="B65" s="40" t="str">
        <f t="shared" ref="B65:H65" si="89">+IFERROR(B64/A64-1,"nm")</f>
        <v>nm</v>
      </c>
      <c r="C65" s="40" t="str">
        <f t="shared" si="89"/>
        <v>nm</v>
      </c>
      <c r="D65" s="40" t="str">
        <f t="shared" si="89"/>
        <v>nm</v>
      </c>
      <c r="E65" s="40" t="str">
        <f t="shared" si="89"/>
        <v>nm</v>
      </c>
      <c r="F65" s="40">
        <f t="shared" si="89"/>
        <v>1.1709601873536313E-2</v>
      </c>
      <c r="G65" s="40">
        <f t="shared" si="89"/>
        <v>-6.944444444444442E-2</v>
      </c>
      <c r="H65" s="40">
        <f t="shared" si="89"/>
        <v>0.21890547263681581</v>
      </c>
      <c r="I65" s="40">
        <f>+IFERROR(I64/H64-1,"nm")</f>
        <v>0.15102040816326534</v>
      </c>
      <c r="J65" s="40">
        <f>+J66+J67</f>
        <v>8.7499999999999994E-2</v>
      </c>
      <c r="K65" s="40">
        <f t="shared" ref="K65:N65" si="90">+K66+K67</f>
        <v>8.7499999999999994E-2</v>
      </c>
      <c r="L65" s="40">
        <f t="shared" si="90"/>
        <v>8.7499999999999994E-2</v>
      </c>
      <c r="M65" s="40">
        <f t="shared" si="90"/>
        <v>8.7499999999999994E-2</v>
      </c>
      <c r="N65" s="40">
        <f t="shared" si="90"/>
        <v>8.7499999999999994E-2</v>
      </c>
      <c r="P65" s="150"/>
      <c r="R65" s="9" t="s">
        <v>133</v>
      </c>
      <c r="S65" s="3">
        <f>J186</f>
        <v>639.67074185662261</v>
      </c>
      <c r="T65" s="3">
        <v>676</v>
      </c>
      <c r="U65" s="3">
        <f t="shared" si="79"/>
        <v>36.329258143377388</v>
      </c>
    </row>
    <row r="66" spans="1:21">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1">+K66</f>
        <v>8.7499999999999994E-2</v>
      </c>
      <c r="M66" s="42">
        <f t="shared" si="91"/>
        <v>8.7499999999999994E-2</v>
      </c>
      <c r="N66" s="42">
        <f t="shared" si="91"/>
        <v>8.7499999999999994E-2</v>
      </c>
      <c r="P66" s="150"/>
      <c r="R66" s="39" t="s">
        <v>128</v>
      </c>
      <c r="S66" s="40">
        <v>0</v>
      </c>
      <c r="T66" s="40">
        <f>+IFERROR(T65/I186-1,"nm")</f>
        <v>1.0463378176382765E-2</v>
      </c>
      <c r="U66" s="40">
        <f t="shared" si="79"/>
        <v>1.0463378176382765E-2</v>
      </c>
    </row>
    <row r="67" spans="1:21">
      <c r="A67" s="37" t="s">
        <v>137</v>
      </c>
      <c r="B67" s="40" t="str">
        <f t="shared" ref="B67:H67" si="92">+IFERROR(B65-B66,"nm")</f>
        <v>nm</v>
      </c>
      <c r="C67" s="40" t="str">
        <f t="shared" si="92"/>
        <v>nm</v>
      </c>
      <c r="D67" s="40" t="str">
        <f t="shared" si="92"/>
        <v>nm</v>
      </c>
      <c r="E67" s="40" t="str">
        <f t="shared" si="92"/>
        <v>nm</v>
      </c>
      <c r="F67" s="40">
        <f t="shared" si="92"/>
        <v>-3.829039812646369E-2</v>
      </c>
      <c r="G67" s="40">
        <f t="shared" si="92"/>
        <v>-3.9444444444444421E-2</v>
      </c>
      <c r="H67" s="40">
        <f t="shared" si="92"/>
        <v>2.890547263681581E-2</v>
      </c>
      <c r="I67" s="40">
        <f>+IFERROR(I65-I66,"nm")</f>
        <v>-1.8979591836734672E-2</v>
      </c>
      <c r="J67" s="42">
        <v>0</v>
      </c>
      <c r="K67" s="42">
        <v>0</v>
      </c>
      <c r="L67" s="42">
        <v>0</v>
      </c>
      <c r="M67" s="42">
        <v>0</v>
      </c>
      <c r="N67" s="42">
        <v>0</v>
      </c>
      <c r="P67" s="150"/>
      <c r="R67" s="39" t="s">
        <v>130</v>
      </c>
      <c r="S67" s="40">
        <f>J188</f>
        <v>0.27109031142285511</v>
      </c>
      <c r="T67" s="40">
        <f>+IFERROR(T65/T63,"nm")</f>
        <v>0.27853316852080756</v>
      </c>
      <c r="U67" s="40">
        <f t="shared" si="79"/>
        <v>7.4428570979524489E-3</v>
      </c>
    </row>
    <row r="68" spans="1:21">
      <c r="A68" s="9" t="s">
        <v>129</v>
      </c>
      <c r="B68" s="41">
        <f t="shared" ref="B68:I68" si="93">+B75+B71</f>
        <v>0</v>
      </c>
      <c r="C68" s="41">
        <f t="shared" si="93"/>
        <v>85</v>
      </c>
      <c r="D68" s="41">
        <f t="shared" si="93"/>
        <v>106</v>
      </c>
      <c r="E68" s="41">
        <f t="shared" si="93"/>
        <v>1703</v>
      </c>
      <c r="F68" s="41">
        <f t="shared" si="93"/>
        <v>2106</v>
      </c>
      <c r="G68" s="41">
        <f t="shared" si="93"/>
        <v>1673</v>
      </c>
      <c r="H68" s="41">
        <f t="shared" si="93"/>
        <v>2571</v>
      </c>
      <c r="I68" s="41">
        <f t="shared" si="93"/>
        <v>3427</v>
      </c>
      <c r="J68" s="41">
        <f>+J75+J71</f>
        <v>4228.4865636084751</v>
      </c>
      <c r="K68" s="41">
        <f t="shared" ref="K68:N68" si="94">+K75+K71</f>
        <v>5221.1241488052819</v>
      </c>
      <c r="L68" s="41">
        <f t="shared" si="94"/>
        <v>6450.7714888514156</v>
      </c>
      <c r="M68" s="41">
        <f t="shared" si="94"/>
        <v>7974.308519294962</v>
      </c>
      <c r="N68" s="41">
        <f t="shared" si="94"/>
        <v>9862.2864692727126</v>
      </c>
      <c r="O68" s="1" t="s">
        <v>209</v>
      </c>
      <c r="P68" s="150"/>
      <c r="R68" s="70" t="s">
        <v>107</v>
      </c>
      <c r="S68" s="32"/>
      <c r="T68" s="32"/>
      <c r="U68" s="32"/>
    </row>
    <row r="69" spans="1:21">
      <c r="A69" s="39" t="s">
        <v>128</v>
      </c>
      <c r="B69" s="40" t="str">
        <f t="shared" ref="B69:I69" si="95">+IFERROR(B68/A68-1,"nm")</f>
        <v>nm</v>
      </c>
      <c r="C69" s="40" t="str">
        <f t="shared" si="95"/>
        <v>nm</v>
      </c>
      <c r="D69" s="40">
        <f t="shared" si="95"/>
        <v>0.24705882352941178</v>
      </c>
      <c r="E69" s="40">
        <f t="shared" si="95"/>
        <v>15.066037735849058</v>
      </c>
      <c r="F69" s="40">
        <f t="shared" si="95"/>
        <v>0.23664122137404586</v>
      </c>
      <c r="G69" s="40">
        <f t="shared" si="95"/>
        <v>-0.20560303893637222</v>
      </c>
      <c r="H69" s="40">
        <f t="shared" si="95"/>
        <v>0.53676031081888831</v>
      </c>
      <c r="I69" s="40">
        <f t="shared" si="95"/>
        <v>0.33294437961882539</v>
      </c>
      <c r="J69" s="40">
        <f>+IFERROR(J68/I68-1,"nm")</f>
        <v>0.23387410668470232</v>
      </c>
      <c r="K69" s="40">
        <f>+IFERROR(K68/J68-1,"nm")</f>
        <v>0.23475008617497339</v>
      </c>
      <c r="L69" s="40">
        <f t="shared" ref="L69:N69" si="96">+IFERROR(L68/K68-1,"nm")</f>
        <v>0.23551390562653185</v>
      </c>
      <c r="M69" s="40">
        <f t="shared" si="96"/>
        <v>0.23617904200708528</v>
      </c>
      <c r="N69" s="40">
        <f t="shared" si="96"/>
        <v>0.23675757533202058</v>
      </c>
      <c r="P69" s="150"/>
      <c r="R69" s="9" t="s">
        <v>135</v>
      </c>
      <c r="S69" s="9">
        <f>J196</f>
        <v>-72</v>
      </c>
      <c r="T69" s="9">
        <v>27</v>
      </c>
      <c r="U69" s="9">
        <f t="shared" si="79"/>
        <v>99</v>
      </c>
    </row>
    <row r="70" spans="1:21">
      <c r="A70" s="39" t="s">
        <v>130</v>
      </c>
      <c r="B70" s="40" t="str">
        <f t="shared" ref="B70:H70" si="97">+IFERROR(B68/B$52,"nm")</f>
        <v>nm</v>
      </c>
      <c r="C70" s="40" t="str">
        <f t="shared" si="97"/>
        <v>nm</v>
      </c>
      <c r="D70" s="40" t="str">
        <f t="shared" si="97"/>
        <v>nm</v>
      </c>
      <c r="E70" s="40">
        <f t="shared" si="97"/>
        <v>0.18426747457260334</v>
      </c>
      <c r="F70" s="40">
        <f t="shared" si="97"/>
        <v>0.21463514064410924</v>
      </c>
      <c r="G70" s="40">
        <f t="shared" si="97"/>
        <v>0.17898791055953783</v>
      </c>
      <c r="H70" s="40">
        <f t="shared" si="97"/>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150"/>
      <c r="R70" s="37" t="s">
        <v>128</v>
      </c>
      <c r="S70" s="40">
        <v>0</v>
      </c>
      <c r="T70" s="40">
        <f>+IFERROR(T69/I196-1,"nm")</f>
        <v>-1.375</v>
      </c>
      <c r="U70" s="40">
        <f t="shared" si="79"/>
        <v>-1.375</v>
      </c>
    </row>
    <row r="71" spans="1:21">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8">J71+J71*K72</f>
        <v>153.67401157787384</v>
      </c>
      <c r="L71" s="9">
        <f t="shared" si="98"/>
        <v>164.56908083416846</v>
      </c>
      <c r="M71" s="9">
        <f t="shared" si="98"/>
        <v>176.23658085400376</v>
      </c>
      <c r="N71" s="9">
        <f>M71+M71*N72</f>
        <v>188.73127487664223</v>
      </c>
      <c r="O71" s="1" t="s">
        <v>213</v>
      </c>
      <c r="P71" s="150"/>
      <c r="R71" s="9" t="s">
        <v>133</v>
      </c>
      <c r="S71" s="3">
        <f>J205</f>
        <v>-2454.2328147007956</v>
      </c>
      <c r="T71" s="3">
        <v>-2840</v>
      </c>
      <c r="U71" s="3">
        <f t="shared" si="79"/>
        <v>-385.76718529920436</v>
      </c>
    </row>
    <row r="72" spans="1:21">
      <c r="A72" s="39" t="s">
        <v>128</v>
      </c>
      <c r="B72" s="40" t="str">
        <f t="shared" ref="B72:I72" si="99">+IFERROR(B71/A71-1,"nm")</f>
        <v>nm</v>
      </c>
      <c r="C72" s="40" t="str">
        <f t="shared" si="99"/>
        <v>nm</v>
      </c>
      <c r="D72" s="40">
        <f t="shared" si="99"/>
        <v>0.24705882352941178</v>
      </c>
      <c r="E72" s="40">
        <f t="shared" si="99"/>
        <v>9.4339622641509413E-2</v>
      </c>
      <c r="F72" s="40">
        <f t="shared" si="99"/>
        <v>-4.31034482758621E-2</v>
      </c>
      <c r="G72" s="40">
        <f t="shared" si="99"/>
        <v>0.18918918918918926</v>
      </c>
      <c r="H72" s="40">
        <f t="shared" si="99"/>
        <v>3.0303030303030276E-2</v>
      </c>
      <c r="I72" s="40">
        <f t="shared" si="99"/>
        <v>-1.4705882352941124E-2</v>
      </c>
      <c r="J72" s="40">
        <f>AVERAGE(D72,E72,F72,I72)</f>
        <v>7.0897278885529491E-2</v>
      </c>
      <c r="K72" s="40">
        <f>J72</f>
        <v>7.0897278885529491E-2</v>
      </c>
      <c r="L72" s="40">
        <f t="shared" ref="L72:N72" si="100">K72</f>
        <v>7.0897278885529491E-2</v>
      </c>
      <c r="M72" s="40">
        <f t="shared" si="100"/>
        <v>7.0897278885529491E-2</v>
      </c>
      <c r="N72" s="40">
        <f t="shared" si="100"/>
        <v>7.0897278885529491E-2</v>
      </c>
      <c r="P72" s="150"/>
      <c r="R72" s="39" t="s">
        <v>128</v>
      </c>
      <c r="S72" s="40">
        <f>J206</f>
        <v>0.10600847890977723</v>
      </c>
      <c r="T72" s="40">
        <f>+IFERROR(T71/I205-1,"nm")</f>
        <v>0.27985579089680046</v>
      </c>
      <c r="U72" s="40">
        <f t="shared" si="79"/>
        <v>0.17384731198702325</v>
      </c>
    </row>
    <row r="73" spans="1:21">
      <c r="A73" s="39" t="s">
        <v>132</v>
      </c>
      <c r="B73" s="40" t="str">
        <f t="shared" ref="B73:H73" si="101">+IFERROR(B71/B$52,"nm")</f>
        <v>nm</v>
      </c>
      <c r="C73" s="40" t="str">
        <f t="shared" si="101"/>
        <v>nm</v>
      </c>
      <c r="D73" s="40" t="str">
        <f t="shared" si="101"/>
        <v>nm</v>
      </c>
      <c r="E73" s="40">
        <f t="shared" si="101"/>
        <v>1.2551395801774508E-2</v>
      </c>
      <c r="F73" s="40">
        <f t="shared" si="101"/>
        <v>1.1312678353037097E-2</v>
      </c>
      <c r="G73" s="40">
        <f t="shared" si="101"/>
        <v>1.4122178239007167E-2</v>
      </c>
      <c r="H73" s="40">
        <f t="shared" si="101"/>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150"/>
      <c r="R73" s="39" t="s">
        <v>130</v>
      </c>
      <c r="S73" s="40">
        <f t="shared" ref="S73" si="102">J207</f>
        <v>34.086566870844386</v>
      </c>
      <c r="T73" s="40">
        <f>+IFERROR(T71/T69,"nm")</f>
        <v>-105.18518518518519</v>
      </c>
      <c r="U73" s="40">
        <f t="shared" si="79"/>
        <v>-139.27175205602958</v>
      </c>
    </row>
    <row r="74" spans="1:21">
      <c r="A74" s="39" t="s">
        <v>139</v>
      </c>
      <c r="B74" s="40" t="str">
        <f t="shared" ref="B74:I74" si="103">+IFERROR(B71/B81,"nm")</f>
        <v>nm</v>
      </c>
      <c r="C74" s="40" t="str">
        <f t="shared" si="103"/>
        <v>nm</v>
      </c>
      <c r="D74" s="40">
        <f t="shared" si="103"/>
        <v>0.14950634696755993</v>
      </c>
      <c r="E74" s="40">
        <f t="shared" si="103"/>
        <v>0.13663133097762073</v>
      </c>
      <c r="F74" s="40">
        <f t="shared" si="103"/>
        <v>0.11948331539289558</v>
      </c>
      <c r="G74" s="40">
        <f t="shared" si="103"/>
        <v>0.14915254237288136</v>
      </c>
      <c r="H74" s="40">
        <f t="shared" si="103"/>
        <v>0.1384928716904277</v>
      </c>
      <c r="I74" s="40">
        <f t="shared" si="103"/>
        <v>0.14565217391304347</v>
      </c>
      <c r="J74" s="42">
        <f>+IFERROR(J71/J81,"nm")</f>
        <v>0.14740555622541876</v>
      </c>
      <c r="K74" s="42">
        <f t="shared" ref="K74:N74" si="104">+IFERROR(K71/K81,"nm")</f>
        <v>0.14918004601220214</v>
      </c>
      <c r="L74" s="42">
        <f t="shared" si="104"/>
        <v>0.15097589736827793</v>
      </c>
      <c r="M74" s="42">
        <f t="shared" si="104"/>
        <v>0.15279336744736216</v>
      </c>
      <c r="N74" s="42">
        <f t="shared" si="104"/>
        <v>0.15463271649882504</v>
      </c>
      <c r="P74" s="150"/>
    </row>
    <row r="75" spans="1:21">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5">J75+J75*K76</f>
        <v>5067.450137227408</v>
      </c>
      <c r="L75" s="9">
        <f t="shared" si="105"/>
        <v>6286.2024080172469</v>
      </c>
      <c r="M75" s="9">
        <f t="shared" si="105"/>
        <v>7798.0719384409585</v>
      </c>
      <c r="N75" s="9">
        <f t="shared" si="105"/>
        <v>9673.5551943960709</v>
      </c>
      <c r="O75" s="1" t="s">
        <v>214</v>
      </c>
      <c r="P75" s="150"/>
    </row>
    <row r="76" spans="1:21">
      <c r="A76" s="39" t="s">
        <v>128</v>
      </c>
      <c r="B76" s="40" t="str">
        <f t="shared" ref="B76:I76" si="106">+IFERROR(B75/A75-1,"nm")</f>
        <v>nm</v>
      </c>
      <c r="C76" s="40" t="str">
        <f t="shared" si="106"/>
        <v>nm</v>
      </c>
      <c r="D76" s="40" t="str">
        <f t="shared" si="106"/>
        <v>nm</v>
      </c>
      <c r="E76" s="40" t="str">
        <f t="shared" si="106"/>
        <v>nm</v>
      </c>
      <c r="F76" s="40">
        <f t="shared" si="106"/>
        <v>0.25708884688090738</v>
      </c>
      <c r="G76" s="40">
        <f t="shared" si="106"/>
        <v>-0.22756892230576442</v>
      </c>
      <c r="H76" s="40">
        <f t="shared" si="106"/>
        <v>0.58014276443867629</v>
      </c>
      <c r="I76" s="40">
        <f t="shared" si="106"/>
        <v>0.3523613963039014</v>
      </c>
      <c r="J76" s="40">
        <f>AVERAGE(F76,G76,H76,I76)</f>
        <v>0.24050602132943016</v>
      </c>
      <c r="K76" s="40">
        <f>J76</f>
        <v>0.24050602132943016</v>
      </c>
      <c r="L76" s="40">
        <f t="shared" ref="L76:N76" si="107">K76</f>
        <v>0.24050602132943016</v>
      </c>
      <c r="M76" s="40">
        <f t="shared" si="107"/>
        <v>0.24050602132943016</v>
      </c>
      <c r="N76" s="40">
        <f t="shared" si="107"/>
        <v>0.24050602132943016</v>
      </c>
      <c r="P76" s="150"/>
    </row>
    <row r="77" spans="1:21">
      <c r="A77" s="39" t="s">
        <v>130</v>
      </c>
      <c r="B77" s="40" t="str">
        <f t="shared" ref="B77:H77" si="108">+IFERROR(B75/B$52,"nm")</f>
        <v>nm</v>
      </c>
      <c r="C77" s="40" t="str">
        <f t="shared" si="108"/>
        <v>nm</v>
      </c>
      <c r="D77" s="40" t="str">
        <f t="shared" si="108"/>
        <v>nm</v>
      </c>
      <c r="E77" s="40">
        <f t="shared" si="108"/>
        <v>0.17171607877082881</v>
      </c>
      <c r="F77" s="40">
        <f t="shared" si="108"/>
        <v>0.20332246229107215</v>
      </c>
      <c r="G77" s="40">
        <f t="shared" si="108"/>
        <v>0.16486573232053064</v>
      </c>
      <c r="H77" s="40">
        <f t="shared" si="108"/>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150"/>
    </row>
    <row r="78" spans="1:21">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09">J78+J78*K79</f>
        <v>236.74908700492159</v>
      </c>
      <c r="L78" s="9">
        <f t="shared" si="109"/>
        <v>259.53704537669097</v>
      </c>
      <c r="M78" s="9">
        <f t="shared" si="109"/>
        <v>284.5184273993093</v>
      </c>
      <c r="N78" s="9">
        <f t="shared" si="109"/>
        <v>311.90435805526135</v>
      </c>
      <c r="O78" s="1" t="s">
        <v>213</v>
      </c>
      <c r="P78" s="150"/>
    </row>
    <row r="79" spans="1:21">
      <c r="A79" s="39" t="s">
        <v>128</v>
      </c>
      <c r="B79" s="40" t="str">
        <f t="shared" ref="B79:I79" si="110">+IFERROR(B78/A78-1,"nm")</f>
        <v>nm</v>
      </c>
      <c r="C79" s="40" t="str">
        <f t="shared" si="110"/>
        <v>nm</v>
      </c>
      <c r="D79" s="40">
        <f t="shared" si="110"/>
        <v>-0.26068376068376065</v>
      </c>
      <c r="E79" s="40">
        <f t="shared" si="110"/>
        <v>0.38728323699421963</v>
      </c>
      <c r="F79" s="40">
        <f t="shared" si="110"/>
        <v>-2.9166666666666674E-2</v>
      </c>
      <c r="G79" s="40">
        <f t="shared" si="110"/>
        <v>-0.40343347639484983</v>
      </c>
      <c r="H79" s="40">
        <f t="shared" si="110"/>
        <v>0.10071942446043169</v>
      </c>
      <c r="I79" s="40">
        <f t="shared" si="110"/>
        <v>0.28758169934640532</v>
      </c>
      <c r="J79" s="40">
        <f>AVERAGE(D79,E79,F79,I79)</f>
        <v>9.6253627247549406E-2</v>
      </c>
      <c r="K79" s="40">
        <f>J79</f>
        <v>9.6253627247549406E-2</v>
      </c>
      <c r="L79" s="40">
        <f t="shared" ref="L79:N79" si="111">K79</f>
        <v>9.6253627247549406E-2</v>
      </c>
      <c r="M79" s="40">
        <f t="shared" si="111"/>
        <v>9.6253627247549406E-2</v>
      </c>
      <c r="N79" s="40">
        <f t="shared" si="111"/>
        <v>9.6253627247549406E-2</v>
      </c>
      <c r="P79" s="150"/>
    </row>
    <row r="80" spans="1:21">
      <c r="A80" s="39" t="s">
        <v>132</v>
      </c>
      <c r="B80" s="40" t="str">
        <f t="shared" ref="B80:H80" si="112">+IFERROR(B78/B$52,"nm")</f>
        <v>nm</v>
      </c>
      <c r="C80" s="40" t="str">
        <f t="shared" si="112"/>
        <v>nm</v>
      </c>
      <c r="D80" s="40" t="str">
        <f t="shared" si="112"/>
        <v>nm</v>
      </c>
      <c r="E80" s="40">
        <f t="shared" si="112"/>
        <v>2.5968405107119671E-2</v>
      </c>
      <c r="F80" s="40">
        <f t="shared" si="112"/>
        <v>2.3746432939258051E-2</v>
      </c>
      <c r="G80" s="40">
        <f t="shared" si="112"/>
        <v>1.4871081630469669E-2</v>
      </c>
      <c r="H80" s="40">
        <f t="shared" si="112"/>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150"/>
    </row>
    <row r="81" spans="1:16">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3">J81+J81*K82</f>
        <v>1030.1244414772746</v>
      </c>
      <c r="L81" s="9">
        <f t="shared" si="113"/>
        <v>1090.0354540217268</v>
      </c>
      <c r="M81" s="9">
        <f t="shared" si="113"/>
        <v>1153.4308314444204</v>
      </c>
      <c r="N81" s="9">
        <f t="shared" si="113"/>
        <v>1220.5132209397375</v>
      </c>
      <c r="O81" s="1" t="s">
        <v>215</v>
      </c>
      <c r="P81" s="150"/>
    </row>
    <row r="82" spans="1:16">
      <c r="A82" s="39" t="s">
        <v>128</v>
      </c>
      <c r="B82" s="40" t="str">
        <f t="shared" ref="B82:H82" si="114">+IFERROR(B81/A81-1,"nm")</f>
        <v>nm</v>
      </c>
      <c r="C82" s="40" t="str">
        <f t="shared" si="114"/>
        <v>nm</v>
      </c>
      <c r="D82" s="40" t="str">
        <f t="shared" si="114"/>
        <v>nm</v>
      </c>
      <c r="E82" s="40">
        <f t="shared" si="114"/>
        <v>0.19746121297602248</v>
      </c>
      <c r="F82" s="40">
        <f t="shared" si="114"/>
        <v>9.4228504122497059E-2</v>
      </c>
      <c r="G82" s="40">
        <f t="shared" si="114"/>
        <v>-4.7362755651237931E-2</v>
      </c>
      <c r="H82" s="40">
        <f t="shared" si="114"/>
        <v>0.1096045197740112</v>
      </c>
      <c r="I82" s="40">
        <f>+IFERROR(I81/H81-1,"nm")</f>
        <v>-6.313645621181263E-2</v>
      </c>
      <c r="J82" s="40">
        <f>AVERAGE(E82:I82)</f>
        <v>5.8159005001896039E-2</v>
      </c>
      <c r="K82" s="40">
        <f>J82</f>
        <v>5.8159005001896039E-2</v>
      </c>
      <c r="L82" s="40">
        <f t="shared" ref="L82:N82" si="115">K82</f>
        <v>5.8159005001896039E-2</v>
      </c>
      <c r="M82" s="40">
        <f t="shared" si="115"/>
        <v>5.8159005001896039E-2</v>
      </c>
      <c r="N82" s="40">
        <f t="shared" si="115"/>
        <v>5.8159005001896039E-2</v>
      </c>
      <c r="P82" s="150"/>
    </row>
    <row r="83" spans="1:16">
      <c r="A83" s="39" t="s">
        <v>132</v>
      </c>
      <c r="B83" s="40" t="str">
        <f t="shared" ref="B83:I83" si="116">+IFERROR(B81/B$52,"nm")</f>
        <v>nm</v>
      </c>
      <c r="C83" s="40" t="str">
        <f t="shared" si="116"/>
        <v>nm</v>
      </c>
      <c r="D83" s="40" t="str">
        <f t="shared" si="116"/>
        <v>nm</v>
      </c>
      <c r="E83" s="40">
        <f t="shared" si="116"/>
        <v>9.1863233066435832E-2</v>
      </c>
      <c r="F83" s="40">
        <f t="shared" si="116"/>
        <v>9.4679983693436609E-2</v>
      </c>
      <c r="G83" s="40">
        <f t="shared" si="116"/>
        <v>9.4682785920616241E-2</v>
      </c>
      <c r="H83" s="40">
        <f t="shared" si="116"/>
        <v>8.5719273743016758E-2</v>
      </c>
      <c r="I83" s="40">
        <f t="shared" si="116"/>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150"/>
    </row>
    <row r="84" spans="1:16">
      <c r="A84" s="36" t="s">
        <v>101</v>
      </c>
      <c r="B84" s="36"/>
      <c r="C84" s="36"/>
      <c r="D84" s="36"/>
      <c r="E84" s="36"/>
      <c r="F84" s="36"/>
      <c r="G84" s="36"/>
      <c r="H84" s="36"/>
      <c r="I84" s="36"/>
      <c r="J84" s="36"/>
      <c r="K84" s="36"/>
      <c r="L84" s="36"/>
      <c r="M84" s="36"/>
      <c r="N84" s="36"/>
      <c r="P84" s="150" t="s">
        <v>216</v>
      </c>
    </row>
    <row r="85" spans="1:16">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7">+SUM(K89+K93+K97)</f>
        <v>10179.687427777779</v>
      </c>
      <c r="L85" s="9">
        <f t="shared" si="117"/>
        <v>11841.525932398148</v>
      </c>
      <c r="M85" s="9">
        <f t="shared" si="117"/>
        <v>13788.2123530073</v>
      </c>
      <c r="N85" s="9">
        <f t="shared" si="117"/>
        <v>16069.815425263887</v>
      </c>
      <c r="P85" s="150"/>
    </row>
    <row r="86" spans="1:16">
      <c r="A86" s="37" t="s">
        <v>128</v>
      </c>
      <c r="B86" s="40" t="str">
        <f t="shared" ref="B86:H86" si="118">+IFERROR(B85/A85-1,"nm")</f>
        <v>nm</v>
      </c>
      <c r="C86" s="40">
        <f t="shared" si="118"/>
        <v>0.23410498858819695</v>
      </c>
      <c r="D86" s="40">
        <f t="shared" si="118"/>
        <v>0.11941875825627468</v>
      </c>
      <c r="E86" s="40">
        <f t="shared" si="118"/>
        <v>0.21170639603493036</v>
      </c>
      <c r="F86" s="40">
        <f t="shared" si="118"/>
        <v>0.20919361121932223</v>
      </c>
      <c r="G86" s="40">
        <f t="shared" si="118"/>
        <v>7.5869845360824639E-2</v>
      </c>
      <c r="H86" s="40">
        <f t="shared" si="118"/>
        <v>0.24120377301991325</v>
      </c>
      <c r="I86" s="40">
        <f>+IFERROR(I85/H85-1,"nm")</f>
        <v>-8.9626055488540413E-2</v>
      </c>
      <c r="J86" s="40">
        <f t="shared" ref="J86" si="119">+IFERROR(J85/I85-1,"nm")</f>
        <v>0.1607530586104855</v>
      </c>
      <c r="K86" s="40">
        <f>+IFERROR(K85/J85-1,"nm")</f>
        <v>0.16203780214132513</v>
      </c>
      <c r="L86" s="40">
        <f t="shared" ref="L86:N86" si="120">+IFERROR(L85/K85-1,"nm")</f>
        <v>0.16325044520381193</v>
      </c>
      <c r="M86" s="40">
        <f t="shared" si="120"/>
        <v>0.1643948957020025</v>
      </c>
      <c r="N86" s="40">
        <f t="shared" si="120"/>
        <v>0.16547490086769323</v>
      </c>
      <c r="P86" s="150"/>
    </row>
    <row r="87" spans="1:16">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1">K86-K88</f>
        <v>0.16203780214132513</v>
      </c>
      <c r="L87" s="42">
        <f t="shared" si="121"/>
        <v>0.16325044520381193</v>
      </c>
      <c r="M87" s="42">
        <f t="shared" si="121"/>
        <v>0.1643948957020025</v>
      </c>
      <c r="N87" s="42">
        <f t="shared" si="121"/>
        <v>0.16547490086769323</v>
      </c>
      <c r="P87" s="150"/>
    </row>
    <row r="88" spans="1:16">
      <c r="A88" s="37" t="s">
        <v>137</v>
      </c>
      <c r="B88" s="40" t="str">
        <f t="shared" ref="B88:I88" si="122">+IFERROR(B86-B87,"nm")</f>
        <v>nm</v>
      </c>
      <c r="C88" s="40">
        <f t="shared" si="122"/>
        <v>-3.5895011411803068E-2</v>
      </c>
      <c r="D88" s="40">
        <f t="shared" si="122"/>
        <v>-5.058124174372533E-2</v>
      </c>
      <c r="E88" s="40">
        <f t="shared" si="122"/>
        <v>3.1706396034930362E-2</v>
      </c>
      <c r="F88" s="40">
        <f t="shared" si="122"/>
        <v>-3.0806388780677763E-2</v>
      </c>
      <c r="G88" s="40">
        <f t="shared" si="122"/>
        <v>-3.4130154639175361E-2</v>
      </c>
      <c r="H88" s="40">
        <f t="shared" si="122"/>
        <v>5.1203773019913246E-2</v>
      </c>
      <c r="I88" s="40">
        <f t="shared" si="122"/>
        <v>4.0373944511459592E-2</v>
      </c>
      <c r="J88" s="42">
        <v>0</v>
      </c>
      <c r="K88" s="42">
        <v>0</v>
      </c>
      <c r="L88" s="42">
        <v>0</v>
      </c>
      <c r="M88" s="42">
        <v>0</v>
      </c>
      <c r="N88" s="42">
        <v>0</v>
      </c>
      <c r="P88" s="150"/>
    </row>
    <row r="89" spans="1:16">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3">+K89*(1+L90)</f>
        <v>8974.286925925926</v>
      </c>
      <c r="M89" s="3">
        <f t="shared" si="123"/>
        <v>10619.57286234568</v>
      </c>
      <c r="N89" s="3">
        <f t="shared" si="123"/>
        <v>12566.494553775721</v>
      </c>
      <c r="O89" s="1" t="s">
        <v>208</v>
      </c>
      <c r="P89" s="150"/>
    </row>
    <row r="90" spans="1:16">
      <c r="A90" s="37" t="s">
        <v>128</v>
      </c>
      <c r="B90" s="40" t="str">
        <f t="shared" ref="B90:I98" si="124">+IFERROR(B89/A89-1,"nm")</f>
        <v>nm</v>
      </c>
      <c r="C90" s="40">
        <f t="shared" si="124"/>
        <v>0.28918650793650791</v>
      </c>
      <c r="D90" s="40">
        <f t="shared" si="124"/>
        <v>0.12350904193920731</v>
      </c>
      <c r="E90" s="40">
        <f t="shared" si="124"/>
        <v>0.19726027397260282</v>
      </c>
      <c r="F90" s="40">
        <f t="shared" si="124"/>
        <v>0.21910755148741412</v>
      </c>
      <c r="G90" s="40">
        <f t="shared" si="124"/>
        <v>8.7517597372125833E-2</v>
      </c>
      <c r="H90" s="40">
        <f t="shared" si="124"/>
        <v>0.24012944983818763</v>
      </c>
      <c r="I90" s="40">
        <f t="shared" si="124"/>
        <v>-5.7759220598469052E-2</v>
      </c>
      <c r="J90" s="40">
        <f>+J91+J92</f>
        <v>0.18333333333333335</v>
      </c>
      <c r="K90" s="40">
        <f t="shared" ref="K90:N90" si="125">+K91+K92</f>
        <v>0.18333333333333335</v>
      </c>
      <c r="L90" s="40">
        <f t="shared" si="125"/>
        <v>0.18333333333333335</v>
      </c>
      <c r="M90" s="40">
        <f t="shared" si="125"/>
        <v>0.18333333333333335</v>
      </c>
      <c r="N90" s="40">
        <f t="shared" si="125"/>
        <v>0.18333333333333335</v>
      </c>
      <c r="P90" s="150"/>
    </row>
    <row r="91" spans="1:16">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6">+K91</f>
        <v>0.18333333333333335</v>
      </c>
      <c r="M91" s="42">
        <f t="shared" si="126"/>
        <v>0.18333333333333335</v>
      </c>
      <c r="N91" s="42">
        <f t="shared" si="126"/>
        <v>0.18333333333333335</v>
      </c>
      <c r="P91" s="150"/>
    </row>
    <row r="92" spans="1:16">
      <c r="A92" s="37" t="s">
        <v>137</v>
      </c>
      <c r="B92" s="40" t="str">
        <f t="shared" ref="B92:I92" si="127">+IFERROR(B90-B91,"nm")</f>
        <v>nm</v>
      </c>
      <c r="C92" s="40">
        <f t="shared" si="127"/>
        <v>-4.0813492063492107E-2</v>
      </c>
      <c r="D92" s="40">
        <f t="shared" si="127"/>
        <v>-5.6490958060792684E-2</v>
      </c>
      <c r="E92" s="40">
        <f t="shared" si="127"/>
        <v>3.7260273972602814E-2</v>
      </c>
      <c r="F92" s="40">
        <f t="shared" si="127"/>
        <v>-3.0892448512585879E-2</v>
      </c>
      <c r="G92" s="40">
        <f t="shared" si="127"/>
        <v>-3.2482402627874163E-2</v>
      </c>
      <c r="H92" s="40">
        <f t="shared" si="127"/>
        <v>5.0129449838187623E-2</v>
      </c>
      <c r="I92" s="40">
        <f t="shared" si="127"/>
        <v>4.2240779401530953E-2</v>
      </c>
      <c r="J92" s="42">
        <v>0</v>
      </c>
      <c r="K92" s="42">
        <v>0</v>
      </c>
      <c r="L92" s="42">
        <v>0</v>
      </c>
      <c r="M92" s="42">
        <v>0</v>
      </c>
      <c r="N92" s="42">
        <v>0</v>
      </c>
      <c r="P92" s="150"/>
    </row>
    <row r="93" spans="1:16">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8">+K93*(1+L94)</f>
        <v>2662.4258624722215</v>
      </c>
      <c r="M93" s="3">
        <f t="shared" si="128"/>
        <v>2959.7300837816192</v>
      </c>
      <c r="N93" s="3">
        <f t="shared" si="128"/>
        <v>3290.2332764705666</v>
      </c>
      <c r="O93" s="1" t="s">
        <v>208</v>
      </c>
      <c r="P93" s="150"/>
    </row>
    <row r="94" spans="1:16">
      <c r="A94" s="37" t="s">
        <v>128</v>
      </c>
      <c r="B94" s="40" t="str">
        <f t="shared" ref="B94:H94" si="129">+IFERROR(B93/A93-1,"nm")</f>
        <v>nm</v>
      </c>
      <c r="C94" s="40">
        <f t="shared" si="129"/>
        <v>0.14054054054054044</v>
      </c>
      <c r="D94" s="40">
        <f t="shared" si="129"/>
        <v>0.12606635071090055</v>
      </c>
      <c r="E94" s="40">
        <f t="shared" si="129"/>
        <v>0.26936026936026947</v>
      </c>
      <c r="F94" s="40">
        <f t="shared" si="129"/>
        <v>0.19893899204244025</v>
      </c>
      <c r="G94" s="40">
        <f t="shared" si="129"/>
        <v>4.8672566371681381E-2</v>
      </c>
      <c r="H94" s="40">
        <f t="shared" si="129"/>
        <v>0.2378691983122363</v>
      </c>
      <c r="I94" s="40">
        <f t="shared" si="124"/>
        <v>-0.17426501917341286</v>
      </c>
      <c r="J94" s="40">
        <f>+J95+J96</f>
        <v>0.11166666666666668</v>
      </c>
      <c r="K94" s="40">
        <f t="shared" ref="K94:N94" si="130">+K95+K96</f>
        <v>0.11166666666666668</v>
      </c>
      <c r="L94" s="40">
        <f t="shared" si="130"/>
        <v>0.11166666666666668</v>
      </c>
      <c r="M94" s="40">
        <f t="shared" si="130"/>
        <v>0.11166666666666668</v>
      </c>
      <c r="N94" s="40">
        <f t="shared" si="130"/>
        <v>0.11166666666666668</v>
      </c>
      <c r="P94" s="150"/>
    </row>
    <row r="95" spans="1:16">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1">+K95</f>
        <v>0.11166666666666668</v>
      </c>
      <c r="M95" s="42">
        <f t="shared" si="131"/>
        <v>0.11166666666666668</v>
      </c>
      <c r="N95" s="42">
        <f t="shared" si="131"/>
        <v>0.11166666666666668</v>
      </c>
      <c r="P95" s="150"/>
    </row>
    <row r="96" spans="1:16">
      <c r="A96" s="37" t="s">
        <v>137</v>
      </c>
      <c r="B96" s="40" t="str">
        <f t="shared" ref="B96:I96" si="132">+IFERROR(B94-B95,"nm")</f>
        <v>nm</v>
      </c>
      <c r="C96" s="40">
        <f t="shared" si="132"/>
        <v>-2.9459459459459575E-2</v>
      </c>
      <c r="D96" s="40">
        <f t="shared" si="132"/>
        <v>-5.3933649289099439E-2</v>
      </c>
      <c r="E96" s="40">
        <f t="shared" si="132"/>
        <v>3.9360269360269456E-2</v>
      </c>
      <c r="F96" s="40">
        <f t="shared" si="132"/>
        <v>-3.1061007957559755E-2</v>
      </c>
      <c r="G96" s="40">
        <f t="shared" si="132"/>
        <v>-3.1327433628318621E-2</v>
      </c>
      <c r="H96" s="40">
        <f t="shared" si="132"/>
        <v>4.7869198312236294E-2</v>
      </c>
      <c r="I96" s="40">
        <f t="shared" si="132"/>
        <v>3.5734980826587132E-2</v>
      </c>
      <c r="J96" s="42">
        <v>0</v>
      </c>
      <c r="K96" s="42">
        <v>0</v>
      </c>
      <c r="L96" s="42">
        <v>0</v>
      </c>
      <c r="M96" s="42">
        <v>0</v>
      </c>
      <c r="N96" s="42">
        <v>0</v>
      </c>
      <c r="P96" s="150"/>
    </row>
    <row r="97" spans="1:21">
      <c r="A97" s="38" t="s">
        <v>114</v>
      </c>
      <c r="B97" s="3">
        <f t="shared" ref="B97:I97" si="133">B85-B89-B93</f>
        <v>126</v>
      </c>
      <c r="C97" s="3">
        <f t="shared" si="133"/>
        <v>131</v>
      </c>
      <c r="D97" s="3">
        <f t="shared" si="133"/>
        <v>129</v>
      </c>
      <c r="E97" s="3">
        <f t="shared" si="133"/>
        <v>130</v>
      </c>
      <c r="F97" s="3">
        <f t="shared" si="133"/>
        <v>138</v>
      </c>
      <c r="G97" s="3">
        <f t="shared" si="133"/>
        <v>148</v>
      </c>
      <c r="H97" s="3">
        <f t="shared" si="133"/>
        <v>195</v>
      </c>
      <c r="I97" s="3">
        <f t="shared" si="133"/>
        <v>193</v>
      </c>
      <c r="J97" s="3">
        <f>+I97*(1+J98)</f>
        <v>196.86</v>
      </c>
      <c r="K97" s="3">
        <f>+J97*(1+K98)</f>
        <v>200.7972</v>
      </c>
      <c r="L97" s="3">
        <f t="shared" ref="L97:N97" si="134">+K97*(1+L98)</f>
        <v>204.81314399999999</v>
      </c>
      <c r="M97" s="3">
        <f t="shared" si="134"/>
        <v>208.90940688000001</v>
      </c>
      <c r="N97" s="3">
        <f t="shared" si="134"/>
        <v>213.08759501760002</v>
      </c>
      <c r="O97" s="1" t="s">
        <v>208</v>
      </c>
      <c r="P97" s="150"/>
    </row>
    <row r="98" spans="1:21">
      <c r="A98" s="37" t="s">
        <v>128</v>
      </c>
      <c r="B98" s="40" t="str">
        <f t="shared" ref="B98:H98" si="135">+IFERROR(B97/A97-1,"nm")</f>
        <v>nm</v>
      </c>
      <c r="C98" s="40">
        <f t="shared" si="135"/>
        <v>3.9682539682539764E-2</v>
      </c>
      <c r="D98" s="40">
        <f t="shared" si="135"/>
        <v>-1.5267175572519109E-2</v>
      </c>
      <c r="E98" s="40">
        <f t="shared" si="135"/>
        <v>7.7519379844961378E-3</v>
      </c>
      <c r="F98" s="40">
        <f t="shared" si="135"/>
        <v>6.1538461538461542E-2</v>
      </c>
      <c r="G98" s="40">
        <f t="shared" si="135"/>
        <v>7.2463768115942129E-2</v>
      </c>
      <c r="H98" s="40">
        <f t="shared" si="135"/>
        <v>0.31756756756756754</v>
      </c>
      <c r="I98" s="40">
        <f t="shared" si="124"/>
        <v>-1.025641025641022E-2</v>
      </c>
      <c r="J98" s="40">
        <f>+J99+J100</f>
        <v>0.02</v>
      </c>
      <c r="K98" s="40">
        <f t="shared" ref="K98:N98" si="136">+K99+K100</f>
        <v>0.02</v>
      </c>
      <c r="L98" s="40">
        <f t="shared" si="136"/>
        <v>0.02</v>
      </c>
      <c r="M98" s="40">
        <f t="shared" si="136"/>
        <v>0.02</v>
      </c>
      <c r="N98" s="40">
        <f t="shared" si="136"/>
        <v>0.02</v>
      </c>
      <c r="P98" s="150"/>
    </row>
    <row r="99" spans="1:21">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7">+K99</f>
        <v>0.02</v>
      </c>
      <c r="M99" s="42">
        <f t="shared" si="137"/>
        <v>0.02</v>
      </c>
      <c r="N99" s="42">
        <f t="shared" si="137"/>
        <v>0.02</v>
      </c>
      <c r="P99" s="150"/>
    </row>
    <row r="100" spans="1:21">
      <c r="A100" s="37" t="s">
        <v>137</v>
      </c>
      <c r="B100" s="40" t="str">
        <f t="shared" ref="B100:I100" si="138">+IFERROR(B98-B99,"nm")</f>
        <v>nm</v>
      </c>
      <c r="C100" s="40">
        <f t="shared" si="138"/>
        <v>-3.0317460317460243E-2</v>
      </c>
      <c r="D100" s="40">
        <f t="shared" si="138"/>
        <v>-4.5267175572519108E-2</v>
      </c>
      <c r="E100" s="40">
        <f t="shared" si="138"/>
        <v>1.775193798449614E-2</v>
      </c>
      <c r="F100" s="40">
        <f t="shared" si="138"/>
        <v>-1.846153846153846E-2</v>
      </c>
      <c r="G100" s="40">
        <f t="shared" si="138"/>
        <v>-3.7536231884057872E-2</v>
      </c>
      <c r="H100" s="40">
        <f t="shared" si="138"/>
        <v>5.7567567567567535E-2</v>
      </c>
      <c r="I100" s="40">
        <f t="shared" si="138"/>
        <v>4.9743589743589778E-2</v>
      </c>
      <c r="J100" s="42">
        <v>0</v>
      </c>
      <c r="K100" s="42">
        <v>0</v>
      </c>
      <c r="L100" s="42">
        <v>0</v>
      </c>
      <c r="M100" s="42">
        <v>0</v>
      </c>
      <c r="N100" s="42">
        <v>0</v>
      </c>
      <c r="P100" s="150"/>
    </row>
    <row r="101" spans="1:21">
      <c r="A101" s="9" t="s">
        <v>129</v>
      </c>
      <c r="B101" s="41">
        <f t="shared" ref="B101:I101" si="139">+B108+B104</f>
        <v>1039</v>
      </c>
      <c r="C101" s="41">
        <f t="shared" si="139"/>
        <v>1420</v>
      </c>
      <c r="D101" s="41">
        <f t="shared" si="139"/>
        <v>1561</v>
      </c>
      <c r="E101" s="41">
        <f t="shared" si="139"/>
        <v>1863</v>
      </c>
      <c r="F101" s="41">
        <f t="shared" si="139"/>
        <v>2426</v>
      </c>
      <c r="G101" s="41">
        <f t="shared" si="139"/>
        <v>2534</v>
      </c>
      <c r="H101" s="41">
        <f t="shared" si="139"/>
        <v>3289</v>
      </c>
      <c r="I101" s="41">
        <f t="shared" si="139"/>
        <v>2406</v>
      </c>
      <c r="J101" s="41">
        <f>+J108+J104</f>
        <v>2748.0309453114724</v>
      </c>
      <c r="K101" s="41">
        <f t="shared" ref="K101:N101" si="140">+K108+K104</f>
        <v>3139.5517401455213</v>
      </c>
      <c r="L101" s="41">
        <f t="shared" si="140"/>
        <v>3587.7214494924019</v>
      </c>
      <c r="M101" s="41">
        <f t="shared" si="140"/>
        <v>4100.7347526800504</v>
      </c>
      <c r="N101" s="41">
        <f t="shared" si="140"/>
        <v>4687.9717530213284</v>
      </c>
      <c r="O101" s="1" t="s">
        <v>209</v>
      </c>
      <c r="P101" s="150"/>
    </row>
    <row r="102" spans="1:21">
      <c r="A102" s="39" t="s">
        <v>128</v>
      </c>
      <c r="B102" s="40" t="str">
        <f t="shared" ref="B102:I102" si="141">+IFERROR(B101/A101-1,"nm")</f>
        <v>nm</v>
      </c>
      <c r="C102" s="40">
        <f t="shared" si="141"/>
        <v>0.36669874879692022</v>
      </c>
      <c r="D102" s="40">
        <f t="shared" si="141"/>
        <v>9.9295774647887303E-2</v>
      </c>
      <c r="E102" s="40">
        <f t="shared" si="141"/>
        <v>0.19346572709801402</v>
      </c>
      <c r="F102" s="40">
        <f t="shared" si="141"/>
        <v>0.3022007514761138</v>
      </c>
      <c r="G102" s="40">
        <f t="shared" si="141"/>
        <v>4.4517724649629109E-2</v>
      </c>
      <c r="H102" s="40">
        <f t="shared" si="141"/>
        <v>0.29794790844514596</v>
      </c>
      <c r="I102" s="40">
        <f t="shared" si="141"/>
        <v>-0.26847065977500761</v>
      </c>
      <c r="J102" s="40">
        <f>+IFERROR(J101/I101-1,"nm")</f>
        <v>0.1421575001294566</v>
      </c>
      <c r="K102" s="40">
        <f>+IFERROR(K101/J101-1,"nm")</f>
        <v>0.14247321177443029</v>
      </c>
      <c r="L102" s="40">
        <f t="shared" ref="L102:N102" si="142">+IFERROR(L101/K101-1,"nm")</f>
        <v>0.14274958543161564</v>
      </c>
      <c r="M102" s="40">
        <f t="shared" si="142"/>
        <v>0.14299139730043153</v>
      </c>
      <c r="N102" s="40">
        <f t="shared" si="142"/>
        <v>0.14320287357222683</v>
      </c>
      <c r="P102" s="150"/>
    </row>
    <row r="103" spans="1:21">
      <c r="A103" s="39" t="s">
        <v>130</v>
      </c>
      <c r="B103" s="40">
        <f t="shared" ref="B103:I103" si="143">+IFERROR(B101/B$85,"nm")</f>
        <v>0.33876752526899251</v>
      </c>
      <c r="C103" s="40">
        <f t="shared" si="143"/>
        <v>0.37516512549537651</v>
      </c>
      <c r="D103" s="40">
        <f t="shared" si="143"/>
        <v>0.36842105263157893</v>
      </c>
      <c r="E103" s="40">
        <f t="shared" si="143"/>
        <v>0.36287495130502534</v>
      </c>
      <c r="F103" s="40">
        <f t="shared" si="143"/>
        <v>0.3907860824742268</v>
      </c>
      <c r="G103" s="40">
        <f t="shared" si="143"/>
        <v>0.37939811349004343</v>
      </c>
      <c r="H103" s="40">
        <f t="shared" si="143"/>
        <v>0.39674306393244874</v>
      </c>
      <c r="I103" s="40">
        <f t="shared" si="143"/>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150"/>
    </row>
    <row r="104" spans="1:21">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4">J104+J104*K105</f>
        <v>40.830874105531109</v>
      </c>
      <c r="L104" s="9">
        <f t="shared" si="144"/>
        <v>40.746572956440438</v>
      </c>
      <c r="M104" s="9">
        <f t="shared" si="144"/>
        <v>40.662445859066608</v>
      </c>
      <c r="N104" s="9">
        <f t="shared" si="144"/>
        <v>40.57849245405508</v>
      </c>
      <c r="O104" s="1" t="s">
        <v>210</v>
      </c>
      <c r="P104" s="150"/>
    </row>
    <row r="105" spans="1:21">
      <c r="A105" s="39" t="s">
        <v>128</v>
      </c>
      <c r="B105" s="40" t="str">
        <f t="shared" ref="B105:I105" si="145">+IFERROR(B104/A104-1,"nm")</f>
        <v>nm</v>
      </c>
      <c r="C105" s="40">
        <f t="shared" si="145"/>
        <v>4.3478260869565188E-2</v>
      </c>
      <c r="D105" s="40">
        <f t="shared" si="145"/>
        <v>0.125</v>
      </c>
      <c r="E105" s="40">
        <f t="shared" si="145"/>
        <v>3.7037037037036979E-2</v>
      </c>
      <c r="F105" s="40">
        <f t="shared" si="145"/>
        <v>-0.1071428571428571</v>
      </c>
      <c r="G105" s="40">
        <f t="shared" si="145"/>
        <v>-0.12</v>
      </c>
      <c r="H105" s="40">
        <f t="shared" si="145"/>
        <v>4.5454545454545414E-2</v>
      </c>
      <c r="I105" s="40">
        <f t="shared" si="145"/>
        <v>-0.10869565217391308</v>
      </c>
      <c r="J105" s="40">
        <f>AVERAGE(C105,D105,E105,F105,I105)</f>
        <v>-2.064642282033602E-3</v>
      </c>
      <c r="K105" s="40">
        <f>J105</f>
        <v>-2.064642282033602E-3</v>
      </c>
      <c r="L105" s="40">
        <f t="shared" ref="L105:N105" si="146">K105</f>
        <v>-2.064642282033602E-3</v>
      </c>
      <c r="M105" s="40">
        <f t="shared" si="146"/>
        <v>-2.064642282033602E-3</v>
      </c>
      <c r="N105" s="40">
        <f t="shared" si="146"/>
        <v>-2.064642282033602E-3</v>
      </c>
      <c r="P105" s="150"/>
    </row>
    <row r="106" spans="1:21">
      <c r="A106" s="39" t="s">
        <v>132</v>
      </c>
      <c r="B106" s="40">
        <f t="shared" ref="B106:I106" si="147">+IFERROR(B104/B$85,"nm")</f>
        <v>1.4998369742419302E-2</v>
      </c>
      <c r="C106" s="40">
        <f t="shared" si="147"/>
        <v>1.2681638044914135E-2</v>
      </c>
      <c r="D106" s="40">
        <f t="shared" si="147"/>
        <v>1.2744866650932263E-2</v>
      </c>
      <c r="E106" s="40">
        <f t="shared" si="147"/>
        <v>1.090767432800935E-2</v>
      </c>
      <c r="F106" s="40">
        <f t="shared" si="147"/>
        <v>8.0541237113402053E-3</v>
      </c>
      <c r="G106" s="40">
        <f t="shared" si="147"/>
        <v>6.5878125467884411E-3</v>
      </c>
      <c r="H106" s="40">
        <f t="shared" si="147"/>
        <v>5.5488540410132689E-3</v>
      </c>
      <c r="I106" s="40">
        <f t="shared" si="147"/>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150"/>
      <c r="R106" s="55"/>
      <c r="S106" s="55"/>
      <c r="T106" s="55"/>
      <c r="U106" s="55"/>
    </row>
    <row r="107" spans="1:21">
      <c r="A107" s="39" t="s">
        <v>139</v>
      </c>
      <c r="B107" s="40">
        <f t="shared" ref="B107:I107" si="148">+IFERROR(B104/B114,"nm")</f>
        <v>0.18110236220472442</v>
      </c>
      <c r="C107" s="40">
        <f t="shared" si="148"/>
        <v>0.20512820512820512</v>
      </c>
      <c r="D107" s="40">
        <f t="shared" si="148"/>
        <v>0.24</v>
      </c>
      <c r="E107" s="40">
        <f t="shared" si="148"/>
        <v>0.21875</v>
      </c>
      <c r="F107" s="40">
        <f t="shared" si="148"/>
        <v>0.2109704641350211</v>
      </c>
      <c r="G107" s="40">
        <f t="shared" si="148"/>
        <v>0.20560747663551401</v>
      </c>
      <c r="H107" s="40">
        <f t="shared" si="148"/>
        <v>0.15972222222222221</v>
      </c>
      <c r="I107" s="40">
        <f t="shared" si="148"/>
        <v>0.13531353135313531</v>
      </c>
      <c r="J107" s="42">
        <f>+IFERROR(J104/J114,"nm")</f>
        <v>0.13042838369641843</v>
      </c>
      <c r="K107" s="42">
        <f t="shared" ref="K107:N107" si="149">+IFERROR(K104/K114,"nm")</f>
        <v>0.12571960175412253</v>
      </c>
      <c r="L107" s="42">
        <f t="shared" si="149"/>
        <v>0.12118081829491527</v>
      </c>
      <c r="M107" s="42">
        <f t="shared" si="149"/>
        <v>0.11680589596000479</v>
      </c>
      <c r="N107" s="42">
        <f t="shared" si="149"/>
        <v>0.11258891896418187</v>
      </c>
      <c r="P107" s="150"/>
      <c r="R107" s="71"/>
      <c r="S107" s="72"/>
      <c r="T107" s="72"/>
      <c r="U107" s="72"/>
    </row>
    <row r="108" spans="1:21">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0">J108+J108*K109</f>
        <v>3098.7208660399901</v>
      </c>
      <c r="L108" s="9">
        <f t="shared" si="150"/>
        <v>3546.9748765359614</v>
      </c>
      <c r="M108" s="9">
        <f t="shared" si="150"/>
        <v>4060.0723068209836</v>
      </c>
      <c r="N108" s="9">
        <f t="shared" si="150"/>
        <v>4647.3932605672735</v>
      </c>
      <c r="O108" s="1" t="s">
        <v>210</v>
      </c>
      <c r="P108" s="150"/>
      <c r="R108" s="71"/>
      <c r="S108" s="72"/>
      <c r="T108" s="72"/>
      <c r="U108" s="72"/>
    </row>
    <row r="109" spans="1:21">
      <c r="A109" s="39" t="s">
        <v>128</v>
      </c>
      <c r="B109" s="40" t="str">
        <f t="shared" ref="B109:I109" si="151">+IFERROR(B108/A108-1,"nm")</f>
        <v>nm</v>
      </c>
      <c r="C109" s="40">
        <f t="shared" si="151"/>
        <v>0.38167170191339372</v>
      </c>
      <c r="D109" s="40">
        <f t="shared" si="151"/>
        <v>9.8396501457725938E-2</v>
      </c>
      <c r="E109" s="40">
        <f t="shared" si="151"/>
        <v>0.19907100199071004</v>
      </c>
      <c r="F109" s="40">
        <f t="shared" si="151"/>
        <v>0.31488655229662421</v>
      </c>
      <c r="G109" s="40">
        <f t="shared" si="151"/>
        <v>4.7979797979798011E-2</v>
      </c>
      <c r="H109" s="40">
        <f t="shared" si="151"/>
        <v>0.30240963855421676</v>
      </c>
      <c r="I109" s="40">
        <f t="shared" si="151"/>
        <v>-0.27073697193956214</v>
      </c>
      <c r="J109" s="40">
        <f>AVERAGE(C109,D109,E109,F109,I109)</f>
        <v>0.14465775714377835</v>
      </c>
      <c r="K109" s="40">
        <f>J109</f>
        <v>0.14465775714377835</v>
      </c>
      <c r="L109" s="40">
        <f t="shared" ref="L109:N109" si="152">K109</f>
        <v>0.14465775714377835</v>
      </c>
      <c r="M109" s="40">
        <f t="shared" si="152"/>
        <v>0.14465775714377835</v>
      </c>
      <c r="N109" s="40">
        <f t="shared" si="152"/>
        <v>0.14465775714377835</v>
      </c>
      <c r="P109" s="150"/>
      <c r="R109" s="71"/>
      <c r="S109" s="73"/>
      <c r="T109" s="73"/>
      <c r="U109" s="73"/>
    </row>
    <row r="110" spans="1:21">
      <c r="A110" s="39" t="s">
        <v>130</v>
      </c>
      <c r="B110" s="40">
        <f t="shared" ref="B110:I110" si="153">+IFERROR(B108/B$85,"nm")</f>
        <v>0.3237691555265732</v>
      </c>
      <c r="C110" s="40">
        <f t="shared" si="153"/>
        <v>0.36248348745046233</v>
      </c>
      <c r="D110" s="40">
        <f t="shared" si="153"/>
        <v>0.35567618598064671</v>
      </c>
      <c r="E110" s="40">
        <f t="shared" si="153"/>
        <v>0.35196727697701596</v>
      </c>
      <c r="F110" s="40">
        <f t="shared" si="153"/>
        <v>0.38273195876288657</v>
      </c>
      <c r="G110" s="40">
        <f t="shared" si="153"/>
        <v>0.37281030094325496</v>
      </c>
      <c r="H110" s="40">
        <f t="shared" si="153"/>
        <v>0.39119420989143544</v>
      </c>
      <c r="I110" s="40">
        <f t="shared" si="153"/>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150"/>
    </row>
    <row r="111" spans="1:21">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4">J111+J111*K112</f>
        <v>70.73604155451676</v>
      </c>
      <c r="L111" s="9">
        <f t="shared" si="154"/>
        <v>67.361822350806008</v>
      </c>
      <c r="M111" s="9">
        <f t="shared" si="154"/>
        <v>64.148558651311816</v>
      </c>
      <c r="N111" s="9">
        <f t="shared" si="154"/>
        <v>61.088572628135765</v>
      </c>
      <c r="O111" s="1" t="s">
        <v>210</v>
      </c>
      <c r="P111" s="150"/>
    </row>
    <row r="112" spans="1:21">
      <c r="A112" s="39" t="s">
        <v>128</v>
      </c>
      <c r="B112" s="40" t="str">
        <f t="shared" ref="B112:I112" si="155">+IFERROR(B111/A111-1,"nm")</f>
        <v>nm</v>
      </c>
      <c r="C112" s="40">
        <f t="shared" si="155"/>
        <v>-0.3623188405797102</v>
      </c>
      <c r="D112" s="40">
        <f t="shared" si="155"/>
        <v>0.15909090909090917</v>
      </c>
      <c r="E112" s="40">
        <f t="shared" si="155"/>
        <v>0.49019607843137258</v>
      </c>
      <c r="F112" s="40">
        <f t="shared" si="155"/>
        <v>-0.35526315789473684</v>
      </c>
      <c r="G112" s="40">
        <f t="shared" si="155"/>
        <v>-0.4285714285714286</v>
      </c>
      <c r="H112" s="40">
        <f t="shared" si="155"/>
        <v>2.3571428571428572</v>
      </c>
      <c r="I112" s="40">
        <f t="shared" si="155"/>
        <v>-0.17021276595744683</v>
      </c>
      <c r="J112" s="40">
        <f>AVERAGE(C112,D112,E112,F112,I112)</f>
        <v>-4.7701555381922424E-2</v>
      </c>
      <c r="K112" s="40">
        <f>J112</f>
        <v>-4.7701555381922424E-2</v>
      </c>
      <c r="L112" s="40">
        <f t="shared" ref="L112:N112" si="156">K112</f>
        <v>-4.7701555381922424E-2</v>
      </c>
      <c r="M112" s="40">
        <f t="shared" si="156"/>
        <v>-4.7701555381922424E-2</v>
      </c>
      <c r="N112" s="40">
        <f t="shared" si="156"/>
        <v>-4.7701555381922424E-2</v>
      </c>
      <c r="P112" s="150"/>
    </row>
    <row r="113" spans="1:21">
      <c r="A113" s="39" t="s">
        <v>132</v>
      </c>
      <c r="B113" s="40">
        <f t="shared" ref="B113:I113" si="157">+IFERROR(B111/B$85,"nm")</f>
        <v>2.2497554613628953E-2</v>
      </c>
      <c r="C113" s="40">
        <f t="shared" si="157"/>
        <v>1.1624834874504624E-2</v>
      </c>
      <c r="D113" s="40">
        <f t="shared" si="157"/>
        <v>1.2036818503658248E-2</v>
      </c>
      <c r="E113" s="40">
        <f t="shared" si="157"/>
        <v>1.4803272302298403E-2</v>
      </c>
      <c r="F113" s="40">
        <f t="shared" si="157"/>
        <v>7.8930412371134018E-3</v>
      </c>
      <c r="G113" s="40">
        <f t="shared" si="157"/>
        <v>4.1922443479562805E-3</v>
      </c>
      <c r="H113" s="40">
        <f t="shared" si="157"/>
        <v>1.1338962605548853E-2</v>
      </c>
      <c r="I113" s="40">
        <f t="shared" si="157"/>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150"/>
      <c r="R113" s="71"/>
      <c r="S113" s="73"/>
      <c r="T113" s="73"/>
      <c r="U113" s="73"/>
    </row>
    <row r="114" spans="1:21">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8">J114+J114*K115</f>
        <v>324.77731026691072</v>
      </c>
      <c r="L114" s="9">
        <f t="shared" si="158"/>
        <v>336.24606212244203</v>
      </c>
      <c r="M114" s="9">
        <f t="shared" si="158"/>
        <v>348.11980615250565</v>
      </c>
      <c r="N114" s="9">
        <f t="shared" si="158"/>
        <v>360.41284370946306</v>
      </c>
      <c r="O114" s="1" t="s">
        <v>217</v>
      </c>
      <c r="P114" s="150"/>
      <c r="R114" s="55"/>
      <c r="S114" s="41"/>
      <c r="T114" s="41"/>
      <c r="U114" s="41"/>
    </row>
    <row r="115" spans="1:21">
      <c r="A115" s="39" t="s">
        <v>128</v>
      </c>
      <c r="B115" s="40" t="str">
        <f t="shared" ref="B115:H115" si="159">+IFERROR(B114/A114-1,"nm")</f>
        <v>nm</v>
      </c>
      <c r="C115" s="40">
        <f t="shared" si="159"/>
        <v>-7.8740157480314932E-2</v>
      </c>
      <c r="D115" s="40">
        <f t="shared" si="159"/>
        <v>-3.8461538461538436E-2</v>
      </c>
      <c r="E115" s="40">
        <f t="shared" si="159"/>
        <v>0.13777777777777778</v>
      </c>
      <c r="F115" s="40">
        <f t="shared" si="159"/>
        <v>-7.421875E-2</v>
      </c>
      <c r="G115" s="40">
        <f t="shared" si="159"/>
        <v>-9.7046413502109741E-2</v>
      </c>
      <c r="H115" s="40">
        <f t="shared" si="159"/>
        <v>0.34579439252336441</v>
      </c>
      <c r="I115" s="40">
        <f>+IFERROR(I114/H114-1,"nm")</f>
        <v>5.2083333333333259E-2</v>
      </c>
      <c r="J115" s="40">
        <f>AVERAGE(C115:I115)</f>
        <v>3.5312663455787478E-2</v>
      </c>
      <c r="K115" s="40">
        <f>J115</f>
        <v>3.5312663455787478E-2</v>
      </c>
      <c r="L115" s="40">
        <f t="shared" ref="L115:N115" si="160">K115</f>
        <v>3.5312663455787478E-2</v>
      </c>
      <c r="M115" s="40">
        <f t="shared" si="160"/>
        <v>3.5312663455787478E-2</v>
      </c>
      <c r="N115" s="40">
        <f t="shared" si="160"/>
        <v>3.5312663455787478E-2</v>
      </c>
      <c r="P115" s="150"/>
      <c r="R115" s="71"/>
      <c r="S115" s="72"/>
      <c r="T115" s="72"/>
      <c r="U115" s="72"/>
    </row>
    <row r="116" spans="1:21">
      <c r="A116" s="39" t="s">
        <v>132</v>
      </c>
      <c r="B116" s="40">
        <f t="shared" ref="B116:I116" si="161">+IFERROR(B114/B$85,"nm")</f>
        <v>8.2817085099445714E-2</v>
      </c>
      <c r="C116" s="40">
        <f t="shared" si="161"/>
        <v>6.1822985468956405E-2</v>
      </c>
      <c r="D116" s="40">
        <f t="shared" si="161"/>
        <v>5.31036110455511E-2</v>
      </c>
      <c r="E116" s="40">
        <f t="shared" si="161"/>
        <v>4.9863654070899883E-2</v>
      </c>
      <c r="F116" s="40">
        <f t="shared" si="161"/>
        <v>3.817654639175258E-2</v>
      </c>
      <c r="G116" s="40">
        <f t="shared" si="161"/>
        <v>3.2040724659380147E-2</v>
      </c>
      <c r="H116" s="40">
        <f t="shared" si="161"/>
        <v>3.4740651387213509E-2</v>
      </c>
      <c r="I116" s="40">
        <f t="shared" si="161"/>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150"/>
      <c r="R116" s="71"/>
      <c r="S116" s="73"/>
      <c r="T116" s="73"/>
      <c r="U116" s="73"/>
    </row>
    <row r="117" spans="1:21">
      <c r="A117" s="36" t="s">
        <v>105</v>
      </c>
      <c r="B117" s="36"/>
      <c r="C117" s="36"/>
      <c r="D117" s="36"/>
      <c r="E117" s="36"/>
      <c r="F117" s="36"/>
      <c r="G117" s="36"/>
      <c r="H117" s="36"/>
      <c r="I117" s="36"/>
      <c r="J117" s="36"/>
      <c r="K117" s="36"/>
      <c r="L117" s="36"/>
      <c r="M117" s="36"/>
      <c r="N117" s="36"/>
      <c r="P117" s="150" t="s">
        <v>218</v>
      </c>
    </row>
    <row r="118" spans="1:21">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2">+SUM(K122+K126+K130)</f>
        <v>7609.2716999999993</v>
      </c>
      <c r="L118" s="9">
        <f t="shared" si="162"/>
        <v>8603.1736693124985</v>
      </c>
      <c r="M118" s="9">
        <f t="shared" si="162"/>
        <v>9728.0802738914063</v>
      </c>
      <c r="N118" s="9">
        <f t="shared" si="162"/>
        <v>11001.345589975781</v>
      </c>
      <c r="P118" s="150"/>
    </row>
    <row r="119" spans="1:21">
      <c r="A119" s="37" t="s">
        <v>128</v>
      </c>
      <c r="B119" s="40" t="str">
        <f t="shared" ref="B119:J119" si="163">+IFERROR(B118/A118-1,"nm")</f>
        <v>nm</v>
      </c>
      <c r="C119" s="40" t="str">
        <f t="shared" si="163"/>
        <v>nm</v>
      </c>
      <c r="D119" s="40" t="str">
        <f t="shared" si="163"/>
        <v>nm</v>
      </c>
      <c r="E119" s="40" t="str">
        <f t="shared" si="163"/>
        <v>nm</v>
      </c>
      <c r="F119" s="40">
        <f t="shared" si="163"/>
        <v>1.7034456058846237E-2</v>
      </c>
      <c r="G119" s="40">
        <f t="shared" si="163"/>
        <v>-4.3014845831747195E-2</v>
      </c>
      <c r="H119" s="40">
        <f t="shared" si="163"/>
        <v>6.2649164677804237E-2</v>
      </c>
      <c r="I119" s="40">
        <f t="shared" si="163"/>
        <v>0.11454239191465465</v>
      </c>
      <c r="J119" s="40">
        <f t="shared" si="163"/>
        <v>0.1303198992443324</v>
      </c>
      <c r="K119" s="40">
        <f>+IFERROR(K118/J118-1,"nm")</f>
        <v>0.13047237023022396</v>
      </c>
      <c r="L119" s="40">
        <f t="shared" ref="L119:N119" si="164">+IFERROR(L118/K118-1,"nm")</f>
        <v>0.13061722704848333</v>
      </c>
      <c r="M119" s="40">
        <f t="shared" si="164"/>
        <v>0.13075484092474476</v>
      </c>
      <c r="N119" s="40">
        <f t="shared" si="164"/>
        <v>0.13088556839951382</v>
      </c>
      <c r="P119" s="150"/>
    </row>
    <row r="120" spans="1:21">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5">K119-K121</f>
        <v>0.13047237023022396</v>
      </c>
      <c r="L120" s="42">
        <f t="shared" si="165"/>
        <v>0.13061722704848333</v>
      </c>
      <c r="M120" s="42">
        <f t="shared" si="165"/>
        <v>0.13075484092474476</v>
      </c>
      <c r="N120" s="42">
        <f t="shared" si="165"/>
        <v>0.13088556839951382</v>
      </c>
      <c r="P120" s="150"/>
    </row>
    <row r="121" spans="1:21">
      <c r="A121" s="37" t="s">
        <v>137</v>
      </c>
      <c r="B121" s="40" t="str">
        <f t="shared" ref="B121:H121" si="166">+IFERROR(B119-B120,"nm")</f>
        <v>nm</v>
      </c>
      <c r="C121" s="40" t="str">
        <f t="shared" si="166"/>
        <v>nm</v>
      </c>
      <c r="D121" s="40" t="str">
        <f t="shared" si="166"/>
        <v>nm</v>
      </c>
      <c r="E121" s="40" t="str">
        <f t="shared" si="166"/>
        <v>nm</v>
      </c>
      <c r="F121" s="40">
        <f t="shared" si="166"/>
        <v>-0.11296554394115377</v>
      </c>
      <c r="G121" s="40">
        <f t="shared" si="166"/>
        <v>-5.3014845831747197E-2</v>
      </c>
      <c r="H121" s="40">
        <f t="shared" si="166"/>
        <v>-1.7350835322195765E-2</v>
      </c>
      <c r="I121" s="40">
        <f>+IFERROR(I119-I120,"nm")</f>
        <v>-4.5457608085345352E-2</v>
      </c>
      <c r="J121" s="42">
        <v>0</v>
      </c>
      <c r="K121" s="42">
        <v>0</v>
      </c>
      <c r="L121" s="42">
        <v>0</v>
      </c>
      <c r="M121" s="42">
        <v>0</v>
      </c>
      <c r="N121" s="42">
        <v>0</v>
      </c>
      <c r="P121" s="150"/>
    </row>
    <row r="122" spans="1:21">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7">+K122*(1+L123)</f>
        <v>6010.8385266249998</v>
      </c>
      <c r="M122" s="3">
        <f t="shared" si="167"/>
        <v>6822.3017277193749</v>
      </c>
      <c r="N122" s="3">
        <f t="shared" si="167"/>
        <v>7743.3124609614906</v>
      </c>
      <c r="O122" s="1" t="s">
        <v>212</v>
      </c>
      <c r="P122" s="150"/>
    </row>
    <row r="123" spans="1:21">
      <c r="A123" s="37" t="s">
        <v>128</v>
      </c>
      <c r="B123" s="40" t="str">
        <f t="shared" ref="B123:H123" si="168">+IFERROR(B122/A122-1,"nm")</f>
        <v>nm</v>
      </c>
      <c r="C123" s="40" t="str">
        <f t="shared" si="168"/>
        <v>nm</v>
      </c>
      <c r="D123" s="40" t="str">
        <f t="shared" si="168"/>
        <v>nm</v>
      </c>
      <c r="E123" s="40" t="str">
        <f t="shared" si="168"/>
        <v>nm</v>
      </c>
      <c r="F123" s="40">
        <f t="shared" si="168"/>
        <v>1.3146853146853044E-2</v>
      </c>
      <c r="G123" s="40">
        <f t="shared" si="168"/>
        <v>-4.7763666482606326E-2</v>
      </c>
      <c r="H123" s="40">
        <f t="shared" si="168"/>
        <v>6.0887213685126174E-2</v>
      </c>
      <c r="I123" s="40">
        <f>+IFERROR(I122/H122-1,"nm")</f>
        <v>0.12353101940420874</v>
      </c>
      <c r="J123" s="40">
        <f>+J124+J125</f>
        <v>0.13500000000000001</v>
      </c>
      <c r="K123" s="40">
        <f t="shared" ref="K123:N123" si="169">+K124+K125</f>
        <v>0.13500000000000001</v>
      </c>
      <c r="L123" s="40">
        <f t="shared" si="169"/>
        <v>0.13500000000000001</v>
      </c>
      <c r="M123" s="40">
        <f t="shared" si="169"/>
        <v>0.13500000000000001</v>
      </c>
      <c r="N123" s="40">
        <f t="shared" si="169"/>
        <v>0.13500000000000001</v>
      </c>
      <c r="P123" s="150"/>
    </row>
    <row r="124" spans="1:21">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0">+K124</f>
        <v>0.13500000000000001</v>
      </c>
      <c r="M124" s="42">
        <f t="shared" si="170"/>
        <v>0.13500000000000001</v>
      </c>
      <c r="N124" s="42">
        <f t="shared" si="170"/>
        <v>0.13500000000000001</v>
      </c>
      <c r="P124" s="150"/>
    </row>
    <row r="125" spans="1:21">
      <c r="A125" s="37" t="s">
        <v>137</v>
      </c>
      <c r="B125" s="40" t="str">
        <f t="shared" ref="B125:H125" si="171">+IFERROR(B123-B124,"nm")</f>
        <v>nm</v>
      </c>
      <c r="C125" s="40" t="str">
        <f t="shared" si="171"/>
        <v>nm</v>
      </c>
      <c r="D125" s="40" t="str">
        <f t="shared" si="171"/>
        <v>nm</v>
      </c>
      <c r="E125" s="40" t="str">
        <f t="shared" si="171"/>
        <v>nm</v>
      </c>
      <c r="F125" s="40">
        <f t="shared" si="171"/>
        <v>-0.10685314685314695</v>
      </c>
      <c r="G125" s="40">
        <f t="shared" si="171"/>
        <v>-4.7763666482606326E-2</v>
      </c>
      <c r="H125" s="40">
        <f t="shared" si="171"/>
        <v>-1.9112786314873828E-2</v>
      </c>
      <c r="I125" s="40">
        <f>+IFERROR(I123-I124,"nm")</f>
        <v>-4.646898059579127E-2</v>
      </c>
      <c r="J125" s="42">
        <v>0</v>
      </c>
      <c r="K125" s="42">
        <v>0</v>
      </c>
      <c r="L125" s="42">
        <v>0</v>
      </c>
      <c r="M125" s="42">
        <v>0</v>
      </c>
      <c r="N125" s="42">
        <v>0</v>
      </c>
      <c r="P125" s="150"/>
    </row>
    <row r="126" spans="1:21">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2">+K126*(1+L127)</f>
        <v>2307.6796892187494</v>
      </c>
      <c r="M126" s="3">
        <f t="shared" si="172"/>
        <v>2601.9088495941401</v>
      </c>
      <c r="N126" s="3">
        <f t="shared" si="172"/>
        <v>2933.6522279173928</v>
      </c>
      <c r="O126" s="1" t="s">
        <v>212</v>
      </c>
      <c r="P126" s="150"/>
    </row>
    <row r="127" spans="1:21">
      <c r="A127" s="37" t="s">
        <v>128</v>
      </c>
      <c r="B127" s="40" t="str">
        <f t="shared" ref="B127:H127" si="173">+IFERROR(B126/A126-1,"nm")</f>
        <v>nm</v>
      </c>
      <c r="C127" s="40" t="str">
        <f t="shared" si="173"/>
        <v>nm</v>
      </c>
      <c r="D127" s="40" t="str">
        <f t="shared" si="173"/>
        <v>nm</v>
      </c>
      <c r="E127" s="40" t="str">
        <f t="shared" si="173"/>
        <v>nm</v>
      </c>
      <c r="F127" s="40">
        <f t="shared" si="173"/>
        <v>3.563474387527843E-2</v>
      </c>
      <c r="G127" s="40">
        <f t="shared" si="173"/>
        <v>-2.1505376344086002E-2</v>
      </c>
      <c r="H127" s="40">
        <f t="shared" si="173"/>
        <v>9.4505494505494614E-2</v>
      </c>
      <c r="I127" s="40">
        <f>+IFERROR(I126/H126-1,"nm")</f>
        <v>7.7643908969210251E-2</v>
      </c>
      <c r="J127" s="40">
        <f>+J128+J129</f>
        <v>0.1275</v>
      </c>
      <c r="K127" s="40">
        <f t="shared" ref="K127:N127" si="174">+K128+K129</f>
        <v>0.1275</v>
      </c>
      <c r="L127" s="40">
        <f t="shared" si="174"/>
        <v>0.1275</v>
      </c>
      <c r="M127" s="40">
        <f t="shared" si="174"/>
        <v>0.1275</v>
      </c>
      <c r="N127" s="40">
        <f t="shared" si="174"/>
        <v>0.1275</v>
      </c>
      <c r="P127" s="150"/>
    </row>
    <row r="128" spans="1:21">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5">+K128</f>
        <v>0.1275</v>
      </c>
      <c r="M128" s="42">
        <f t="shared" si="175"/>
        <v>0.1275</v>
      </c>
      <c r="N128" s="42">
        <f t="shared" si="175"/>
        <v>0.1275</v>
      </c>
      <c r="P128" s="150"/>
    </row>
    <row r="129" spans="1:21">
      <c r="A129" s="37" t="s">
        <v>137</v>
      </c>
      <c r="B129" s="40" t="str">
        <f t="shared" ref="B129:H129" si="176">+IFERROR(B127-B128,"nm")</f>
        <v>nm</v>
      </c>
      <c r="C129" s="40" t="str">
        <f t="shared" si="176"/>
        <v>nm</v>
      </c>
      <c r="D129" s="40" t="str">
        <f t="shared" si="176"/>
        <v>nm</v>
      </c>
      <c r="E129" s="40" t="str">
        <f t="shared" si="176"/>
        <v>nm</v>
      </c>
      <c r="F129" s="40">
        <f t="shared" si="176"/>
        <v>-0.11436525612472156</v>
      </c>
      <c r="G129" s="40">
        <f t="shared" si="176"/>
        <v>-5.1505376344086001E-2</v>
      </c>
      <c r="H129" s="40">
        <f t="shared" si="176"/>
        <v>-9.5494505494505388E-2</v>
      </c>
      <c r="I129" s="40">
        <f>+IFERROR(I127-I128,"nm")</f>
        <v>-4.2356091030789744E-2</v>
      </c>
      <c r="J129" s="42">
        <v>0</v>
      </c>
      <c r="K129" s="42">
        <v>0</v>
      </c>
      <c r="L129" s="42">
        <v>0</v>
      </c>
      <c r="M129" s="42">
        <v>0</v>
      </c>
      <c r="N129" s="42">
        <v>0</v>
      </c>
      <c r="P129" s="150"/>
    </row>
    <row r="130" spans="1:21">
      <c r="A130" s="38" t="s">
        <v>114</v>
      </c>
      <c r="B130" s="3">
        <f t="shared" ref="B130:I130" si="177">B118-B122-B126</f>
        <v>0</v>
      </c>
      <c r="C130" s="3">
        <f t="shared" si="177"/>
        <v>0</v>
      </c>
      <c r="D130" s="3">
        <f t="shared" si="177"/>
        <v>0</v>
      </c>
      <c r="E130" s="3">
        <f t="shared" si="177"/>
        <v>244</v>
      </c>
      <c r="F130" s="3">
        <f t="shared" si="177"/>
        <v>237</v>
      </c>
      <c r="G130" s="3">
        <f t="shared" si="177"/>
        <v>214</v>
      </c>
      <c r="H130" s="3">
        <f t="shared" si="177"/>
        <v>190</v>
      </c>
      <c r="I130" s="3">
        <f t="shared" si="177"/>
        <v>234</v>
      </c>
      <c r="J130" s="3">
        <f>+I130*(1+J131)</f>
        <v>249.79499999999999</v>
      </c>
      <c r="K130" s="3">
        <f>+J130*(1+K131)</f>
        <v>266.65616249999994</v>
      </c>
      <c r="L130" s="3">
        <f t="shared" ref="L130:N130" si="178">+K130*(1+L131)</f>
        <v>284.6554534687499</v>
      </c>
      <c r="M130" s="3">
        <f t="shared" si="178"/>
        <v>303.86969657789047</v>
      </c>
      <c r="N130" s="3">
        <f t="shared" si="178"/>
        <v>324.38090109689801</v>
      </c>
      <c r="O130" s="1" t="s">
        <v>212</v>
      </c>
      <c r="P130" s="150"/>
    </row>
    <row r="131" spans="1:21">
      <c r="A131" s="37" t="s">
        <v>128</v>
      </c>
      <c r="B131" s="40" t="str">
        <f t="shared" ref="B131:H131" si="179">+IFERROR(B130/A130-1,"nm")</f>
        <v>nm</v>
      </c>
      <c r="C131" s="40" t="str">
        <f t="shared" si="179"/>
        <v>nm</v>
      </c>
      <c r="D131" s="40" t="str">
        <f t="shared" si="179"/>
        <v>nm</v>
      </c>
      <c r="E131" s="40" t="str">
        <f t="shared" si="179"/>
        <v>nm</v>
      </c>
      <c r="F131" s="40">
        <f t="shared" si="179"/>
        <v>-2.8688524590163911E-2</v>
      </c>
      <c r="G131" s="40">
        <f t="shared" si="179"/>
        <v>-9.7046413502109741E-2</v>
      </c>
      <c r="H131" s="40">
        <f t="shared" si="179"/>
        <v>-0.11214953271028039</v>
      </c>
      <c r="I131" s="40">
        <f>+IFERROR(I130/H130-1,"nm")</f>
        <v>0.23157894736842111</v>
      </c>
      <c r="J131" s="40">
        <f>+J132+J133</f>
        <v>6.7500000000000004E-2</v>
      </c>
      <c r="K131" s="40">
        <f t="shared" ref="K131:N131" si="180">+K132+K133</f>
        <v>6.7500000000000004E-2</v>
      </c>
      <c r="L131" s="40">
        <f t="shared" si="180"/>
        <v>6.7500000000000004E-2</v>
      </c>
      <c r="M131" s="40">
        <f t="shared" si="180"/>
        <v>6.7500000000000004E-2</v>
      </c>
      <c r="N131" s="40">
        <f t="shared" si="180"/>
        <v>6.7500000000000004E-2</v>
      </c>
      <c r="P131" s="150"/>
    </row>
    <row r="132" spans="1:21">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1">+K132</f>
        <v>6.7500000000000004E-2</v>
      </c>
      <c r="M132" s="42">
        <f t="shared" si="181"/>
        <v>6.7500000000000004E-2</v>
      </c>
      <c r="N132" s="42">
        <f t="shared" si="181"/>
        <v>6.7500000000000004E-2</v>
      </c>
      <c r="P132" s="150"/>
    </row>
    <row r="133" spans="1:21">
      <c r="A133" s="37" t="s">
        <v>137</v>
      </c>
      <c r="B133" s="40" t="str">
        <f t="shared" ref="B133:H133" si="182">+IFERROR(B131-B132,"nm")</f>
        <v>nm</v>
      </c>
      <c r="C133" s="40" t="str">
        <f t="shared" si="182"/>
        <v>nm</v>
      </c>
      <c r="D133" s="40" t="str">
        <f t="shared" si="182"/>
        <v>nm</v>
      </c>
      <c r="E133" s="40" t="str">
        <f t="shared" si="182"/>
        <v>nm</v>
      </c>
      <c r="F133" s="40">
        <f t="shared" si="182"/>
        <v>-0.10868852459016391</v>
      </c>
      <c r="G133" s="40">
        <f t="shared" si="182"/>
        <v>-5.704641350210974E-2</v>
      </c>
      <c r="H133" s="40">
        <f t="shared" si="182"/>
        <v>-2.214953271028039E-2</v>
      </c>
      <c r="I133" s="40">
        <f>+IFERROR(I131-I132,"nm")</f>
        <v>-4.842105263157892E-2</v>
      </c>
      <c r="J133" s="42">
        <v>0</v>
      </c>
      <c r="K133" s="42">
        <v>0</v>
      </c>
      <c r="L133" s="42">
        <v>0</v>
      </c>
      <c r="M133" s="42">
        <v>0</v>
      </c>
      <c r="N133" s="42">
        <v>0</v>
      </c>
      <c r="P133" s="150"/>
    </row>
    <row r="134" spans="1:21">
      <c r="A134" s="9" t="s">
        <v>129</v>
      </c>
      <c r="B134" s="41">
        <f t="shared" ref="B134:I134" si="183">+B141+B137</f>
        <v>0</v>
      </c>
      <c r="C134" s="41">
        <f t="shared" si="183"/>
        <v>42</v>
      </c>
      <c r="D134" s="41">
        <f t="shared" si="183"/>
        <v>54</v>
      </c>
      <c r="E134" s="41">
        <f t="shared" si="183"/>
        <v>1244</v>
      </c>
      <c r="F134" s="41">
        <f t="shared" si="183"/>
        <v>1376</v>
      </c>
      <c r="G134" s="41">
        <f t="shared" si="183"/>
        <v>1230</v>
      </c>
      <c r="H134" s="41">
        <f t="shared" si="183"/>
        <v>1573</v>
      </c>
      <c r="I134" s="41">
        <f t="shared" si="183"/>
        <v>1938</v>
      </c>
      <c r="J134" s="41">
        <f>+J141+J137</f>
        <v>2196.0927942910857</v>
      </c>
      <c r="K134" s="41">
        <f t="shared" ref="K134:N134" si="184">+K141+K137</f>
        <v>2488.7797329751374</v>
      </c>
      <c r="L134" s="41">
        <f t="shared" si="184"/>
        <v>2820.7115139032308</v>
      </c>
      <c r="M134" s="41">
        <f t="shared" si="184"/>
        <v>3197.1649034300958</v>
      </c>
      <c r="N134" s="41">
        <f t="shared" si="184"/>
        <v>3624.1270685675213</v>
      </c>
      <c r="O134" s="1" t="s">
        <v>209</v>
      </c>
      <c r="P134" s="150"/>
      <c r="R134" s="55"/>
      <c r="S134" s="41"/>
      <c r="T134" s="41"/>
      <c r="U134" s="41"/>
    </row>
    <row r="135" spans="1:21">
      <c r="A135" s="39" t="s">
        <v>128</v>
      </c>
      <c r="B135" s="40" t="str">
        <f t="shared" ref="B135:I135" si="185">+IFERROR(B134/A134-1,"nm")</f>
        <v>nm</v>
      </c>
      <c r="C135" s="40" t="str">
        <f t="shared" si="185"/>
        <v>nm</v>
      </c>
      <c r="D135" s="40">
        <f t="shared" si="185"/>
        <v>0.28571428571428581</v>
      </c>
      <c r="E135" s="40">
        <f t="shared" si="185"/>
        <v>22.037037037037038</v>
      </c>
      <c r="F135" s="40">
        <f t="shared" si="185"/>
        <v>0.10610932475884249</v>
      </c>
      <c r="G135" s="40">
        <f t="shared" si="185"/>
        <v>-0.10610465116279066</v>
      </c>
      <c r="H135" s="40">
        <f t="shared" si="185"/>
        <v>0.27886178861788613</v>
      </c>
      <c r="I135" s="40">
        <f t="shared" si="185"/>
        <v>0.23204068658614108</v>
      </c>
      <c r="J135" s="40">
        <f>+IFERROR(J134/I134-1,"nm")</f>
        <v>0.13317481645566853</v>
      </c>
      <c r="K135" s="40">
        <f>+IFERROR(K134/J134-1,"nm")</f>
        <v>0.13327621648999277</v>
      </c>
      <c r="L135" s="40">
        <f t="shared" ref="L135:N135" si="186">+IFERROR(L134/K134-1,"nm")</f>
        <v>0.13337129699754313</v>
      </c>
      <c r="M135" s="40">
        <f t="shared" si="186"/>
        <v>0.13346043637264349</v>
      </c>
      <c r="N135" s="40">
        <f t="shared" si="186"/>
        <v>0.13354399226619718</v>
      </c>
      <c r="P135" s="150"/>
      <c r="R135" s="71"/>
      <c r="S135" s="72"/>
      <c r="T135" s="72"/>
      <c r="U135" s="72"/>
    </row>
    <row r="136" spans="1:21">
      <c r="A136" s="39" t="s">
        <v>130</v>
      </c>
      <c r="B136" s="40" t="str">
        <f t="shared" ref="B136:I136" si="187">+IFERROR(B134/B$118,"nm")</f>
        <v>nm</v>
      </c>
      <c r="C136" s="40" t="str">
        <f t="shared" si="187"/>
        <v>nm</v>
      </c>
      <c r="D136" s="40" t="str">
        <f t="shared" si="187"/>
        <v>nm</v>
      </c>
      <c r="E136" s="40">
        <f t="shared" si="187"/>
        <v>0.2408052651955091</v>
      </c>
      <c r="F136" s="40">
        <f t="shared" si="187"/>
        <v>0.26189569851541683</v>
      </c>
      <c r="G136" s="40">
        <f t="shared" si="187"/>
        <v>0.24463007159904535</v>
      </c>
      <c r="H136" s="40">
        <f t="shared" si="187"/>
        <v>0.2944038929440389</v>
      </c>
      <c r="I136" s="40">
        <f t="shared" si="187"/>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150"/>
      <c r="R136" s="71"/>
      <c r="S136" s="73"/>
      <c r="T136" s="73"/>
      <c r="U136" s="73"/>
    </row>
    <row r="137" spans="1:21">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8">J137+J137*K138</f>
        <v>47.293949126128204</v>
      </c>
      <c r="L137" s="9">
        <f t="shared" si="188"/>
        <v>50.186132005043142</v>
      </c>
      <c r="M137" s="9">
        <f t="shared" si="188"/>
        <v>53.255181522495299</v>
      </c>
      <c r="N137" s="9">
        <f>M137+M137*N138</f>
        <v>56.511913663896777</v>
      </c>
      <c r="O137" s="1" t="s">
        <v>213</v>
      </c>
      <c r="P137" s="150"/>
      <c r="R137" s="55"/>
      <c r="S137" s="41"/>
      <c r="T137" s="41"/>
      <c r="U137" s="41"/>
    </row>
    <row r="138" spans="1:21">
      <c r="A138" s="39" t="s">
        <v>128</v>
      </c>
      <c r="B138" s="40" t="str">
        <f t="shared" ref="B138:I138" si="189">+IFERROR(B137/A137-1,"nm")</f>
        <v>nm</v>
      </c>
      <c r="C138" s="40" t="str">
        <f t="shared" si="189"/>
        <v>nm</v>
      </c>
      <c r="D138" s="40">
        <f t="shared" si="189"/>
        <v>0.28571428571428581</v>
      </c>
      <c r="E138" s="40">
        <f t="shared" si="189"/>
        <v>1.8518518518518601E-2</v>
      </c>
      <c r="F138" s="40">
        <f t="shared" si="189"/>
        <v>-3.6363636363636376E-2</v>
      </c>
      <c r="G138" s="40">
        <f t="shared" si="189"/>
        <v>-0.13207547169811318</v>
      </c>
      <c r="H138" s="40">
        <f t="shared" si="189"/>
        <v>-6.5217391304347783E-2</v>
      </c>
      <c r="I138" s="40">
        <f t="shared" si="189"/>
        <v>-2.3255813953488413E-2</v>
      </c>
      <c r="J138" s="40">
        <f>AVERAGE(D138,E138,F138,I138)</f>
        <v>6.1153338478919905E-2</v>
      </c>
      <c r="K138" s="40">
        <f>J138</f>
        <v>6.1153338478919905E-2</v>
      </c>
      <c r="L138" s="40">
        <f t="shared" ref="L138:N138" si="190">K138</f>
        <v>6.1153338478919905E-2</v>
      </c>
      <c r="M138" s="40">
        <f t="shared" si="190"/>
        <v>6.1153338478919905E-2</v>
      </c>
      <c r="N138" s="40">
        <f t="shared" si="190"/>
        <v>6.1153338478919905E-2</v>
      </c>
      <c r="P138" s="150"/>
      <c r="R138" s="71"/>
      <c r="S138" s="72"/>
      <c r="T138" s="72"/>
      <c r="U138" s="72"/>
    </row>
    <row r="139" spans="1:21">
      <c r="A139" s="39" t="s">
        <v>132</v>
      </c>
      <c r="B139" s="40" t="str">
        <f t="shared" ref="B139:I139" si="191">+IFERROR(B137/B$118,"nm")</f>
        <v>nm</v>
      </c>
      <c r="C139" s="40" t="str">
        <f t="shared" si="191"/>
        <v>nm</v>
      </c>
      <c r="D139" s="40" t="str">
        <f t="shared" si="191"/>
        <v>nm</v>
      </c>
      <c r="E139" s="40">
        <f t="shared" si="191"/>
        <v>1.064653503677894E-2</v>
      </c>
      <c r="F139" s="40">
        <f t="shared" si="191"/>
        <v>1.0087552341073468E-2</v>
      </c>
      <c r="G139" s="40">
        <f t="shared" si="191"/>
        <v>9.148766905330152E-3</v>
      </c>
      <c r="H139" s="40">
        <f t="shared" si="191"/>
        <v>8.0479131574022079E-3</v>
      </c>
      <c r="I139" s="40">
        <f t="shared" si="191"/>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150"/>
      <c r="R139" s="71"/>
      <c r="S139" s="72"/>
      <c r="T139" s="72"/>
      <c r="U139" s="72"/>
    </row>
    <row r="140" spans="1:21">
      <c r="A140" s="39" t="s">
        <v>139</v>
      </c>
      <c r="B140" s="40" t="str">
        <f t="shared" ref="B140:I140" si="192">+IFERROR(B137/B147,"nm")</f>
        <v>nm</v>
      </c>
      <c r="C140" s="40" t="str">
        <f t="shared" si="192"/>
        <v>nm</v>
      </c>
      <c r="D140" s="40">
        <f t="shared" si="192"/>
        <v>0.1588235294117647</v>
      </c>
      <c r="E140" s="40">
        <f t="shared" si="192"/>
        <v>0.16224188790560473</v>
      </c>
      <c r="F140" s="40">
        <f t="shared" si="192"/>
        <v>0.16257668711656442</v>
      </c>
      <c r="G140" s="40">
        <f t="shared" si="192"/>
        <v>0.1554054054054054</v>
      </c>
      <c r="H140" s="40">
        <f t="shared" si="192"/>
        <v>0.14144736842105263</v>
      </c>
      <c r="I140" s="40">
        <f t="shared" si="192"/>
        <v>0.15328467153284672</v>
      </c>
      <c r="J140" s="42">
        <f>+IFERROR(J137/J147,"nm")</f>
        <v>0.17061926440755579</v>
      </c>
      <c r="K140" s="42">
        <f t="shared" ref="K140:N140" si="193">+IFERROR(K137/K147,"nm")</f>
        <v>0.18991418447693498</v>
      </c>
      <c r="L140" s="42">
        <f t="shared" si="193"/>
        <v>0.21139112040352967</v>
      </c>
      <c r="M140" s="42">
        <f t="shared" si="193"/>
        <v>0.23529683108470867</v>
      </c>
      <c r="N140" s="42">
        <f t="shared" si="193"/>
        <v>0.2619059807849029</v>
      </c>
      <c r="P140" s="150"/>
      <c r="R140" s="71"/>
      <c r="S140" s="73"/>
      <c r="T140" s="73"/>
      <c r="U140" s="73"/>
    </row>
    <row r="141" spans="1:21">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4">J141+J141*K142</f>
        <v>2441.4857838490093</v>
      </c>
      <c r="L141" s="9">
        <f t="shared" si="194"/>
        <v>2770.5253818981878</v>
      </c>
      <c r="M141" s="9">
        <f t="shared" si="194"/>
        <v>3143.9097219076007</v>
      </c>
      <c r="N141" s="9">
        <f t="shared" si="194"/>
        <v>3567.6151549036244</v>
      </c>
      <c r="O141" s="1" t="s">
        <v>214</v>
      </c>
      <c r="P141" s="150"/>
    </row>
    <row r="142" spans="1:21">
      <c r="A142" s="39" t="s">
        <v>128</v>
      </c>
      <c r="B142" s="40" t="str">
        <f t="shared" ref="B142:I142" si="195">+IFERROR(B141/A141-1,"nm")</f>
        <v>nm</v>
      </c>
      <c r="C142" s="40" t="str">
        <f t="shared" si="195"/>
        <v>nm</v>
      </c>
      <c r="D142" s="40" t="str">
        <f t="shared" si="195"/>
        <v>nm</v>
      </c>
      <c r="E142" s="40" t="str">
        <f t="shared" si="195"/>
        <v>nm</v>
      </c>
      <c r="F142" s="40">
        <f t="shared" si="195"/>
        <v>0.11269974768713209</v>
      </c>
      <c r="G142" s="40">
        <f t="shared" si="195"/>
        <v>-0.1050642479213908</v>
      </c>
      <c r="H142" s="40">
        <f t="shared" si="195"/>
        <v>0.29222972972972983</v>
      </c>
      <c r="I142" s="40">
        <f t="shared" si="195"/>
        <v>0.23921568627450984</v>
      </c>
      <c r="J142" s="40">
        <f>AVERAGE(F142,G142,H142,I142)</f>
        <v>0.13477022894249524</v>
      </c>
      <c r="K142" s="40">
        <f>J142</f>
        <v>0.13477022894249524</v>
      </c>
      <c r="L142" s="40">
        <f t="shared" ref="L142:N142" si="196">K142</f>
        <v>0.13477022894249524</v>
      </c>
      <c r="M142" s="40">
        <f t="shared" si="196"/>
        <v>0.13477022894249524</v>
      </c>
      <c r="N142" s="40">
        <f t="shared" si="196"/>
        <v>0.13477022894249524</v>
      </c>
      <c r="P142" s="150"/>
    </row>
    <row r="143" spans="1:21">
      <c r="A143" s="39" t="s">
        <v>130</v>
      </c>
      <c r="B143" s="40" t="str">
        <f t="shared" ref="B143:I143" si="197">+IFERROR(B141/B$118,"nm")</f>
        <v>nm</v>
      </c>
      <c r="C143" s="40" t="str">
        <f t="shared" si="197"/>
        <v>nm</v>
      </c>
      <c r="D143" s="40" t="str">
        <f t="shared" si="197"/>
        <v>nm</v>
      </c>
      <c r="E143" s="40">
        <f t="shared" si="197"/>
        <v>0.23015873015873015</v>
      </c>
      <c r="F143" s="40">
        <f t="shared" si="197"/>
        <v>0.25180814617434338</v>
      </c>
      <c r="G143" s="40">
        <f t="shared" si="197"/>
        <v>0.2354813046937152</v>
      </c>
      <c r="H143" s="40">
        <f t="shared" si="197"/>
        <v>0.28635597978663674</v>
      </c>
      <c r="I143" s="40">
        <f t="shared" si="197"/>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150"/>
    </row>
    <row r="144" spans="1:21">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8">J144+J144*K145</f>
        <v>49.965541276992091</v>
      </c>
      <c r="L144" s="9">
        <f t="shared" si="198"/>
        <v>47.196726892993745</v>
      </c>
      <c r="M144" s="9">
        <f t="shared" si="198"/>
        <v>44.581344912550009</v>
      </c>
      <c r="N144" s="9">
        <f t="shared" si="198"/>
        <v>42.110892959121458</v>
      </c>
      <c r="O144" s="1" t="s">
        <v>213</v>
      </c>
      <c r="P144" s="150"/>
      <c r="R144" s="55"/>
      <c r="S144" s="41"/>
      <c r="T144" s="41"/>
      <c r="U144" s="41"/>
    </row>
    <row r="145" spans="1:21">
      <c r="A145" s="39" t="s">
        <v>128</v>
      </c>
      <c r="B145" s="40" t="str">
        <f t="shared" ref="B145:I145" si="199">+IFERROR(B144/A144-1,"nm")</f>
        <v>nm</v>
      </c>
      <c r="C145" s="40" t="str">
        <f t="shared" si="199"/>
        <v>nm</v>
      </c>
      <c r="D145" s="40">
        <f t="shared" si="199"/>
        <v>-4.8387096774193505E-2</v>
      </c>
      <c r="E145" s="40">
        <f t="shared" si="199"/>
        <v>-0.16949152542372881</v>
      </c>
      <c r="F145" s="40">
        <f t="shared" si="199"/>
        <v>-4.081632653061229E-2</v>
      </c>
      <c r="G145" s="40">
        <f t="shared" si="199"/>
        <v>-0.12765957446808507</v>
      </c>
      <c r="H145" s="40">
        <f t="shared" si="199"/>
        <v>0.31707317073170738</v>
      </c>
      <c r="I145" s="40">
        <f t="shared" si="199"/>
        <v>3.7037037037036979E-2</v>
      </c>
      <c r="J145" s="40">
        <f>AVERAGE(D145,E145,F145,I145)</f>
        <v>-5.5414477922874406E-2</v>
      </c>
      <c r="K145" s="40">
        <f>J145</f>
        <v>-5.5414477922874406E-2</v>
      </c>
      <c r="L145" s="40">
        <f t="shared" ref="L145:N145" si="200">K145</f>
        <v>-5.5414477922874406E-2</v>
      </c>
      <c r="M145" s="40">
        <f t="shared" si="200"/>
        <v>-5.5414477922874406E-2</v>
      </c>
      <c r="N145" s="40">
        <f t="shared" si="200"/>
        <v>-5.5414477922874406E-2</v>
      </c>
      <c r="P145" s="150"/>
      <c r="R145" s="71"/>
      <c r="S145" s="72"/>
      <c r="T145" s="72"/>
      <c r="U145" s="72"/>
    </row>
    <row r="146" spans="1:21">
      <c r="A146" s="39" t="s">
        <v>132</v>
      </c>
      <c r="B146" s="40" t="str">
        <f t="shared" ref="B146:I146" si="201">+IFERROR(B144/B$118,"nm")</f>
        <v>nm</v>
      </c>
      <c r="C146" s="40" t="str">
        <f t="shared" si="201"/>
        <v>nm</v>
      </c>
      <c r="D146" s="40" t="str">
        <f t="shared" si="201"/>
        <v>nm</v>
      </c>
      <c r="E146" s="40">
        <f t="shared" si="201"/>
        <v>9.485094850948509E-3</v>
      </c>
      <c r="F146" s="40">
        <f t="shared" si="201"/>
        <v>8.9455652835934533E-3</v>
      </c>
      <c r="G146" s="40">
        <f t="shared" si="201"/>
        <v>8.1543357199681775E-3</v>
      </c>
      <c r="H146" s="40">
        <f t="shared" si="201"/>
        <v>1.0106681639528355E-2</v>
      </c>
      <c r="I146" s="40">
        <f t="shared" si="201"/>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150"/>
      <c r="R146" s="71"/>
      <c r="S146" s="73"/>
      <c r="T146" s="73"/>
      <c r="U146" s="73"/>
    </row>
    <row r="147" spans="1:21">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2">J147+J147*K148</f>
        <v>249.02799786327725</v>
      </c>
      <c r="L147" s="9">
        <f t="shared" si="202"/>
        <v>237.40889356772229</v>
      </c>
      <c r="M147" s="9">
        <f t="shared" si="202"/>
        <v>226.33191138610371</v>
      </c>
      <c r="N147" s="9">
        <f t="shared" si="202"/>
        <v>215.77175708067796</v>
      </c>
      <c r="O147" s="1" t="s">
        <v>213</v>
      </c>
      <c r="P147" s="150"/>
      <c r="R147" s="55"/>
      <c r="S147" s="41"/>
      <c r="T147" s="41"/>
      <c r="U147" s="41"/>
    </row>
    <row r="148" spans="1:21">
      <c r="A148" s="39" t="s">
        <v>128</v>
      </c>
      <c r="B148" s="40" t="str">
        <f t="shared" ref="B148:H148" si="203">+IFERROR(B147/A147-1,"nm")</f>
        <v>nm</v>
      </c>
      <c r="C148" s="40" t="str">
        <f t="shared" si="203"/>
        <v>nm</v>
      </c>
      <c r="D148" s="40" t="str">
        <f t="shared" si="203"/>
        <v>nm</v>
      </c>
      <c r="E148" s="40">
        <f t="shared" si="203"/>
        <v>-2.9411764705882248E-3</v>
      </c>
      <c r="F148" s="40">
        <f t="shared" si="203"/>
        <v>-3.8348082595870192E-2</v>
      </c>
      <c r="G148" s="40">
        <f t="shared" si="203"/>
        <v>-9.2024539877300637E-2</v>
      </c>
      <c r="H148" s="40">
        <f t="shared" si="203"/>
        <v>2.7027027027026973E-2</v>
      </c>
      <c r="I148" s="40">
        <f>+IFERROR(I147/H147-1,"nm")</f>
        <v>-9.8684210526315819E-2</v>
      </c>
      <c r="J148" s="40">
        <f>AVERAGE(D148,E148,F148,I148)</f>
        <v>-4.665782319759141E-2</v>
      </c>
      <c r="K148" s="40">
        <f>J148</f>
        <v>-4.665782319759141E-2</v>
      </c>
      <c r="L148" s="40">
        <f t="shared" ref="L148:N148" si="204">K148</f>
        <v>-4.665782319759141E-2</v>
      </c>
      <c r="M148" s="40">
        <f t="shared" si="204"/>
        <v>-4.665782319759141E-2</v>
      </c>
      <c r="N148" s="40">
        <f t="shared" si="204"/>
        <v>-4.665782319759141E-2</v>
      </c>
      <c r="P148" s="150"/>
      <c r="R148" s="71"/>
      <c r="S148" s="72"/>
      <c r="T148" s="72"/>
      <c r="U148" s="72"/>
    </row>
    <row r="149" spans="1:21">
      <c r="A149" s="39" t="s">
        <v>132</v>
      </c>
      <c r="B149" s="40" t="str">
        <f t="shared" ref="B149:H149" si="205">+IFERROR(B147/B$118,"nm")</f>
        <v>nm</v>
      </c>
      <c r="C149" s="40" t="str">
        <f t="shared" si="205"/>
        <v>nm</v>
      </c>
      <c r="D149" s="40" t="str">
        <f t="shared" si="205"/>
        <v>nm</v>
      </c>
      <c r="E149" s="40">
        <f t="shared" si="205"/>
        <v>6.5621370499419282E-2</v>
      </c>
      <c r="F149" s="40">
        <f t="shared" si="205"/>
        <v>6.2047963456414161E-2</v>
      </c>
      <c r="G149" s="40">
        <f t="shared" si="205"/>
        <v>5.88703261734288E-2</v>
      </c>
      <c r="H149" s="40">
        <f t="shared" si="205"/>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150"/>
      <c r="R149" s="71"/>
      <c r="S149" s="73"/>
      <c r="T149" s="73"/>
      <c r="U149" s="73"/>
    </row>
    <row r="150" spans="1:21">
      <c r="A150" s="36" t="s">
        <v>106</v>
      </c>
      <c r="B150" s="36"/>
      <c r="C150" s="36"/>
      <c r="D150" s="36"/>
      <c r="E150" s="36"/>
      <c r="F150" s="36"/>
      <c r="G150" s="36"/>
      <c r="H150" s="36"/>
      <c r="I150" s="36"/>
      <c r="J150" s="32"/>
      <c r="K150" s="32"/>
      <c r="L150" s="32"/>
      <c r="M150" s="32"/>
      <c r="N150" s="32"/>
      <c r="P150" s="150" t="s">
        <v>219</v>
      </c>
    </row>
    <row r="151" spans="1:21">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6">J151+J151*K152</f>
        <v>78.554282534438471</v>
      </c>
      <c r="L151" s="9">
        <f t="shared" si="206"/>
        <v>68.937370462876459</v>
      </c>
      <c r="M151" s="9">
        <f t="shared" si="206"/>
        <v>60.497797102944958</v>
      </c>
      <c r="N151" s="9">
        <f>M151+M151*N152</f>
        <v>53.091428201196578</v>
      </c>
      <c r="O151" s="1" t="s">
        <v>220</v>
      </c>
      <c r="P151" s="150"/>
    </row>
    <row r="152" spans="1:21">
      <c r="A152" s="37" t="s">
        <v>128</v>
      </c>
      <c r="B152" s="40" t="str">
        <f t="shared" ref="B152:I152" si="207">+IFERROR(B151/A151-1,"nm")</f>
        <v>nm</v>
      </c>
      <c r="C152" s="40">
        <f t="shared" si="207"/>
        <v>-0.36521739130434783</v>
      </c>
      <c r="D152" s="40">
        <f t="shared" si="207"/>
        <v>0</v>
      </c>
      <c r="E152" s="40">
        <f t="shared" si="207"/>
        <v>0.20547945205479445</v>
      </c>
      <c r="F152" s="40">
        <f t="shared" si="207"/>
        <v>-0.52272727272727271</v>
      </c>
      <c r="G152" s="40">
        <f t="shared" si="207"/>
        <v>-0.2857142857142857</v>
      </c>
      <c r="H152" s="40">
        <f t="shared" si="207"/>
        <v>-0.16666666666666663</v>
      </c>
      <c r="I152" s="40">
        <f t="shared" si="207"/>
        <v>3.08</v>
      </c>
      <c r="J152" s="40">
        <f>AVERAGE(C152,D152,E152,G152,H152)</f>
        <v>-0.12242377832610114</v>
      </c>
      <c r="K152" s="40">
        <f>J152</f>
        <v>-0.12242377832610114</v>
      </c>
      <c r="L152" s="40">
        <f t="shared" ref="L152:N152" si="208">K152</f>
        <v>-0.12242377832610114</v>
      </c>
      <c r="M152" s="40">
        <f t="shared" si="208"/>
        <v>-0.12242377832610114</v>
      </c>
      <c r="N152" s="40">
        <f t="shared" si="208"/>
        <v>-0.12242377832610114</v>
      </c>
      <c r="P152" s="150"/>
    </row>
    <row r="153" spans="1:21">
      <c r="A153" s="9" t="s">
        <v>129</v>
      </c>
      <c r="B153" s="9">
        <f t="shared" ref="B153:I153" si="209">+B156+B160</f>
        <v>-2057</v>
      </c>
      <c r="C153" s="9">
        <f t="shared" si="209"/>
        <v>-2366</v>
      </c>
      <c r="D153" s="9">
        <f t="shared" si="209"/>
        <v>-2444</v>
      </c>
      <c r="E153" s="9">
        <f t="shared" si="209"/>
        <v>-2441</v>
      </c>
      <c r="F153" s="9">
        <f t="shared" si="209"/>
        <v>-3067</v>
      </c>
      <c r="G153" s="9">
        <f t="shared" si="209"/>
        <v>-3254</v>
      </c>
      <c r="H153" s="9">
        <f t="shared" si="209"/>
        <v>-3434</v>
      </c>
      <c r="I153" s="9">
        <f t="shared" si="209"/>
        <v>-4042</v>
      </c>
      <c r="J153" s="41">
        <f>+J160+J156</f>
        <v>-4524.3536219672442</v>
      </c>
      <c r="K153" s="41">
        <f t="shared" ref="K153:N153" si="210">+K160+K156</f>
        <v>-5060.5510822042779</v>
      </c>
      <c r="L153" s="41">
        <f t="shared" si="210"/>
        <v>-5656.6524164047878</v>
      </c>
      <c r="M153" s="41">
        <f t="shared" si="210"/>
        <v>-6319.3990001711009</v>
      </c>
      <c r="N153" s="41">
        <f t="shared" si="210"/>
        <v>-7056.2901631965824</v>
      </c>
      <c r="O153" s="1" t="s">
        <v>209</v>
      </c>
      <c r="P153" s="150"/>
      <c r="R153" s="55"/>
      <c r="S153" s="41"/>
      <c r="T153" s="41"/>
      <c r="U153" s="41"/>
    </row>
    <row r="154" spans="1:21">
      <c r="A154" s="39" t="s">
        <v>128</v>
      </c>
      <c r="B154" s="40" t="str">
        <f t="shared" ref="B154:I154" si="211">+IFERROR(B153/A153-1,"nm")</f>
        <v>nm</v>
      </c>
      <c r="C154" s="40">
        <f t="shared" si="211"/>
        <v>0.15021876519202726</v>
      </c>
      <c r="D154" s="40">
        <f t="shared" si="211"/>
        <v>3.2967032967033072E-2</v>
      </c>
      <c r="E154" s="40">
        <f t="shared" si="211"/>
        <v>-1.2274959083469206E-3</v>
      </c>
      <c r="F154" s="40">
        <f t="shared" si="211"/>
        <v>0.25645227365833678</v>
      </c>
      <c r="G154" s="40">
        <f t="shared" si="211"/>
        <v>6.0971633518095869E-2</v>
      </c>
      <c r="H154" s="40">
        <f t="shared" si="211"/>
        <v>5.5316533497234088E-2</v>
      </c>
      <c r="I154" s="40">
        <f t="shared" si="211"/>
        <v>0.1770529994175889</v>
      </c>
      <c r="J154" s="40">
        <f>+IFERROR(J153/I153-1,"nm")</f>
        <v>0.11933538396022869</v>
      </c>
      <c r="K154" s="40">
        <f>+IFERROR(K153/J153-1,"nm")</f>
        <v>0.11851360548689582</v>
      </c>
      <c r="L154" s="40">
        <f t="shared" ref="L154:N154" si="212">+IFERROR(L153/K153-1,"nm")</f>
        <v>0.11779375892414867</v>
      </c>
      <c r="M154" s="40">
        <f t="shared" si="212"/>
        <v>0.11716233117740971</v>
      </c>
      <c r="N154" s="40">
        <f t="shared" si="212"/>
        <v>0.1166077918177868</v>
      </c>
      <c r="P154" s="150"/>
      <c r="R154" s="71"/>
      <c r="S154" s="72"/>
      <c r="T154" s="72"/>
      <c r="U154" s="72"/>
    </row>
    <row r="155" spans="1:21">
      <c r="A155" s="39" t="s">
        <v>130</v>
      </c>
      <c r="B155" s="40">
        <f t="shared" ref="B155:N155" si="213">+IFERROR(B153/B151,"nm")</f>
        <v>-17.88695652173913</v>
      </c>
      <c r="C155" s="40">
        <f t="shared" si="213"/>
        <v>-32.410958904109592</v>
      </c>
      <c r="D155" s="40">
        <f t="shared" si="213"/>
        <v>-33.479452054794521</v>
      </c>
      <c r="E155" s="40">
        <f t="shared" si="213"/>
        <v>-27.738636363636363</v>
      </c>
      <c r="F155" s="40">
        <f t="shared" si="213"/>
        <v>-73.023809523809518</v>
      </c>
      <c r="G155" s="40">
        <f t="shared" si="213"/>
        <v>-108.46666666666667</v>
      </c>
      <c r="H155" s="40">
        <f t="shared" si="213"/>
        <v>-137.36000000000001</v>
      </c>
      <c r="I155" s="40">
        <f t="shared" si="213"/>
        <v>-39.627450980392155</v>
      </c>
      <c r="J155" s="42">
        <f t="shared" si="213"/>
        <v>-50.544222784314371</v>
      </c>
      <c r="K155" s="42">
        <f t="shared" si="213"/>
        <v>-64.421071887273811</v>
      </c>
      <c r="L155" s="42">
        <f t="shared" si="213"/>
        <v>-82.054948983743998</v>
      </c>
      <c r="M155" s="42">
        <f t="shared" si="213"/>
        <v>-104.45667946252344</v>
      </c>
      <c r="N155" s="42">
        <f t="shared" si="213"/>
        <v>-132.90827544619617</v>
      </c>
      <c r="P155" s="150"/>
      <c r="R155" s="71"/>
      <c r="S155" s="73"/>
      <c r="T155" s="73"/>
      <c r="U155" s="73"/>
    </row>
    <row r="156" spans="1:21">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4">J156+J156*K157</f>
        <v>213.81549386512745</v>
      </c>
      <c r="L156" s="9">
        <f t="shared" si="214"/>
        <v>210.7887451730129</v>
      </c>
      <c r="M156" s="9">
        <f t="shared" si="214"/>
        <v>207.80484280358343</v>
      </c>
      <c r="N156" s="9">
        <f>M156+M156*N157</f>
        <v>204.86318022899204</v>
      </c>
      <c r="O156" s="1" t="s">
        <v>210</v>
      </c>
      <c r="P156" s="150"/>
      <c r="R156" s="55"/>
      <c r="S156" s="55"/>
      <c r="T156" s="55"/>
      <c r="U156" s="55"/>
    </row>
    <row r="157" spans="1:21">
      <c r="A157" s="39" t="s">
        <v>128</v>
      </c>
      <c r="B157" s="40" t="str">
        <f t="shared" ref="B157:I157" si="215">+IFERROR(B156/A156-1,"nm")</f>
        <v>nm</v>
      </c>
      <c r="C157" s="40">
        <f t="shared" si="215"/>
        <v>9.5238095238095344E-2</v>
      </c>
      <c r="D157" s="40">
        <f t="shared" si="215"/>
        <v>1.304347826086949E-2</v>
      </c>
      <c r="E157" s="40">
        <f t="shared" si="215"/>
        <v>-6.8669527896995763E-2</v>
      </c>
      <c r="F157" s="40">
        <f t="shared" si="215"/>
        <v>-0.10138248847926268</v>
      </c>
      <c r="G157" s="40">
        <f t="shared" si="215"/>
        <v>9.7435897435897534E-2</v>
      </c>
      <c r="H157" s="40">
        <f t="shared" si="215"/>
        <v>3.7383177570093462E-2</v>
      </c>
      <c r="I157" s="40">
        <f t="shared" si="215"/>
        <v>-9.009009009009028E-3</v>
      </c>
      <c r="J157" s="40">
        <f>AVERAGE(C157,D157,E157,F157,I157)</f>
        <v>-1.4155890377260527E-2</v>
      </c>
      <c r="K157" s="40">
        <f>J157</f>
        <v>-1.4155890377260527E-2</v>
      </c>
      <c r="L157" s="40">
        <f t="shared" ref="L157:N157" si="216">K157</f>
        <v>-1.4155890377260527E-2</v>
      </c>
      <c r="M157" s="40">
        <f t="shared" si="216"/>
        <v>-1.4155890377260527E-2</v>
      </c>
      <c r="N157" s="40">
        <f t="shared" si="216"/>
        <v>-1.4155890377260527E-2</v>
      </c>
      <c r="P157" s="150"/>
      <c r="R157" s="71"/>
      <c r="S157" s="72"/>
      <c r="T157" s="72"/>
      <c r="U157" s="72"/>
    </row>
    <row r="158" spans="1:21">
      <c r="A158" s="39" t="s">
        <v>132</v>
      </c>
      <c r="B158" s="40">
        <f t="shared" ref="B158:H158" si="217">+IFERROR(B156/B$151,"nm")</f>
        <v>1.826086956521739</v>
      </c>
      <c r="C158" s="40">
        <f t="shared" si="217"/>
        <v>3.1506849315068495</v>
      </c>
      <c r="D158" s="40">
        <f t="shared" si="217"/>
        <v>3.1917808219178081</v>
      </c>
      <c r="E158" s="40">
        <f t="shared" si="217"/>
        <v>2.4659090909090908</v>
      </c>
      <c r="F158" s="40">
        <f t="shared" si="217"/>
        <v>4.6428571428571432</v>
      </c>
      <c r="G158" s="40">
        <f t="shared" si="217"/>
        <v>7.1333333333333337</v>
      </c>
      <c r="H158" s="40">
        <f t="shared" si="217"/>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150"/>
      <c r="R158" s="71"/>
      <c r="S158" s="72"/>
      <c r="T158" s="72"/>
      <c r="U158" s="72"/>
    </row>
    <row r="159" spans="1:21">
      <c r="A159" s="39" t="s">
        <v>139</v>
      </c>
      <c r="B159" s="40">
        <f t="shared" ref="B159:I159" si="218">+IFERROR(B156/B166,"nm")</f>
        <v>0.43388429752066116</v>
      </c>
      <c r="C159" s="40">
        <f t="shared" si="218"/>
        <v>0.45009784735812131</v>
      </c>
      <c r="D159" s="40">
        <f t="shared" si="218"/>
        <v>0.43714821763602252</v>
      </c>
      <c r="E159" s="40">
        <f t="shared" si="218"/>
        <v>0.36348408710217756</v>
      </c>
      <c r="F159" s="40">
        <f t="shared" si="218"/>
        <v>0.2932330827067669</v>
      </c>
      <c r="G159" s="40">
        <f t="shared" si="218"/>
        <v>0.25783132530120484</v>
      </c>
      <c r="H159" s="40">
        <f t="shared" si="218"/>
        <v>0.2846153846153846</v>
      </c>
      <c r="I159" s="40">
        <f t="shared" si="218"/>
        <v>0.27883396704689478</v>
      </c>
      <c r="J159" s="42">
        <f>+IFERROR(J156/J166,"nm")</f>
        <v>0.25717496225223813</v>
      </c>
      <c r="K159" s="42">
        <f t="shared" ref="K159:N159" si="219">+IFERROR(K156/K166,"nm")</f>
        <v>0.23719836542840114</v>
      </c>
      <c r="L159" s="42">
        <f t="shared" si="219"/>
        <v>0.21877349205838439</v>
      </c>
      <c r="M159" s="42">
        <f t="shared" si="219"/>
        <v>0.20177980881519683</v>
      </c>
      <c r="N159" s="42">
        <f t="shared" si="219"/>
        <v>0.18610614504718737</v>
      </c>
      <c r="P159" s="150"/>
      <c r="R159" s="71"/>
      <c r="S159" s="73"/>
      <c r="T159" s="73"/>
      <c r="U159" s="73"/>
    </row>
    <row r="160" spans="1:21">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0">J160+J160*K161</f>
        <v>-5274.3665760694057</v>
      </c>
      <c r="L160" s="9">
        <f t="shared" si="220"/>
        <v>-5867.4411615778008</v>
      </c>
      <c r="M160" s="9">
        <f t="shared" si="220"/>
        <v>-6527.2038429746844</v>
      </c>
      <c r="N160" s="9">
        <f t="shared" si="220"/>
        <v>-7261.1533434255743</v>
      </c>
      <c r="O160" s="1" t="s">
        <v>210</v>
      </c>
      <c r="P160" s="150"/>
    </row>
    <row r="161" spans="1:21">
      <c r="A161" s="39" t="s">
        <v>128</v>
      </c>
      <c r="B161" s="40" t="str">
        <f t="shared" ref="B161:I161" si="221">+IFERROR(B160/A160-1,"nm")</f>
        <v>nm</v>
      </c>
      <c r="C161" s="40">
        <f t="shared" si="221"/>
        <v>0.145125716806352</v>
      </c>
      <c r="D161" s="40">
        <f t="shared" si="221"/>
        <v>3.1201848998459125E-2</v>
      </c>
      <c r="E161" s="40">
        <f t="shared" si="221"/>
        <v>-7.097497198356395E-3</v>
      </c>
      <c r="F161" s="40">
        <f t="shared" si="221"/>
        <v>0.22723852520692245</v>
      </c>
      <c r="G161" s="40">
        <f t="shared" si="221"/>
        <v>6.3151440833844275E-2</v>
      </c>
      <c r="H161" s="40">
        <f t="shared" si="221"/>
        <v>5.4209919261822392E-2</v>
      </c>
      <c r="I161" s="40">
        <f t="shared" si="221"/>
        <v>0.16575492341356668</v>
      </c>
      <c r="J161" s="40">
        <f>AVERAGE(C161,D161,E161,F161,I161)</f>
        <v>0.11244470344538877</v>
      </c>
      <c r="K161" s="40">
        <f>J161</f>
        <v>0.11244470344538877</v>
      </c>
      <c r="L161" s="40">
        <f t="shared" ref="L161:N161" si="222">K161</f>
        <v>0.11244470344538877</v>
      </c>
      <c r="M161" s="40">
        <f t="shared" si="222"/>
        <v>0.11244470344538877</v>
      </c>
      <c r="N161" s="40">
        <f t="shared" si="222"/>
        <v>0.11244470344538877</v>
      </c>
      <c r="P161" s="150"/>
    </row>
    <row r="162" spans="1:21">
      <c r="A162" s="39" t="s">
        <v>130</v>
      </c>
      <c r="B162" s="40">
        <f t="shared" ref="B162:H162" si="223">+IFERROR(B160/B$151,"nm")</f>
        <v>-19.713043478260868</v>
      </c>
      <c r="C162" s="40">
        <f t="shared" si="223"/>
        <v>-35.561643835616437</v>
      </c>
      <c r="D162" s="40">
        <f t="shared" si="223"/>
        <v>-36.671232876712331</v>
      </c>
      <c r="E162" s="40">
        <f t="shared" si="223"/>
        <v>-30.204545454545453</v>
      </c>
      <c r="F162" s="40">
        <f t="shared" si="223"/>
        <v>-77.666666666666671</v>
      </c>
      <c r="G162" s="40">
        <f t="shared" si="223"/>
        <v>-115.6</v>
      </c>
      <c r="H162" s="40">
        <f t="shared" si="223"/>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150"/>
    </row>
    <row r="163" spans="1:21">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4">J163+J163*K164</f>
        <v>224.09635651424978</v>
      </c>
      <c r="L163" s="9">
        <f t="shared" si="224"/>
        <v>225.15194662684027</v>
      </c>
      <c r="M163" s="9">
        <f t="shared" si="224"/>
        <v>226.21250902235019</v>
      </c>
      <c r="N163" s="9">
        <f t="shared" si="224"/>
        <v>227.27806712236818</v>
      </c>
      <c r="O163" s="1" t="s">
        <v>210</v>
      </c>
      <c r="P163" s="150"/>
      <c r="R163" s="55"/>
      <c r="S163" s="55"/>
      <c r="T163" s="55"/>
      <c r="U163" s="55"/>
    </row>
    <row r="164" spans="1:21">
      <c r="A164" s="39" t="s">
        <v>128</v>
      </c>
      <c r="B164" s="40" t="str">
        <f t="shared" ref="B164:I164" si="225">+IFERROR(B163/A163-1,"nm")</f>
        <v>nm</v>
      </c>
      <c r="C164" s="40">
        <f t="shared" si="225"/>
        <v>0.14666666666666672</v>
      </c>
      <c r="D164" s="40">
        <f t="shared" si="225"/>
        <v>7.7519379844961156E-2</v>
      </c>
      <c r="E164" s="40">
        <f t="shared" si="225"/>
        <v>2.877697841726623E-2</v>
      </c>
      <c r="F164" s="40">
        <f t="shared" si="225"/>
        <v>-2.7972027972028024E-2</v>
      </c>
      <c r="G164" s="40">
        <f t="shared" si="225"/>
        <v>0.57553956834532372</v>
      </c>
      <c r="H164" s="40">
        <f t="shared" si="225"/>
        <v>-0.36529680365296802</v>
      </c>
      <c r="I164" s="40">
        <f t="shared" si="225"/>
        <v>-0.20143884892086328</v>
      </c>
      <c r="J164" s="40">
        <f>AVERAGE(C164,D164,E164,F164,I164)</f>
        <v>4.710429607200561E-3</v>
      </c>
      <c r="K164" s="40">
        <f>J164</f>
        <v>4.710429607200561E-3</v>
      </c>
      <c r="L164" s="40">
        <f t="shared" ref="L164:N164" si="226">K164</f>
        <v>4.710429607200561E-3</v>
      </c>
      <c r="M164" s="40">
        <f t="shared" si="226"/>
        <v>4.710429607200561E-3</v>
      </c>
      <c r="N164" s="40">
        <f t="shared" si="226"/>
        <v>4.710429607200561E-3</v>
      </c>
      <c r="P164" s="150"/>
      <c r="R164" s="71"/>
      <c r="S164" s="72"/>
      <c r="T164" s="72"/>
      <c r="U164" s="72"/>
    </row>
    <row r="165" spans="1:21">
      <c r="A165" s="39" t="s">
        <v>132</v>
      </c>
      <c r="B165" s="40">
        <f t="shared" ref="B165:H165" si="227">+IFERROR(B163/B$151,"nm")</f>
        <v>1.9565217391304348</v>
      </c>
      <c r="C165" s="40">
        <f t="shared" si="227"/>
        <v>3.5342465753424657</v>
      </c>
      <c r="D165" s="40">
        <f t="shared" si="227"/>
        <v>3.8082191780821919</v>
      </c>
      <c r="E165" s="40">
        <f t="shared" si="227"/>
        <v>3.25</v>
      </c>
      <c r="F165" s="40">
        <f t="shared" si="227"/>
        <v>6.6190476190476186</v>
      </c>
      <c r="G165" s="40">
        <f t="shared" si="227"/>
        <v>14.6</v>
      </c>
      <c r="H165" s="40">
        <f t="shared" si="227"/>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150"/>
      <c r="R165" s="71"/>
      <c r="S165" s="73"/>
      <c r="T165" s="73"/>
      <c r="U165" s="73"/>
    </row>
    <row r="166" spans="1:21">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8">J166+J166*K167</f>
        <v>901.42060413847219</v>
      </c>
      <c r="L166" s="9">
        <f t="shared" si="228"/>
        <v>963.50221953196876</v>
      </c>
      <c r="M166" s="9">
        <f t="shared" si="228"/>
        <v>1029.8594493857645</v>
      </c>
      <c r="N166" s="9">
        <f t="shared" si="228"/>
        <v>1100.7867589597797</v>
      </c>
      <c r="O166" s="1" t="s">
        <v>210</v>
      </c>
      <c r="P166" s="150"/>
      <c r="R166" s="55"/>
      <c r="S166" s="41"/>
      <c r="T166" s="41"/>
      <c r="U166" s="41"/>
    </row>
    <row r="167" spans="1:21">
      <c r="A167" s="39" t="s">
        <v>128</v>
      </c>
      <c r="B167" s="40" t="str">
        <f t="shared" ref="B167:H167" si="229">+IFERROR(B166/A166-1,"nm")</f>
        <v>nm</v>
      </c>
      <c r="C167" s="40">
        <f t="shared" si="229"/>
        <v>5.5785123966942241E-2</v>
      </c>
      <c r="D167" s="40">
        <f t="shared" si="229"/>
        <v>4.3052837573385627E-2</v>
      </c>
      <c r="E167" s="40">
        <f t="shared" si="229"/>
        <v>0.12007504690431525</v>
      </c>
      <c r="F167" s="40">
        <f t="shared" si="229"/>
        <v>0.11390284757118918</v>
      </c>
      <c r="G167" s="40">
        <f t="shared" si="229"/>
        <v>0.24812030075187974</v>
      </c>
      <c r="H167" s="40">
        <f t="shared" si="229"/>
        <v>-6.0240963855421659E-2</v>
      </c>
      <c r="I167" s="40">
        <f>+IFERROR(I166/H166-1,"nm")</f>
        <v>1.1538461538461497E-2</v>
      </c>
      <c r="J167" s="40">
        <f>AVERAGE(C167,D167,E167,F167,I167)</f>
        <v>6.8870863510858762E-2</v>
      </c>
      <c r="K167" s="40">
        <f>J167</f>
        <v>6.8870863510858762E-2</v>
      </c>
      <c r="L167" s="40">
        <f t="shared" ref="L167:N167" si="230">K167</f>
        <v>6.8870863510858762E-2</v>
      </c>
      <c r="M167" s="40">
        <f t="shared" si="230"/>
        <v>6.8870863510858762E-2</v>
      </c>
      <c r="N167" s="40">
        <f t="shared" si="230"/>
        <v>6.8870863510858762E-2</v>
      </c>
      <c r="P167" s="150"/>
      <c r="R167" s="71"/>
      <c r="S167" s="72"/>
      <c r="T167" s="72"/>
      <c r="U167" s="72"/>
    </row>
    <row r="168" spans="1:21">
      <c r="A168" s="39" t="s">
        <v>132</v>
      </c>
      <c r="B168" s="40">
        <f t="shared" ref="B168:H168" si="231">+IFERROR(B166/B$151,"nm")</f>
        <v>4.2086956521739127</v>
      </c>
      <c r="C168" s="40">
        <f t="shared" si="231"/>
        <v>7</v>
      </c>
      <c r="D168" s="40">
        <f t="shared" si="231"/>
        <v>7.3013698630136989</v>
      </c>
      <c r="E168" s="40">
        <f t="shared" si="231"/>
        <v>6.7840909090909092</v>
      </c>
      <c r="F168" s="40">
        <f t="shared" si="231"/>
        <v>15.833333333333334</v>
      </c>
      <c r="G168" s="40">
        <f t="shared" si="231"/>
        <v>27.666666666666668</v>
      </c>
      <c r="H168" s="40">
        <f t="shared" si="231"/>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150"/>
      <c r="R168" s="71"/>
      <c r="S168" s="73"/>
      <c r="T168" s="73"/>
      <c r="U168" s="73"/>
    </row>
    <row r="169" spans="1:21">
      <c r="A169" s="70" t="s">
        <v>221</v>
      </c>
      <c r="B169" s="36"/>
      <c r="C169" s="36"/>
      <c r="D169" s="36"/>
      <c r="E169" s="36"/>
      <c r="F169" s="36"/>
      <c r="G169" s="36"/>
      <c r="H169" s="36"/>
      <c r="I169" s="36"/>
      <c r="J169" s="32"/>
      <c r="K169" s="32"/>
      <c r="L169" s="32"/>
      <c r="M169" s="32"/>
      <c r="N169" s="32"/>
      <c r="P169" s="150"/>
      <c r="R169" s="74"/>
      <c r="S169" s="1"/>
      <c r="T169" s="1"/>
      <c r="U169" s="1"/>
    </row>
    <row r="170" spans="1:21">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150"/>
      <c r="R170" s="55"/>
      <c r="S170" s="55"/>
      <c r="T170" s="55"/>
      <c r="U170" s="55"/>
    </row>
    <row r="171" spans="1:21">
      <c r="A171" s="9" t="s">
        <v>129</v>
      </c>
      <c r="B171" s="9">
        <f>B172+B173</f>
        <v>2578</v>
      </c>
      <c r="C171" s="9">
        <f>SUM(Historicals!C156:C159)+C172</f>
        <v>2789</v>
      </c>
      <c r="D171" s="9">
        <f>SUM(Historicals!D156:D159)+D172</f>
        <v>2487</v>
      </c>
      <c r="E171" s="9"/>
      <c r="F171" s="9"/>
      <c r="G171" s="9"/>
      <c r="H171" s="9"/>
      <c r="I171" s="9"/>
      <c r="J171" s="41"/>
      <c r="K171" s="41"/>
      <c r="L171" s="41"/>
      <c r="M171" s="41"/>
      <c r="N171" s="41"/>
      <c r="P171" s="150"/>
      <c r="R171" s="55"/>
      <c r="S171" s="41"/>
      <c r="T171" s="41"/>
      <c r="U171" s="41"/>
    </row>
    <row r="172" spans="1:21">
      <c r="A172" s="9" t="s">
        <v>131</v>
      </c>
      <c r="B172" s="9">
        <f>Historicals!B195</f>
        <v>136</v>
      </c>
      <c r="C172" s="9">
        <f>Historicals!C195</f>
        <v>0</v>
      </c>
      <c r="D172" s="9">
        <f>Historicals!D195</f>
        <v>0</v>
      </c>
      <c r="E172" s="9"/>
      <c r="F172" s="9"/>
      <c r="G172" s="9"/>
      <c r="H172" s="9"/>
      <c r="I172" s="9"/>
      <c r="J172" s="9"/>
      <c r="K172" s="9"/>
      <c r="L172" s="9"/>
      <c r="M172" s="9"/>
      <c r="N172" s="9"/>
      <c r="P172" s="150"/>
      <c r="R172" s="55"/>
      <c r="S172" s="55"/>
      <c r="T172" s="55"/>
      <c r="U172" s="55"/>
    </row>
    <row r="173" spans="1:21">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150"/>
      <c r="R173" s="55"/>
      <c r="S173" s="56"/>
      <c r="T173" s="56"/>
      <c r="U173" s="56"/>
    </row>
    <row r="174" spans="1:21">
      <c r="A174" s="9" t="s">
        <v>134</v>
      </c>
      <c r="B174" s="9">
        <f>Historicals!B183</f>
        <v>288</v>
      </c>
      <c r="C174" s="9">
        <f>Historicals!C183</f>
        <v>0</v>
      </c>
      <c r="D174" s="9">
        <f>Historicals!D183</f>
        <v>0</v>
      </c>
      <c r="E174" s="9"/>
      <c r="F174" s="9"/>
      <c r="G174" s="9"/>
      <c r="H174" s="9"/>
      <c r="I174" s="9"/>
      <c r="J174" s="9"/>
      <c r="K174" s="9"/>
      <c r="L174" s="9"/>
      <c r="M174" s="9"/>
      <c r="N174" s="9"/>
      <c r="P174" s="150"/>
      <c r="R174" s="55"/>
      <c r="S174" s="55"/>
      <c r="T174" s="55"/>
      <c r="U174" s="55"/>
    </row>
    <row r="175" spans="1:21">
      <c r="A175" s="9" t="s">
        <v>140</v>
      </c>
      <c r="B175" s="9">
        <f>Historicals!B171</f>
        <v>806</v>
      </c>
      <c r="C175" s="9">
        <f>Historicals!C171</f>
        <v>971</v>
      </c>
      <c r="D175" s="9">
        <f>Historicals!D171</f>
        <v>0</v>
      </c>
      <c r="E175" s="9"/>
      <c r="F175" s="9"/>
      <c r="G175" s="9"/>
      <c r="H175" s="9"/>
      <c r="I175" s="9"/>
      <c r="J175" s="41"/>
      <c r="K175" s="41"/>
      <c r="L175" s="41"/>
      <c r="M175" s="41"/>
      <c r="N175" s="41"/>
      <c r="P175" s="150"/>
      <c r="R175" s="55"/>
      <c r="S175" s="41"/>
      <c r="T175" s="41"/>
      <c r="U175" s="41"/>
    </row>
    <row r="176" spans="1:21">
      <c r="A176" s="70" t="s">
        <v>103</v>
      </c>
      <c r="B176" s="36"/>
      <c r="C176" s="36"/>
      <c r="D176" s="36"/>
      <c r="E176" s="36"/>
      <c r="F176" s="36"/>
      <c r="G176" s="36"/>
      <c r="H176" s="36"/>
      <c r="I176" s="36"/>
      <c r="J176" s="32"/>
      <c r="K176" s="32"/>
      <c r="L176" s="32"/>
      <c r="M176" s="32"/>
      <c r="N176" s="32"/>
      <c r="P176" s="150"/>
    </row>
    <row r="177" spans="1:21">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2">J177+J177*K178</f>
        <v>2373.3236823444408</v>
      </c>
      <c r="L177" s="9">
        <f t="shared" si="232"/>
        <v>2387.104631681018</v>
      </c>
      <c r="M177" s="9">
        <f t="shared" si="232"/>
        <v>2400.9656015247133</v>
      </c>
      <c r="N177" s="9">
        <f t="shared" si="232"/>
        <v>2414.9070565228749</v>
      </c>
      <c r="O177" s="1" t="s">
        <v>222</v>
      </c>
      <c r="P177" s="150"/>
    </row>
    <row r="178" spans="1:21">
      <c r="A178" s="37" t="s">
        <v>128</v>
      </c>
      <c r="B178" s="40" t="str">
        <f t="shared" ref="B178:I178" si="233">+IFERROR(B177/A177-1,"nm")</f>
        <v>nm</v>
      </c>
      <c r="C178" s="40">
        <f t="shared" si="233"/>
        <v>-1.3622603430877955E-2</v>
      </c>
      <c r="D178" s="40">
        <f t="shared" si="233"/>
        <v>4.4501278772378416E-2</v>
      </c>
      <c r="E178" s="40">
        <f t="shared" si="233"/>
        <v>-7.6395690499510338E-2</v>
      </c>
      <c r="F178" s="40">
        <f t="shared" si="233"/>
        <v>1.0604453870625585E-2</v>
      </c>
      <c r="G178" s="40">
        <f t="shared" si="233"/>
        <v>-3.147953830010497E-2</v>
      </c>
      <c r="H178" s="40">
        <f t="shared" si="233"/>
        <v>0.19447453954496208</v>
      </c>
      <c r="I178" s="40">
        <f t="shared" si="233"/>
        <v>6.3945578231292544E-2</v>
      </c>
      <c r="J178" s="40">
        <f>AVERAGE(C178,D178,E178,F178,I178)</f>
        <v>5.8066033887816506E-3</v>
      </c>
      <c r="K178" s="40">
        <f>J178</f>
        <v>5.8066033887816506E-3</v>
      </c>
      <c r="L178" s="40">
        <f t="shared" ref="L178:N178" si="234">K178</f>
        <v>5.8066033887816506E-3</v>
      </c>
      <c r="M178" s="40">
        <f t="shared" si="234"/>
        <v>5.8066033887816506E-3</v>
      </c>
      <c r="N178" s="40">
        <f t="shared" si="234"/>
        <v>5.8066033887816506E-3</v>
      </c>
      <c r="P178" s="150"/>
    </row>
    <row r="179" spans="1:21">
      <c r="A179" s="9" t="s">
        <v>129</v>
      </c>
      <c r="B179" s="9">
        <f>B186+B182</f>
        <v>535</v>
      </c>
      <c r="C179" s="9">
        <f t="shared" ref="C179:H179" si="235">C186+C182</f>
        <v>514</v>
      </c>
      <c r="D179" s="9">
        <f t="shared" si="235"/>
        <v>505</v>
      </c>
      <c r="E179" s="9">
        <f t="shared" si="235"/>
        <v>343</v>
      </c>
      <c r="F179" s="9">
        <f t="shared" si="235"/>
        <v>334</v>
      </c>
      <c r="G179" s="9">
        <f t="shared" si="235"/>
        <v>322</v>
      </c>
      <c r="H179" s="9">
        <f t="shared" si="235"/>
        <v>569</v>
      </c>
      <c r="I179" s="9">
        <f>I186+I182</f>
        <v>691</v>
      </c>
      <c r="J179" s="41">
        <f>+J186+J182</f>
        <v>663.87582936171009</v>
      </c>
      <c r="K179" s="41">
        <f t="shared" ref="K179:N179" si="236">+K186+K182</f>
        <v>638.25848514866857</v>
      </c>
      <c r="L179" s="41">
        <f t="shared" si="236"/>
        <v>614.1137499545581</v>
      </c>
      <c r="M179" s="41">
        <f t="shared" si="236"/>
        <v>591.41209809656618</v>
      </c>
      <c r="N179" s="41">
        <f t="shared" si="236"/>
        <v>570.12880982791444</v>
      </c>
      <c r="O179" s="1" t="s">
        <v>209</v>
      </c>
      <c r="P179" s="150"/>
      <c r="R179" s="55"/>
      <c r="S179" s="41"/>
      <c r="T179" s="41"/>
      <c r="U179" s="41"/>
    </row>
    <row r="180" spans="1:21">
      <c r="A180" s="39" t="s">
        <v>128</v>
      </c>
      <c r="B180" s="40" t="str">
        <f t="shared" ref="B180:I180" si="237">+IFERROR(B179/A179-1,"nm")</f>
        <v>nm</v>
      </c>
      <c r="C180" s="40">
        <f t="shared" si="237"/>
        <v>-3.9252336448598157E-2</v>
      </c>
      <c r="D180" s="40">
        <f t="shared" si="237"/>
        <v>-1.7509727626459193E-2</v>
      </c>
      <c r="E180" s="40">
        <f t="shared" si="237"/>
        <v>-0.32079207920792074</v>
      </c>
      <c r="F180" s="40">
        <f t="shared" si="237"/>
        <v>-2.6239067055393583E-2</v>
      </c>
      <c r="G180" s="40">
        <f t="shared" si="237"/>
        <v>-3.59281437125748E-2</v>
      </c>
      <c r="H180" s="40">
        <f t="shared" si="237"/>
        <v>0.76708074534161486</v>
      </c>
      <c r="I180" s="40">
        <f t="shared" si="237"/>
        <v>0.21441124780316345</v>
      </c>
      <c r="J180" s="40">
        <f>+IFERROR(J179/I179-1,"nm")</f>
        <v>-3.9253503094486164E-2</v>
      </c>
      <c r="K180" s="40">
        <f>+IFERROR(K179/J179-1,"nm")</f>
        <v>-3.8587553696105448E-2</v>
      </c>
      <c r="L180" s="40">
        <f t="shared" ref="L180:N180" si="238">+IFERROR(L179/K179-1,"nm")</f>
        <v>-3.7829086108407073E-2</v>
      </c>
      <c r="M180" s="40">
        <f t="shared" si="238"/>
        <v>-3.6966525924019389E-2</v>
      </c>
      <c r="N180" s="40">
        <f t="shared" si="238"/>
        <v>-3.5987238572141256E-2</v>
      </c>
      <c r="P180" s="150"/>
      <c r="R180" s="71"/>
      <c r="S180" s="72"/>
      <c r="T180" s="72"/>
      <c r="U180" s="72"/>
    </row>
    <row r="181" spans="1:21">
      <c r="A181" s="39" t="s">
        <v>130</v>
      </c>
      <c r="B181" s="40">
        <f>+IFERROR(B179/B177,"nm")</f>
        <v>0.26992936427850656</v>
      </c>
      <c r="C181" s="40">
        <f t="shared" ref="C181:I181" si="239">+IFERROR(C179/C177,"nm")</f>
        <v>0.26291560102301792</v>
      </c>
      <c r="D181" s="40">
        <f t="shared" si="239"/>
        <v>0.24730656219392752</v>
      </c>
      <c r="E181" s="40">
        <f t="shared" si="239"/>
        <v>0.18186638388123011</v>
      </c>
      <c r="F181" s="40">
        <f t="shared" si="239"/>
        <v>0.17523609653725078</v>
      </c>
      <c r="G181" s="40">
        <f t="shared" si="239"/>
        <v>0.17443120260021669</v>
      </c>
      <c r="H181" s="40">
        <f t="shared" si="239"/>
        <v>0.25804988662131517</v>
      </c>
      <c r="I181" s="40">
        <f t="shared" si="239"/>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150"/>
      <c r="R181" s="71"/>
      <c r="S181" s="73"/>
      <c r="T181" s="73"/>
      <c r="U181" s="73"/>
    </row>
    <row r="182" spans="1:21">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0">J182+J182*K183</f>
        <v>26.631193687679239</v>
      </c>
      <c r="L182" s="9">
        <f t="shared" si="240"/>
        <v>29.300471526145909</v>
      </c>
      <c r="M182" s="9">
        <f t="shared" si="240"/>
        <v>32.237294419576664</v>
      </c>
      <c r="N182" s="9">
        <f>M182+M182*N183</f>
        <v>35.468478743323736</v>
      </c>
      <c r="O182" s="1" t="s">
        <v>210</v>
      </c>
      <c r="P182" s="150"/>
      <c r="R182" s="55"/>
      <c r="S182" s="55"/>
      <c r="T182" s="55"/>
      <c r="U182" s="55"/>
    </row>
    <row r="183" spans="1:21">
      <c r="A183" s="39" t="s">
        <v>128</v>
      </c>
      <c r="B183" s="40" t="str">
        <f t="shared" ref="B183:I183" si="241">+IFERROR(B182/A182-1,"nm")</f>
        <v>nm</v>
      </c>
      <c r="C183" s="40">
        <f t="shared" si="241"/>
        <v>0.5</v>
      </c>
      <c r="D183" s="40">
        <f t="shared" si="241"/>
        <v>3.7037037037036979E-2</v>
      </c>
      <c r="E183" s="40">
        <f t="shared" si="241"/>
        <v>0.1785714285714286</v>
      </c>
      <c r="F183" s="40">
        <f t="shared" si="241"/>
        <v>-6.0606060606060552E-2</v>
      </c>
      <c r="G183" s="40">
        <f t="shared" si="241"/>
        <v>-0.19354838709677424</v>
      </c>
      <c r="H183" s="40">
        <f t="shared" si="241"/>
        <v>4.0000000000000036E-2</v>
      </c>
      <c r="I183" s="40">
        <f t="shared" si="241"/>
        <v>-0.15384615384615385</v>
      </c>
      <c r="J183" s="40">
        <f>AVERAGE(C183,D183,E183,F183,I183)</f>
        <v>0.10023125023125024</v>
      </c>
      <c r="K183" s="40">
        <f>J183</f>
        <v>0.10023125023125024</v>
      </c>
      <c r="L183" s="40">
        <f t="shared" ref="L183:N183" si="242">K183</f>
        <v>0.10023125023125024</v>
      </c>
      <c r="M183" s="40">
        <f t="shared" si="242"/>
        <v>0.10023125023125024</v>
      </c>
      <c r="N183" s="40">
        <f t="shared" si="242"/>
        <v>0.10023125023125024</v>
      </c>
      <c r="P183" s="150"/>
      <c r="R183" s="71"/>
      <c r="S183" s="72"/>
      <c r="T183" s="72"/>
      <c r="U183" s="72"/>
    </row>
    <row r="184" spans="1:21">
      <c r="A184" s="39" t="s">
        <v>132</v>
      </c>
      <c r="B184" s="40">
        <f t="shared" ref="B184:H184" si="243">+IFERROR(B182/B$177,"nm")</f>
        <v>9.0817356205852677E-3</v>
      </c>
      <c r="C184" s="40">
        <f t="shared" si="243"/>
        <v>1.3810741687979539E-2</v>
      </c>
      <c r="D184" s="40">
        <f t="shared" si="243"/>
        <v>1.3712047012732615E-2</v>
      </c>
      <c r="E184" s="40">
        <f t="shared" si="243"/>
        <v>1.7497348886532343E-2</v>
      </c>
      <c r="F184" s="40">
        <f t="shared" si="243"/>
        <v>1.6264428121720881E-2</v>
      </c>
      <c r="G184" s="40">
        <f t="shared" si="243"/>
        <v>1.3542795232936078E-2</v>
      </c>
      <c r="H184" s="40">
        <f t="shared" si="243"/>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150"/>
      <c r="R184" s="71"/>
      <c r="S184" s="72"/>
      <c r="T184" s="72"/>
      <c r="U184" s="72"/>
    </row>
    <row r="185" spans="1:21">
      <c r="A185" s="39" t="s">
        <v>139</v>
      </c>
      <c r="B185" s="40">
        <f t="shared" ref="B185:I185" si="244">+IFERROR(B182/B192,"nm")</f>
        <v>0.14754098360655737</v>
      </c>
      <c r="C185" s="40">
        <f t="shared" si="244"/>
        <v>0.216</v>
      </c>
      <c r="D185" s="40">
        <f t="shared" si="244"/>
        <v>0.224</v>
      </c>
      <c r="E185" s="40">
        <f t="shared" si="244"/>
        <v>0.28695652173913044</v>
      </c>
      <c r="F185" s="40">
        <f t="shared" si="244"/>
        <v>0.31</v>
      </c>
      <c r="G185" s="40">
        <f t="shared" si="244"/>
        <v>0.3125</v>
      </c>
      <c r="H185" s="40">
        <f t="shared" si="244"/>
        <v>0.41269841269841268</v>
      </c>
      <c r="I185" s="40">
        <f t="shared" si="244"/>
        <v>0.44897959183673469</v>
      </c>
      <c r="J185" s="42">
        <f>+IFERROR(J182/J192,"nm")</f>
        <v>0.53787953846358683</v>
      </c>
      <c r="K185" s="42">
        <f t="shared" ref="K185:N185" si="245">+IFERROR(K182/K192,"nm")</f>
        <v>0.64438206804510267</v>
      </c>
      <c r="L185" s="42">
        <f t="shared" si="245"/>
        <v>0.77197256992551178</v>
      </c>
      <c r="M185" s="42">
        <f t="shared" si="245"/>
        <v>0.92482655596754915</v>
      </c>
      <c r="N185" s="42">
        <f t="shared" si="245"/>
        <v>1.1079463078659999</v>
      </c>
      <c r="P185" s="150"/>
      <c r="R185" s="71"/>
      <c r="S185" s="73"/>
      <c r="T185" s="73"/>
      <c r="U185" s="73"/>
    </row>
    <row r="186" spans="1:21">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6">J186+J186*K187</f>
        <v>611.62729146098934</v>
      </c>
      <c r="L186" s="9">
        <f t="shared" si="246"/>
        <v>584.81327842841222</v>
      </c>
      <c r="M186" s="9">
        <f t="shared" si="246"/>
        <v>559.17480367698954</v>
      </c>
      <c r="N186" s="9">
        <f t="shared" si="246"/>
        <v>534.66033108459067</v>
      </c>
      <c r="O186" s="1" t="s">
        <v>210</v>
      </c>
      <c r="P186" s="150"/>
    </row>
    <row r="187" spans="1:21">
      <c r="A187" s="39" t="s">
        <v>128</v>
      </c>
      <c r="B187" s="40" t="str">
        <f t="shared" ref="B187:I187" si="247">+IFERROR(B186/A186-1,"nm")</f>
        <v>nm</v>
      </c>
      <c r="C187" s="40">
        <f t="shared" si="247"/>
        <v>-5.8027079303675011E-2</v>
      </c>
      <c r="D187" s="40">
        <f t="shared" si="247"/>
        <v>-2.0533880903490731E-2</v>
      </c>
      <c r="E187" s="40">
        <f t="shared" si="247"/>
        <v>-0.35010482180293501</v>
      </c>
      <c r="F187" s="40">
        <f t="shared" si="247"/>
        <v>-2.2580645161290325E-2</v>
      </c>
      <c r="G187" s="40">
        <f t="shared" si="247"/>
        <v>-1.980198019801982E-2</v>
      </c>
      <c r="H187" s="40">
        <f t="shared" si="247"/>
        <v>0.82828282828282829</v>
      </c>
      <c r="I187" s="40">
        <f t="shared" si="247"/>
        <v>0.2320441988950277</v>
      </c>
      <c r="J187" s="40">
        <f>AVERAGE(C187,D187,E187,F187,I187)</f>
        <v>-4.3840445655272675E-2</v>
      </c>
      <c r="K187" s="40">
        <f>J187</f>
        <v>-4.3840445655272675E-2</v>
      </c>
      <c r="L187" s="40">
        <f t="shared" ref="L187:N187" si="248">K187</f>
        <v>-4.3840445655272675E-2</v>
      </c>
      <c r="M187" s="40">
        <f t="shared" si="248"/>
        <v>-4.3840445655272675E-2</v>
      </c>
      <c r="N187" s="40">
        <f t="shared" si="248"/>
        <v>-4.3840445655272675E-2</v>
      </c>
      <c r="P187" s="150"/>
    </row>
    <row r="188" spans="1:21">
      <c r="A188" s="39" t="s">
        <v>130</v>
      </c>
      <c r="B188" s="40">
        <f t="shared" ref="B188:H188" si="249">+IFERROR(B186/B$177,"nm")</f>
        <v>0.26084762865792127</v>
      </c>
      <c r="C188" s="40">
        <f t="shared" si="249"/>
        <v>0.24910485933503837</v>
      </c>
      <c r="D188" s="40">
        <f t="shared" si="249"/>
        <v>0.23359451518119489</v>
      </c>
      <c r="E188" s="40">
        <f t="shared" si="249"/>
        <v>0.16436903499469777</v>
      </c>
      <c r="F188" s="40">
        <f t="shared" si="249"/>
        <v>0.1589716684155299</v>
      </c>
      <c r="G188" s="40">
        <f t="shared" si="249"/>
        <v>0.16088840736728061</v>
      </c>
      <c r="H188" s="40">
        <f t="shared" si="249"/>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150"/>
    </row>
    <row r="189" spans="1:21">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0">J189+J189*K190</f>
        <v>6.2650418326886319</v>
      </c>
      <c r="L189" s="9">
        <f t="shared" si="250"/>
        <v>5.227146932496991</v>
      </c>
      <c r="M189" s="9">
        <f t="shared" si="250"/>
        <v>4.361194351704281</v>
      </c>
      <c r="N189" s="9">
        <f t="shared" si="250"/>
        <v>3.6386993553004117</v>
      </c>
      <c r="O189" s="1" t="s">
        <v>210</v>
      </c>
      <c r="P189" s="150"/>
      <c r="R189" s="55"/>
      <c r="S189" s="55"/>
      <c r="T189" s="55"/>
      <c r="U189" s="55"/>
    </row>
    <row r="190" spans="1:21">
      <c r="A190" s="39" t="s">
        <v>128</v>
      </c>
      <c r="B190" s="40" t="str">
        <f t="shared" ref="B190:I190" si="251">+IFERROR(B189/A189-1,"nm")</f>
        <v>nm</v>
      </c>
      <c r="C190" s="40">
        <f t="shared" si="251"/>
        <v>-0.43478260869565222</v>
      </c>
      <c r="D190" s="40">
        <f t="shared" si="251"/>
        <v>-0.23076923076923073</v>
      </c>
      <c r="E190" s="40">
        <f t="shared" si="251"/>
        <v>-0.26666666666666672</v>
      </c>
      <c r="F190" s="40">
        <f t="shared" si="251"/>
        <v>-0.18181818181818177</v>
      </c>
      <c r="G190" s="40">
        <f t="shared" si="251"/>
        <v>-0.33333333333333337</v>
      </c>
      <c r="H190" s="40">
        <f t="shared" si="251"/>
        <v>-0.41666666666666663</v>
      </c>
      <c r="I190" s="40">
        <f t="shared" si="251"/>
        <v>0.28571428571428581</v>
      </c>
      <c r="J190" s="40">
        <f>AVERAGE(C190,D190,E190,F190,I190)</f>
        <v>-0.16566448044708912</v>
      </c>
      <c r="K190" s="40">
        <f>J190</f>
        <v>-0.16566448044708912</v>
      </c>
      <c r="L190" s="40">
        <f t="shared" ref="L190:N190" si="252">K190</f>
        <v>-0.16566448044708912</v>
      </c>
      <c r="M190" s="40">
        <f t="shared" si="252"/>
        <v>-0.16566448044708912</v>
      </c>
      <c r="N190" s="40">
        <f t="shared" si="252"/>
        <v>-0.16566448044708912</v>
      </c>
      <c r="P190" s="150"/>
      <c r="R190" s="71"/>
      <c r="S190" s="72"/>
      <c r="T190" s="72"/>
      <c r="U190" s="72"/>
    </row>
    <row r="191" spans="1:21">
      <c r="A191" s="39" t="s">
        <v>132</v>
      </c>
      <c r="B191" s="40">
        <f t="shared" ref="B191:H191" si="253">+IFERROR(B189/B$177,"nm")</f>
        <v>3.481331987891019E-2</v>
      </c>
      <c r="C191" s="40">
        <f t="shared" si="253"/>
        <v>1.9948849104859334E-2</v>
      </c>
      <c r="D191" s="40">
        <f t="shared" si="253"/>
        <v>1.4691478942213516E-2</v>
      </c>
      <c r="E191" s="40">
        <f t="shared" si="253"/>
        <v>1.166489925768823E-2</v>
      </c>
      <c r="F191" s="40">
        <f t="shared" si="253"/>
        <v>9.4438614900314802E-3</v>
      </c>
      <c r="G191" s="40">
        <f t="shared" si="253"/>
        <v>6.5005417118093175E-3</v>
      </c>
      <c r="H191" s="40">
        <f t="shared" si="253"/>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150"/>
      <c r="R191" s="71"/>
      <c r="S191" s="73"/>
      <c r="T191" s="73"/>
      <c r="U191" s="73"/>
    </row>
    <row r="192" spans="1:21">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4">J192+J192*K193</f>
        <v>41.328266269841677</v>
      </c>
      <c r="L192" s="9">
        <f t="shared" si="254"/>
        <v>37.955327258549012</v>
      </c>
      <c r="M192" s="9">
        <f t="shared" si="254"/>
        <v>34.857665160631292</v>
      </c>
      <c r="N192" s="9">
        <f t="shared" si="254"/>
        <v>32.012813700005992</v>
      </c>
      <c r="O192" s="1" t="s">
        <v>210</v>
      </c>
      <c r="P192" s="150"/>
      <c r="R192" s="55"/>
      <c r="S192" s="41"/>
      <c r="T192" s="41"/>
      <c r="U192" s="41"/>
    </row>
    <row r="193" spans="1:21">
      <c r="A193" s="39" t="s">
        <v>128</v>
      </c>
      <c r="B193" s="40" t="str">
        <f t="shared" ref="B193:H193" si="255">+IFERROR(B192/A192-1,"nm")</f>
        <v>nm</v>
      </c>
      <c r="C193" s="40">
        <f t="shared" si="255"/>
        <v>2.4590163934426146E-2</v>
      </c>
      <c r="D193" s="40">
        <f t="shared" si="255"/>
        <v>0</v>
      </c>
      <c r="E193" s="40">
        <f t="shared" si="255"/>
        <v>-7.999999999999996E-2</v>
      </c>
      <c r="F193" s="40">
        <f t="shared" si="255"/>
        <v>-0.13043478260869568</v>
      </c>
      <c r="G193" s="40">
        <f t="shared" si="255"/>
        <v>-0.19999999999999996</v>
      </c>
      <c r="H193" s="40">
        <f t="shared" si="255"/>
        <v>-0.21250000000000002</v>
      </c>
      <c r="I193" s="40">
        <f>+IFERROR(I192/H192-1,"nm")</f>
        <v>-0.22222222222222221</v>
      </c>
      <c r="J193" s="40">
        <f>AVERAGE(C193,D193,E193,F193,I193)</f>
        <v>-8.1613368179298346E-2</v>
      </c>
      <c r="K193" s="40">
        <f>J193</f>
        <v>-8.1613368179298346E-2</v>
      </c>
      <c r="L193" s="40">
        <f t="shared" ref="L193:N193" si="256">K193</f>
        <v>-8.1613368179298346E-2</v>
      </c>
      <c r="M193" s="40">
        <f t="shared" si="256"/>
        <v>-8.1613368179298346E-2</v>
      </c>
      <c r="N193" s="40">
        <f t="shared" si="256"/>
        <v>-8.1613368179298346E-2</v>
      </c>
      <c r="P193" s="150"/>
      <c r="R193" s="71"/>
      <c r="S193" s="72"/>
      <c r="T193" s="72"/>
      <c r="U193" s="72"/>
    </row>
    <row r="194" spans="1:21">
      <c r="A194" s="39" t="s">
        <v>132</v>
      </c>
      <c r="B194" s="40">
        <f t="shared" ref="B194:H194" si="257">+IFERROR(B192/B$177,"nm")</f>
        <v>6.1553985872855703E-2</v>
      </c>
      <c r="C194" s="40">
        <f t="shared" si="257"/>
        <v>6.3938618925831206E-2</v>
      </c>
      <c r="D194" s="40">
        <f t="shared" si="257"/>
        <v>6.1214495592556317E-2</v>
      </c>
      <c r="E194" s="40">
        <f t="shared" si="257"/>
        <v>6.097560975609756E-2</v>
      </c>
      <c r="F194" s="40">
        <f t="shared" si="257"/>
        <v>5.2465897166841552E-2</v>
      </c>
      <c r="G194" s="40">
        <f t="shared" si="257"/>
        <v>4.3336944745395449E-2</v>
      </c>
      <c r="H194" s="40">
        <f t="shared" si="257"/>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150"/>
      <c r="R194" s="71"/>
      <c r="S194" s="73"/>
      <c r="T194" s="73"/>
      <c r="U194" s="73"/>
    </row>
    <row r="195" spans="1:21">
      <c r="A195" s="70" t="s">
        <v>107</v>
      </c>
      <c r="B195" s="36"/>
      <c r="C195" s="36"/>
      <c r="D195" s="36"/>
      <c r="E195" s="36"/>
      <c r="F195" s="36"/>
      <c r="G195" s="36"/>
      <c r="H195" s="36"/>
      <c r="I195" s="36"/>
      <c r="J195" s="32"/>
      <c r="K195" s="32"/>
      <c r="L195" s="32"/>
      <c r="M195" s="32"/>
      <c r="N195" s="32"/>
      <c r="P195" s="150"/>
    </row>
    <row r="196" spans="1:21">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8">J196</f>
        <v>-72</v>
      </c>
      <c r="L196" s="9">
        <f t="shared" si="258"/>
        <v>-72</v>
      </c>
      <c r="M196" s="9">
        <f t="shared" si="258"/>
        <v>-72</v>
      </c>
      <c r="N196" s="9">
        <f t="shared" si="258"/>
        <v>-72</v>
      </c>
      <c r="O196" s="75" t="s">
        <v>223</v>
      </c>
      <c r="P196" s="150"/>
    </row>
    <row r="197" spans="1:21">
      <c r="A197" s="37" t="s">
        <v>128</v>
      </c>
      <c r="B197" s="40" t="str">
        <f t="shared" ref="B197:N197" si="259">+IFERROR(B196/A196-1,"nm")</f>
        <v>nm</v>
      </c>
      <c r="C197" s="40">
        <f t="shared" si="259"/>
        <v>4.8780487804878092E-2</v>
      </c>
      <c r="D197" s="40">
        <f t="shared" si="259"/>
        <v>-1.8720930232558139</v>
      </c>
      <c r="E197" s="40">
        <f t="shared" si="259"/>
        <v>-0.65333333333333332</v>
      </c>
      <c r="F197" s="40">
        <f t="shared" si="259"/>
        <v>-1.2692307692307692</v>
      </c>
      <c r="G197" s="40">
        <f t="shared" si="259"/>
        <v>0.5714285714285714</v>
      </c>
      <c r="H197" s="40">
        <f t="shared" si="259"/>
        <v>-4.6363636363636367</v>
      </c>
      <c r="I197" s="40">
        <f t="shared" si="259"/>
        <v>-2.8</v>
      </c>
      <c r="J197" s="40">
        <f t="shared" si="259"/>
        <v>0</v>
      </c>
      <c r="K197" s="40">
        <f t="shared" si="259"/>
        <v>0</v>
      </c>
      <c r="L197" s="40">
        <f t="shared" si="259"/>
        <v>0</v>
      </c>
      <c r="M197" s="40">
        <f t="shared" si="259"/>
        <v>0</v>
      </c>
      <c r="N197" s="40">
        <f t="shared" si="259"/>
        <v>0</v>
      </c>
      <c r="P197" s="150"/>
    </row>
    <row r="198" spans="1:21">
      <c r="A198" s="9" t="s">
        <v>129</v>
      </c>
      <c r="B198" s="9">
        <f t="shared" ref="B198:I198" si="260">+B201+B205</f>
        <v>-1022</v>
      </c>
      <c r="C198" s="9">
        <f t="shared" si="260"/>
        <v>-1089</v>
      </c>
      <c r="D198" s="9">
        <f t="shared" si="260"/>
        <v>-633</v>
      </c>
      <c r="E198" s="9">
        <f t="shared" si="260"/>
        <v>-1346</v>
      </c>
      <c r="F198" s="9">
        <f t="shared" si="260"/>
        <v>-1694</v>
      </c>
      <c r="G198" s="9">
        <f t="shared" si="260"/>
        <v>-1855</v>
      </c>
      <c r="H198" s="9">
        <f t="shared" si="260"/>
        <v>-2120</v>
      </c>
      <c r="I198" s="9">
        <f t="shared" si="260"/>
        <v>-2085</v>
      </c>
      <c r="J198" s="41">
        <f>+J205+J201</f>
        <v>-2309.0565552439402</v>
      </c>
      <c r="K198" s="41">
        <f t="shared" ref="K198:N198" si="261">+K205+K201</f>
        <v>-2557.117628323329</v>
      </c>
      <c r="L198" s="41">
        <f t="shared" si="261"/>
        <v>-2831.7489716810078</v>
      </c>
      <c r="M198" s="41">
        <f t="shared" si="261"/>
        <v>-3135.7900866169166</v>
      </c>
      <c r="N198" s="41">
        <f t="shared" si="261"/>
        <v>-3472.3833895591224</v>
      </c>
      <c r="O198" s="1" t="s">
        <v>209</v>
      </c>
      <c r="P198" s="150"/>
    </row>
    <row r="199" spans="1:21">
      <c r="A199" s="39" t="s">
        <v>128</v>
      </c>
      <c r="B199" s="40" t="str">
        <f t="shared" ref="B199:I199" si="262">+IFERROR(B198/A198-1,"nm")</f>
        <v>nm</v>
      </c>
      <c r="C199" s="40">
        <f t="shared" si="262"/>
        <v>6.5557729941291498E-2</v>
      </c>
      <c r="D199" s="40">
        <f t="shared" si="262"/>
        <v>-0.41873278236914602</v>
      </c>
      <c r="E199" s="40">
        <f t="shared" si="262"/>
        <v>1.126382306477093</v>
      </c>
      <c r="F199" s="40">
        <f t="shared" si="262"/>
        <v>0.25854383358098065</v>
      </c>
      <c r="G199" s="40">
        <f t="shared" si="262"/>
        <v>9.5041322314049603E-2</v>
      </c>
      <c r="H199" s="40">
        <f t="shared" si="262"/>
        <v>0.14285714285714279</v>
      </c>
      <c r="I199" s="40">
        <f t="shared" si="262"/>
        <v>-1.650943396226412E-2</v>
      </c>
      <c r="J199" s="40">
        <f>+IFERROR(J198/I198-1,"nm")</f>
        <v>0.10746117757503137</v>
      </c>
      <c r="K199" s="40">
        <f>+IFERROR(K198/J198-1,"nm")</f>
        <v>0.10742962207488338</v>
      </c>
      <c r="L199" s="40">
        <f t="shared" ref="L199:N199" si="263">+IFERROR(L198/K198-1,"nm")</f>
        <v>0.10739879163781429</v>
      </c>
      <c r="M199" s="40">
        <f t="shared" si="263"/>
        <v>0.1073686679068242</v>
      </c>
      <c r="N199" s="40">
        <f t="shared" si="263"/>
        <v>0.1073392330624221</v>
      </c>
      <c r="P199" s="150"/>
    </row>
    <row r="200" spans="1:21">
      <c r="A200" s="39" t="s">
        <v>130</v>
      </c>
      <c r="B200" s="40">
        <f>+IFERROR(B198/B196,"nm")</f>
        <v>12.463414634146341</v>
      </c>
      <c r="C200" s="40">
        <f t="shared" ref="C200:I200" si="264">+IFERROR(C198/C196,"nm")</f>
        <v>12.662790697674419</v>
      </c>
      <c r="D200" s="40">
        <f t="shared" si="264"/>
        <v>-8.44</v>
      </c>
      <c r="E200" s="40">
        <f t="shared" si="264"/>
        <v>-51.769230769230766</v>
      </c>
      <c r="F200" s="40">
        <f t="shared" si="264"/>
        <v>242</v>
      </c>
      <c r="G200" s="40">
        <f t="shared" si="264"/>
        <v>168.63636363636363</v>
      </c>
      <c r="H200" s="40">
        <f t="shared" si="264"/>
        <v>-53</v>
      </c>
      <c r="I200" s="40">
        <f t="shared" si="264"/>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150"/>
    </row>
    <row r="201" spans="1:21">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5">J201+J201*K202</f>
        <v>157.28467395435925</v>
      </c>
      <c r="L201" s="9">
        <f t="shared" si="265"/>
        <v>170.40298981033533</v>
      </c>
      <c r="M201" s="9">
        <f t="shared" si="265"/>
        <v>184.61543776812758</v>
      </c>
      <c r="N201" s="9">
        <f>M201+M201*N202</f>
        <v>200.01327382960145</v>
      </c>
      <c r="O201" s="1" t="s">
        <v>210</v>
      </c>
      <c r="P201" s="150"/>
    </row>
    <row r="202" spans="1:21">
      <c r="A202" s="39" t="s">
        <v>128</v>
      </c>
      <c r="B202" s="40" t="str">
        <f t="shared" ref="B202:I202" si="266">+IFERROR(B201/A201-1,"nm")</f>
        <v>nm</v>
      </c>
      <c r="C202" s="40">
        <f t="shared" si="266"/>
        <v>0.12000000000000011</v>
      </c>
      <c r="D202" s="40">
        <f t="shared" si="266"/>
        <v>8.3333333333333259E-2</v>
      </c>
      <c r="E202" s="40">
        <f t="shared" si="266"/>
        <v>0.20879120879120872</v>
      </c>
      <c r="F202" s="40">
        <f t="shared" si="266"/>
        <v>5.4545454545454453E-2</v>
      </c>
      <c r="G202" s="40">
        <f t="shared" si="266"/>
        <v>-3.4482758620689613E-2</v>
      </c>
      <c r="H202" s="40">
        <f t="shared" si="266"/>
        <v>0.2589285714285714</v>
      </c>
      <c r="I202" s="40">
        <f t="shared" si="266"/>
        <v>-4.9645390070921946E-2</v>
      </c>
      <c r="J202" s="40">
        <f>AVERAGE(C202,D202,E202,F202,I202)</f>
        <v>8.3404921319814918E-2</v>
      </c>
      <c r="K202" s="40">
        <f>J202</f>
        <v>8.3404921319814918E-2</v>
      </c>
      <c r="L202" s="40">
        <f t="shared" ref="L202:N202" si="267">K202</f>
        <v>8.3404921319814918E-2</v>
      </c>
      <c r="M202" s="40">
        <f t="shared" si="267"/>
        <v>8.3404921319814918E-2</v>
      </c>
      <c r="N202" s="40">
        <f t="shared" si="267"/>
        <v>8.3404921319814918E-2</v>
      </c>
      <c r="P202" s="150"/>
    </row>
    <row r="203" spans="1:21">
      <c r="A203" s="39" t="s">
        <v>132</v>
      </c>
      <c r="B203" s="40">
        <f>+IFERROR(B201/B196,"nm")</f>
        <v>-0.91463414634146345</v>
      </c>
      <c r="C203" s="40">
        <f t="shared" ref="C203:I203" si="268">+IFERROR(C201/C196,"nm")</f>
        <v>-0.97674418604651159</v>
      </c>
      <c r="D203" s="40">
        <f t="shared" si="268"/>
        <v>1.2133333333333334</v>
      </c>
      <c r="E203" s="40">
        <f t="shared" si="268"/>
        <v>4.2307692307692308</v>
      </c>
      <c r="F203" s="40">
        <f t="shared" si="268"/>
        <v>-16.571428571428573</v>
      </c>
      <c r="G203" s="40">
        <f t="shared" si="268"/>
        <v>-10.181818181818182</v>
      </c>
      <c r="H203" s="40">
        <f t="shared" si="268"/>
        <v>3.5249999999999999</v>
      </c>
      <c r="I203" s="40">
        <f t="shared" si="268"/>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150"/>
    </row>
    <row r="204" spans="1:21">
      <c r="A204" s="39" t="s">
        <v>139</v>
      </c>
      <c r="B204" s="40">
        <f>+IFERROR(B201/B211,"nm")</f>
        <v>0.10518934081346423</v>
      </c>
      <c r="C204" s="40">
        <f t="shared" ref="C204:I204" si="269">+IFERROR(C201/C211,"nm")</f>
        <v>8.9647812166488788E-2</v>
      </c>
      <c r="D204" s="40">
        <f t="shared" si="269"/>
        <v>7.3505654281098551E-2</v>
      </c>
      <c r="E204" s="40">
        <f t="shared" si="269"/>
        <v>7.586206896551724E-2</v>
      </c>
      <c r="F204" s="40">
        <f t="shared" si="269"/>
        <v>6.9336521219366412E-2</v>
      </c>
      <c r="G204" s="40">
        <f t="shared" si="269"/>
        <v>5.845511482254697E-2</v>
      </c>
      <c r="H204" s="40">
        <f t="shared" si="269"/>
        <v>7.5401069518716571E-2</v>
      </c>
      <c r="I204" s="40">
        <f t="shared" si="269"/>
        <v>7.374793615850303E-2</v>
      </c>
      <c r="J204" s="42">
        <f>+IFERROR(J201/J211,"nm")</f>
        <v>7.3735550774495548E-2</v>
      </c>
      <c r="K204" s="42">
        <f t="shared" ref="K204:N204" si="270">+IFERROR(K201/K211,"nm")</f>
        <v>7.3723167470515591E-2</v>
      </c>
      <c r="L204" s="42">
        <f t="shared" si="270"/>
        <v>7.3710786246213827E-2</v>
      </c>
      <c r="M204" s="42">
        <f t="shared" si="270"/>
        <v>7.3698407101240995E-2</v>
      </c>
      <c r="N204" s="42">
        <f t="shared" si="270"/>
        <v>7.3686030035247901E-2</v>
      </c>
      <c r="P204" s="150"/>
    </row>
    <row r="205" spans="1:21">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1">J205+J205*K206</f>
        <v>-2714.4023022776882</v>
      </c>
      <c r="L205" s="9">
        <f t="shared" si="271"/>
        <v>-3002.1519614913432</v>
      </c>
      <c r="M205" s="9">
        <f t="shared" si="271"/>
        <v>-3320.4055243850444</v>
      </c>
      <c r="N205" s="9">
        <f t="shared" si="271"/>
        <v>-3672.3966633887239</v>
      </c>
      <c r="O205" s="1" t="s">
        <v>220</v>
      </c>
      <c r="P205" s="150"/>
    </row>
    <row r="206" spans="1:21">
      <c r="A206" s="39" t="s">
        <v>128</v>
      </c>
      <c r="B206" s="40" t="str">
        <f t="shared" ref="B206:I206" si="272">+IFERROR(B205/A205-1,"nm")</f>
        <v>nm</v>
      </c>
      <c r="C206" s="40">
        <f t="shared" si="272"/>
        <v>6.9279854147675568E-2</v>
      </c>
      <c r="D206" s="40">
        <f t="shared" si="272"/>
        <v>-0.38277919863597609</v>
      </c>
      <c r="E206" s="40">
        <f t="shared" si="272"/>
        <v>1.0110497237569063</v>
      </c>
      <c r="F206" s="40">
        <f t="shared" si="272"/>
        <v>0.24313186813186816</v>
      </c>
      <c r="G206" s="40">
        <f t="shared" si="272"/>
        <v>8.6740331491712785E-2</v>
      </c>
      <c r="H206" s="40">
        <f t="shared" si="272"/>
        <v>0.14946619217081847</v>
      </c>
      <c r="I206" s="40">
        <f t="shared" si="272"/>
        <v>-1.8575851393188847E-2</v>
      </c>
      <c r="J206" s="40">
        <f>AVERAGE(C206,F206,G206,H206,I206)</f>
        <v>0.10600847890977723</v>
      </c>
      <c r="K206" s="40">
        <f>J206</f>
        <v>0.10600847890977723</v>
      </c>
      <c r="L206" s="40">
        <f t="shared" ref="L206:N206" si="273">K206</f>
        <v>0.10600847890977723</v>
      </c>
      <c r="M206" s="40">
        <f t="shared" si="273"/>
        <v>0.10600847890977723</v>
      </c>
      <c r="N206" s="40">
        <f t="shared" si="273"/>
        <v>0.10600847890977723</v>
      </c>
      <c r="P206" s="150"/>
    </row>
    <row r="207" spans="1:21">
      <c r="A207" s="39" t="s">
        <v>130</v>
      </c>
      <c r="B207" s="40">
        <f>+IFERROR(B205/B196,"nm")</f>
        <v>13.378048780487806</v>
      </c>
      <c r="C207" s="40">
        <f t="shared" ref="C207:I207" si="274">+IFERROR(C205/C196,"nm")</f>
        <v>13.63953488372093</v>
      </c>
      <c r="D207" s="40">
        <f t="shared" si="274"/>
        <v>-9.6533333333333342</v>
      </c>
      <c r="E207" s="40">
        <f t="shared" si="274"/>
        <v>-56</v>
      </c>
      <c r="F207" s="40">
        <f t="shared" si="274"/>
        <v>258.57142857142856</v>
      </c>
      <c r="G207" s="40">
        <f t="shared" si="274"/>
        <v>178.81818181818181</v>
      </c>
      <c r="H207" s="40">
        <f t="shared" si="274"/>
        <v>-56.524999999999999</v>
      </c>
      <c r="I207" s="40">
        <f t="shared" si="274"/>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150"/>
    </row>
    <row r="208" spans="1:21">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5">J208+J208*K209</f>
        <v>109.57022295446697</v>
      </c>
      <c r="L208" s="9">
        <f t="shared" si="275"/>
        <v>162.20110774009441</v>
      </c>
      <c r="M208" s="9">
        <f t="shared" si="275"/>
        <v>240.112675165832</v>
      </c>
      <c r="N208" s="9">
        <f t="shared" si="275"/>
        <v>355.44823077087324</v>
      </c>
      <c r="O208" s="1" t="s">
        <v>220</v>
      </c>
      <c r="P208" s="150"/>
      <c r="R208" s="55"/>
      <c r="S208" s="55"/>
      <c r="T208" s="55"/>
      <c r="U208" s="55"/>
    </row>
    <row r="209" spans="1:21">
      <c r="A209" s="39" t="s">
        <v>128</v>
      </c>
      <c r="B209" s="40" t="str">
        <f t="shared" ref="B209:I209" si="276">+IFERROR(B208/A208-1,"nm")</f>
        <v>nm</v>
      </c>
      <c r="C209" s="40">
        <f t="shared" si="276"/>
        <v>1.5384615384615383</v>
      </c>
      <c r="D209" s="40">
        <f t="shared" si="276"/>
        <v>0.10227272727272729</v>
      </c>
      <c r="E209" s="40">
        <f t="shared" si="276"/>
        <v>-0.45360824742268047</v>
      </c>
      <c r="F209" s="40">
        <f t="shared" si="276"/>
        <v>1.3710691823899372</v>
      </c>
      <c r="G209" s="40">
        <f t="shared" si="276"/>
        <v>-0.156498673740053</v>
      </c>
      <c r="H209" s="40">
        <f t="shared" si="276"/>
        <v>-0.96540880503144655</v>
      </c>
      <c r="I209" s="40">
        <f t="shared" si="276"/>
        <v>3.5454545454545459</v>
      </c>
      <c r="J209" s="40">
        <f>AVERAGE(C209,D209,E209,F209,G209)</f>
        <v>0.48033930539229386</v>
      </c>
      <c r="K209" s="40">
        <f>J209</f>
        <v>0.48033930539229386</v>
      </c>
      <c r="L209" s="40">
        <f t="shared" ref="L209:N209" si="277">K209</f>
        <v>0.48033930539229386</v>
      </c>
      <c r="M209" s="40">
        <f t="shared" si="277"/>
        <v>0.48033930539229386</v>
      </c>
      <c r="N209" s="40">
        <f t="shared" si="277"/>
        <v>0.48033930539229386</v>
      </c>
      <c r="P209" s="150"/>
      <c r="R209" s="71"/>
      <c r="S209" s="72"/>
      <c r="T209" s="72"/>
      <c r="U209" s="72"/>
    </row>
    <row r="210" spans="1:21">
      <c r="A210" s="39" t="s">
        <v>132</v>
      </c>
      <c r="B210" s="40">
        <f>+IFERROR(B208/B196,"nm")</f>
        <v>-1.2682926829268293</v>
      </c>
      <c r="C210" s="40">
        <f t="shared" ref="C210:I210" si="278">+IFERROR(C208/C196,"nm")</f>
        <v>-3.0697674418604652</v>
      </c>
      <c r="D210" s="40">
        <f t="shared" si="278"/>
        <v>3.88</v>
      </c>
      <c r="E210" s="40">
        <f t="shared" si="278"/>
        <v>6.115384615384615</v>
      </c>
      <c r="F210" s="40">
        <f t="shared" si="278"/>
        <v>-53.857142857142854</v>
      </c>
      <c r="G210" s="40">
        <f t="shared" si="278"/>
        <v>-28.90909090909091</v>
      </c>
      <c r="H210" s="40">
        <f t="shared" si="278"/>
        <v>0.27500000000000002</v>
      </c>
      <c r="I210" s="40">
        <f t="shared" si="278"/>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150"/>
      <c r="R210" s="71"/>
      <c r="S210" s="73"/>
      <c r="T210" s="73"/>
      <c r="U210" s="73"/>
    </row>
    <row r="211" spans="1:21">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79">J211+J211*K212</f>
        <v>2133.4497601078083</v>
      </c>
      <c r="L211" s="9">
        <f t="shared" si="279"/>
        <v>2311.7782144005841</v>
      </c>
      <c r="M211" s="9">
        <f t="shared" si="279"/>
        <v>2505.0125915817639</v>
      </c>
      <c r="N211" s="9">
        <f t="shared" si="279"/>
        <v>2714.3988315549718</v>
      </c>
      <c r="O211" s="1" t="s">
        <v>220</v>
      </c>
      <c r="P211" s="150"/>
      <c r="R211" s="55"/>
      <c r="S211" s="41"/>
      <c r="T211" s="41"/>
      <c r="U211" s="41"/>
    </row>
    <row r="212" spans="1:21">
      <c r="A212" s="39" t="s">
        <v>128</v>
      </c>
      <c r="B212" s="40" t="str">
        <f t="shared" ref="B212:H212" si="280">+IFERROR(B211/A211-1,"nm")</f>
        <v>nm</v>
      </c>
      <c r="C212" s="40">
        <f t="shared" si="280"/>
        <v>0.31416549789621318</v>
      </c>
      <c r="D212" s="40">
        <f t="shared" si="280"/>
        <v>0.32123799359658478</v>
      </c>
      <c r="E212" s="40">
        <f t="shared" si="280"/>
        <v>0.17124394184168024</v>
      </c>
      <c r="F212" s="40">
        <f t="shared" si="280"/>
        <v>0.15379310344827579</v>
      </c>
      <c r="G212" s="40">
        <f t="shared" si="280"/>
        <v>0.14524805738194857</v>
      </c>
      <c r="H212" s="40">
        <f t="shared" si="280"/>
        <v>-2.4008350730688965E-2</v>
      </c>
      <c r="I212" s="40">
        <f>+IFERROR(I211/H211-1,"nm")</f>
        <v>-2.8342245989304793E-2</v>
      </c>
      <c r="J212" s="40">
        <f>AVERAGE(I212,G212,E212,F212,H212)</f>
        <v>8.3586901190382173E-2</v>
      </c>
      <c r="K212" s="40">
        <f>J212</f>
        <v>8.3586901190382173E-2</v>
      </c>
      <c r="L212" s="40">
        <f t="shared" ref="L212:N212" si="281">K212</f>
        <v>8.3586901190382173E-2</v>
      </c>
      <c r="M212" s="40">
        <f t="shared" si="281"/>
        <v>8.3586901190382173E-2</v>
      </c>
      <c r="N212" s="40">
        <f t="shared" si="281"/>
        <v>8.3586901190382173E-2</v>
      </c>
      <c r="P212" s="150"/>
      <c r="R212" s="71"/>
      <c r="S212" s="72"/>
      <c r="T212" s="72"/>
      <c r="U212" s="72"/>
    </row>
    <row r="213" spans="1:21">
      <c r="A213" s="39" t="s">
        <v>132</v>
      </c>
      <c r="B213" s="40">
        <f>+IFERROR(B211/B196,"nm")</f>
        <v>-8.6951219512195124</v>
      </c>
      <c r="C213" s="40">
        <f t="shared" ref="C213:I213" si="282">+IFERROR(C211/C196,"nm")</f>
        <v>-10.895348837209303</v>
      </c>
      <c r="D213" s="40">
        <f t="shared" si="282"/>
        <v>16.506666666666668</v>
      </c>
      <c r="E213" s="40">
        <f t="shared" si="282"/>
        <v>55.769230769230766</v>
      </c>
      <c r="F213" s="40">
        <f t="shared" si="282"/>
        <v>-239</v>
      </c>
      <c r="G213" s="40">
        <f t="shared" si="282"/>
        <v>-174.18181818181819</v>
      </c>
      <c r="H213" s="40">
        <f t="shared" si="282"/>
        <v>46.75</v>
      </c>
      <c r="I213" s="40">
        <f t="shared" si="282"/>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150"/>
      <c r="R213" s="71"/>
      <c r="S213" s="73"/>
      <c r="T213" s="73"/>
      <c r="U213" s="73"/>
    </row>
  </sheetData>
  <mergeCells count="6">
    <mergeCell ref="P150:P213"/>
    <mergeCell ref="P3:P11"/>
    <mergeCell ref="P20:P50"/>
    <mergeCell ref="P51:P83"/>
    <mergeCell ref="P84:P116"/>
    <mergeCell ref="P117:P149"/>
  </mergeCells>
  <hyperlinks>
    <hyperlink ref="P1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topLeftCell="A18" zoomScaleNormal="100" workbookViewId="0">
      <selection activeCell="N48" sqref="N48"/>
    </sheetView>
  </sheetViews>
  <sheetFormatPr defaultColWidth="8.88671875" defaultRowHeight="14.4"/>
  <cols>
    <col min="1" max="1" width="48.77734375" customWidth="1"/>
    <col min="2" max="14" width="11.77734375" customWidth="1"/>
    <col min="15" max="15" width="53.21875" hidden="1" customWidth="1"/>
    <col min="16" max="16" width="52.5546875" customWidth="1"/>
    <col min="19" max="19" width="48.77734375" customWidth="1"/>
    <col min="20" max="22" width="13.88671875" bestFit="1" customWidth="1"/>
  </cols>
  <sheetData>
    <row r="1" spans="1:22"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32"/>
      <c r="P1" s="53" t="s">
        <v>188</v>
      </c>
      <c r="S1" s="66" t="s">
        <v>197</v>
      </c>
      <c r="T1" s="67"/>
      <c r="U1" s="67"/>
      <c r="V1" s="67"/>
    </row>
    <row r="2" spans="1:22">
      <c r="A2" s="33" t="s">
        <v>141</v>
      </c>
      <c r="B2" s="33"/>
      <c r="C2" s="33"/>
      <c r="D2" s="33"/>
      <c r="E2" s="33"/>
      <c r="F2" s="33"/>
      <c r="G2" s="33"/>
      <c r="H2" s="33"/>
      <c r="I2" s="33"/>
      <c r="J2" s="33"/>
      <c r="K2" s="33"/>
      <c r="L2" s="33"/>
      <c r="M2" s="33"/>
      <c r="N2" s="33"/>
      <c r="O2" s="33"/>
      <c r="S2" s="33" t="s">
        <v>224</v>
      </c>
      <c r="T2" s="67" t="s">
        <v>198</v>
      </c>
      <c r="U2" s="67" t="s">
        <v>199</v>
      </c>
      <c r="V2" s="67" t="s">
        <v>200</v>
      </c>
    </row>
    <row r="3" spans="1:22">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9"/>
      <c r="P3" s="151" t="s">
        <v>225</v>
      </c>
      <c r="S3" t="s">
        <v>150</v>
      </c>
      <c r="T3" s="3">
        <v>7824.8103799865303</v>
      </c>
      <c r="U3" s="3">
        <f>Historicals!J25</f>
        <v>7441</v>
      </c>
      <c r="V3" s="3">
        <f>U3-T3</f>
        <v>-383.81037998653028</v>
      </c>
    </row>
    <row r="4" spans="1:22">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40"/>
      <c r="P4" s="151"/>
      <c r="S4" t="s">
        <v>151</v>
      </c>
      <c r="T4" s="76">
        <v>4423</v>
      </c>
      <c r="U4" s="56">
        <f>Historicals!J26</f>
        <v>3234</v>
      </c>
      <c r="V4" s="56">
        <f t="shared" ref="V4:V24" si="1">U4-T4</f>
        <v>-1189</v>
      </c>
    </row>
    <row r="5" spans="1:22">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9"/>
      <c r="P5" s="151"/>
      <c r="S5" t="s">
        <v>152</v>
      </c>
      <c r="T5" s="3">
        <v>9794.3812998401372</v>
      </c>
      <c r="U5" s="56">
        <f>Historicals!J28+Historicals!J27-Historicals!J41</f>
        <v>9723</v>
      </c>
      <c r="V5" s="56">
        <f t="shared" si="1"/>
        <v>-71.381299840137217</v>
      </c>
    </row>
    <row r="6" spans="1:22">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45"/>
      <c r="P6" s="151"/>
      <c r="S6" t="s">
        <v>154</v>
      </c>
      <c r="T6" s="76">
        <v>2129</v>
      </c>
      <c r="U6" s="56">
        <f>Historicals!J29</f>
        <v>1942</v>
      </c>
      <c r="V6" s="56">
        <f t="shared" si="1"/>
        <v>-187</v>
      </c>
    </row>
    <row r="7" spans="1:22">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34"/>
      <c r="P7" s="151"/>
      <c r="S7" t="s">
        <v>155</v>
      </c>
      <c r="T7" s="56">
        <v>4842.4783894140219</v>
      </c>
      <c r="U7" s="56">
        <f>Historicals!J31</f>
        <v>5081</v>
      </c>
      <c r="V7" s="56">
        <f t="shared" si="1"/>
        <v>238.52161058597812</v>
      </c>
    </row>
    <row r="8" spans="1:22">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43"/>
      <c r="P8" s="151"/>
      <c r="S8" t="s">
        <v>156</v>
      </c>
      <c r="T8" s="3">
        <v>280.25</v>
      </c>
      <c r="U8" s="56">
        <f>Historicals!J33</f>
        <v>274</v>
      </c>
      <c r="V8" s="56">
        <f t="shared" si="1"/>
        <v>-6.25</v>
      </c>
    </row>
    <row r="9" spans="1:22">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43"/>
      <c r="P9" s="151"/>
      <c r="S9" t="s">
        <v>40</v>
      </c>
      <c r="T9" s="76">
        <v>284</v>
      </c>
      <c r="U9" s="56">
        <f>Historicals!J34</f>
        <v>281</v>
      </c>
      <c r="V9" s="56">
        <f t="shared" si="1"/>
        <v>-3</v>
      </c>
    </row>
    <row r="10" spans="1:2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J38*J11</f>
        <v>193.65903804438435</v>
      </c>
      <c r="K10" s="3">
        <f t="shared" ref="K10:N10" si="2">K38*K11</f>
        <v>193.65903804438435</v>
      </c>
      <c r="L10" s="3">
        <f t="shared" si="2"/>
        <v>193.65903804438435</v>
      </c>
      <c r="M10" s="3">
        <f t="shared" si="2"/>
        <v>193.65903804438435</v>
      </c>
      <c r="N10" s="3">
        <f t="shared" si="2"/>
        <v>193.65903804438435</v>
      </c>
      <c r="O10" s="3"/>
      <c r="P10" s="77"/>
      <c r="S10" s="51" t="s">
        <v>38</v>
      </c>
      <c r="T10" s="76">
        <v>2926</v>
      </c>
      <c r="U10" s="56">
        <f>Historicals!J32</f>
        <v>2923</v>
      </c>
      <c r="V10" s="56">
        <f t="shared" si="1"/>
        <v>-3</v>
      </c>
    </row>
    <row r="11" spans="1:22">
      <c r="A11" s="35" t="s">
        <v>248</v>
      </c>
      <c r="B11" s="40" t="str">
        <f>+IFERROR(B10/A38,"nm")</f>
        <v>nm</v>
      </c>
      <c r="C11" s="40">
        <f t="shared" ref="C11:I11" si="3">+IFERROR(C10/B38,"nm")</f>
        <v>1.7608897126969416E-2</v>
      </c>
      <c r="D11" s="40">
        <f t="shared" si="3"/>
        <v>2.935323383084577E-2</v>
      </c>
      <c r="E11" s="40">
        <f t="shared" si="3"/>
        <v>1.5557476231633534E-2</v>
      </c>
      <c r="F11" s="40">
        <f t="shared" si="3"/>
        <v>1.4129181084198385E-2</v>
      </c>
      <c r="G11" s="40">
        <f t="shared" si="3"/>
        <v>2.5692840646651269E-2</v>
      </c>
      <c r="H11" s="40">
        <f t="shared" si="3"/>
        <v>2.7854560918562619E-2</v>
      </c>
      <c r="I11" s="40">
        <f t="shared" si="3"/>
        <v>2.1778391586104322E-2</v>
      </c>
      <c r="J11" s="48">
        <f>AVERAGE(B11:I11)</f>
        <v>2.1710654489280758E-2</v>
      </c>
      <c r="K11" s="48">
        <f>J11</f>
        <v>2.1710654489280758E-2</v>
      </c>
      <c r="L11" s="48">
        <f t="shared" ref="L11:N11" si="4">K11</f>
        <v>2.1710654489280758E-2</v>
      </c>
      <c r="M11" s="48">
        <f t="shared" si="4"/>
        <v>2.1710654489280758E-2</v>
      </c>
      <c r="N11" s="48">
        <f t="shared" si="4"/>
        <v>2.1710654489280758E-2</v>
      </c>
      <c r="O11" s="89" t="s">
        <v>245</v>
      </c>
      <c r="P11" s="78" t="s">
        <v>250</v>
      </c>
      <c r="S11" t="s">
        <v>157</v>
      </c>
      <c r="T11" s="76">
        <v>3821</v>
      </c>
      <c r="U11" s="56">
        <f>Historicals!J35</f>
        <v>3770</v>
      </c>
      <c r="V11" s="56">
        <f t="shared" si="1"/>
        <v>-51</v>
      </c>
    </row>
    <row r="12" spans="1:22" ht="15" thickBot="1">
      <c r="A12" s="4" t="s">
        <v>142</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7396.4940233513453</v>
      </c>
      <c r="K12" s="5">
        <f t="shared" ref="K12:M12" si="6">K7-K10</f>
        <v>8329.0381170241926</v>
      </c>
      <c r="L12" s="5">
        <f t="shared" si="6"/>
        <v>9508.8514509281267</v>
      </c>
      <c r="M12" s="5">
        <f t="shared" si="6"/>
        <v>10996.532489634023</v>
      </c>
      <c r="N12" s="5">
        <f>N7-N10</f>
        <v>12867.177489844109</v>
      </c>
      <c r="O12" s="34"/>
      <c r="P12" s="77"/>
      <c r="S12" s="6" t="s">
        <v>158</v>
      </c>
      <c r="T12" s="7">
        <f>J33</f>
        <v>38015.498574309044</v>
      </c>
      <c r="U12" s="58">
        <f>SUM(U3:U11)</f>
        <v>34669</v>
      </c>
      <c r="V12" s="58">
        <f t="shared" si="1"/>
        <v>-3346.4985743090438</v>
      </c>
    </row>
    <row r="13" spans="1:22" ht="15" thickTop="1">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1186.0155953038998</v>
      </c>
      <c r="K13" s="3">
        <f t="shared" ref="K13:M13" si="7">K12*K14</f>
        <v>1335.5474998674358</v>
      </c>
      <c r="L13" s="3">
        <f t="shared" si="7"/>
        <v>1524.7286185352696</v>
      </c>
      <c r="M13" s="3">
        <f t="shared" si="7"/>
        <v>1763.2758149735685</v>
      </c>
      <c r="N13" s="3">
        <f>N12*N14</f>
        <v>2063.2306498618386</v>
      </c>
      <c r="O13" s="3"/>
      <c r="P13" s="152" t="s">
        <v>226</v>
      </c>
      <c r="S13" t="s">
        <v>159</v>
      </c>
      <c r="T13" s="79">
        <v>10</v>
      </c>
      <c r="U13" s="55">
        <f>SUM(U14+U15)</f>
        <v>6</v>
      </c>
      <c r="V13" s="55">
        <f t="shared" si="1"/>
        <v>-4</v>
      </c>
    </row>
    <row r="14" spans="1:22">
      <c r="A14" s="46" t="s">
        <v>143</v>
      </c>
      <c r="B14" s="47">
        <f>B13/B12</f>
        <v>0.22164090368608799</v>
      </c>
      <c r="C14" s="47">
        <f t="shared" ref="C14:I14" si="8">C13/C12</f>
        <v>0.18667531905688947</v>
      </c>
      <c r="D14" s="47">
        <f t="shared" si="8"/>
        <v>0.13221449038067951</v>
      </c>
      <c r="E14" s="47">
        <f t="shared" si="8"/>
        <v>0.55306358381502885</v>
      </c>
      <c r="F14" s="47">
        <f t="shared" si="8"/>
        <v>0.16079983336804832</v>
      </c>
      <c r="G14" s="47">
        <f t="shared" si="8"/>
        <v>0.12054035330793211</v>
      </c>
      <c r="H14" s="47">
        <f t="shared" si="8"/>
        <v>0.14021918630836211</v>
      </c>
      <c r="I14" s="47">
        <f t="shared" si="8"/>
        <v>9.0963764847391368E-2</v>
      </c>
      <c r="J14" s="48">
        <f>AVERAGE(B14,C14,D14,F14,G14,H14)</f>
        <v>0.16034834768466658</v>
      </c>
      <c r="K14" s="48">
        <f>J14</f>
        <v>0.16034834768466658</v>
      </c>
      <c r="L14" s="48">
        <f t="shared" ref="L14:N14" si="9">K14</f>
        <v>0.16034834768466658</v>
      </c>
      <c r="M14" s="48">
        <f t="shared" si="9"/>
        <v>0.16034834768466658</v>
      </c>
      <c r="N14" s="48">
        <f t="shared" si="9"/>
        <v>0.16034834768466658</v>
      </c>
      <c r="O14" s="48"/>
      <c r="P14" s="152"/>
      <c r="S14" s="2" t="s">
        <v>45</v>
      </c>
      <c r="T14" s="76">
        <v>0</v>
      </c>
      <c r="U14" s="56">
        <f>Historicals!J39</f>
        <v>0</v>
      </c>
      <c r="V14" s="56">
        <f t="shared" si="1"/>
        <v>0</v>
      </c>
    </row>
    <row r="15" spans="1:22" ht="15" thickBot="1">
      <c r="A15" s="6" t="s">
        <v>144</v>
      </c>
      <c r="B15" s="7">
        <f>B12-B13</f>
        <v>3273</v>
      </c>
      <c r="C15" s="7">
        <f t="shared" ref="C15:H15" si="10">C12-C13</f>
        <v>3760</v>
      </c>
      <c r="D15" s="7">
        <f t="shared" si="10"/>
        <v>4240</v>
      </c>
      <c r="E15" s="7">
        <f t="shared" si="10"/>
        <v>1933</v>
      </c>
      <c r="F15" s="7">
        <f t="shared" si="10"/>
        <v>4029</v>
      </c>
      <c r="G15" s="7">
        <f t="shared" si="10"/>
        <v>2539</v>
      </c>
      <c r="H15" s="7">
        <f t="shared" si="10"/>
        <v>5727</v>
      </c>
      <c r="I15" s="7">
        <f>I12-I13</f>
        <v>6046</v>
      </c>
      <c r="J15" s="7">
        <f>J12-J13</f>
        <v>6210.478428047445</v>
      </c>
      <c r="K15" s="7">
        <f t="shared" ref="K15:N15" si="11">K12-K13</f>
        <v>6993.4906171567563</v>
      </c>
      <c r="L15" s="7">
        <f t="shared" si="11"/>
        <v>7984.1228323928572</v>
      </c>
      <c r="M15" s="7">
        <f t="shared" si="11"/>
        <v>9233.2566746604534</v>
      </c>
      <c r="N15" s="7">
        <f t="shared" si="11"/>
        <v>10803.946839982271</v>
      </c>
      <c r="O15" s="34"/>
      <c r="P15" s="77"/>
      <c r="S15" s="2" t="s">
        <v>46</v>
      </c>
      <c r="T15" s="76">
        <v>10</v>
      </c>
      <c r="U15" s="56">
        <f>Historicals!J40</f>
        <v>6</v>
      </c>
      <c r="V15" s="56">
        <f t="shared" si="1"/>
        <v>-4</v>
      </c>
    </row>
    <row r="16" spans="1:22" ht="15" thickTop="1">
      <c r="A16" t="s">
        <v>145</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1583.5333333333333</v>
      </c>
      <c r="K16" s="3">
        <f>J16+(K66/105)</f>
        <v>1540.6761904761904</v>
      </c>
      <c r="L16" s="3">
        <f>K16+(L66/105)</f>
        <v>1497.8190476190475</v>
      </c>
      <c r="M16" s="3">
        <f>L16+(M66/105)</f>
        <v>1454.9619047619046</v>
      </c>
      <c r="N16" s="3">
        <f>M16+(N66/105)</f>
        <v>1412.1047619047617</v>
      </c>
      <c r="O16" s="3"/>
      <c r="P16" s="78" t="s">
        <v>227</v>
      </c>
      <c r="S16" t="s">
        <v>160</v>
      </c>
      <c r="T16" s="76">
        <v>6862</v>
      </c>
      <c r="U16" s="55">
        <f>SUM(Historicals!J42:J44)</f>
        <v>6388</v>
      </c>
      <c r="V16" s="55">
        <f t="shared" si="1"/>
        <v>-474</v>
      </c>
    </row>
    <row r="17" spans="1:22">
      <c r="A17" t="s">
        <v>146</v>
      </c>
      <c r="B17" s="49">
        <f>B15/B16</f>
        <v>1.8504070556309362</v>
      </c>
      <c r="C17" s="49">
        <f t="shared" ref="C17:I17" si="12">C15/C16</f>
        <v>2.1578192252510759</v>
      </c>
      <c r="D17" s="49">
        <f t="shared" si="12"/>
        <v>2.5059101654846336</v>
      </c>
      <c r="E17" s="49">
        <f t="shared" si="12"/>
        <v>1.1650895063588693</v>
      </c>
      <c r="F17" s="49">
        <f t="shared" si="12"/>
        <v>2.4894957983193278</v>
      </c>
      <c r="G17" s="49">
        <f t="shared" si="12"/>
        <v>1.5952500628298569</v>
      </c>
      <c r="H17" s="49">
        <f t="shared" si="12"/>
        <v>3.5584689946563937</v>
      </c>
      <c r="I17" s="49">
        <f t="shared" si="12"/>
        <v>3.7534144524459898</v>
      </c>
      <c r="J17" s="49">
        <f>J15/J16</f>
        <v>3.9219120288263243</v>
      </c>
      <c r="K17" s="49">
        <f t="shared" ref="K17:N17" si="13">K15/K16</f>
        <v>4.5392345649186776</v>
      </c>
      <c r="L17" s="49">
        <f t="shared" si="13"/>
        <v>5.3304989311522792</v>
      </c>
      <c r="M17" s="49">
        <f t="shared" si="13"/>
        <v>6.3460470301257939</v>
      </c>
      <c r="N17" s="49">
        <f t="shared" si="13"/>
        <v>7.6509527702527036</v>
      </c>
      <c r="O17" s="49"/>
      <c r="P17" s="78"/>
      <c r="S17" t="s">
        <v>49</v>
      </c>
      <c r="T17" s="76">
        <v>8920</v>
      </c>
      <c r="U17" s="56">
        <f>Historicals!J46</f>
        <v>8927</v>
      </c>
      <c r="V17" s="56">
        <f t="shared" si="1"/>
        <v>7</v>
      </c>
    </row>
    <row r="18" spans="1:22">
      <c r="A18" t="s">
        <v>147</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1.1335313050465281</v>
      </c>
      <c r="K18" s="49">
        <f t="shared" ref="K18:N18" si="14">K15*K20/K16</f>
        <v>1.311953058219</v>
      </c>
      <c r="L18" s="49">
        <f t="shared" si="14"/>
        <v>1.5406483790474996</v>
      </c>
      <c r="M18" s="49">
        <f t="shared" si="14"/>
        <v>1.8341673446708731</v>
      </c>
      <c r="N18" s="49">
        <f t="shared" si="14"/>
        <v>2.2113179527663367</v>
      </c>
      <c r="O18" s="49"/>
      <c r="P18" s="78" t="s">
        <v>228</v>
      </c>
      <c r="S18" s="51" t="s">
        <v>50</v>
      </c>
      <c r="T18" s="76">
        <v>2777</v>
      </c>
      <c r="U18" s="56">
        <f>Historicals!J47</f>
        <v>2786</v>
      </c>
      <c r="V18" s="56">
        <f t="shared" si="1"/>
        <v>9</v>
      </c>
    </row>
    <row r="19" spans="1:22">
      <c r="A19" s="46" t="s">
        <v>128</v>
      </c>
      <c r="B19" s="40" t="str">
        <f>+IFERROR(B17/A17-1,"nm")</f>
        <v>nm</v>
      </c>
      <c r="C19" s="40">
        <f t="shared" ref="C19:J19" si="15">+IFERROR(C17/B17-1,"nm")</f>
        <v>0.1661321862585099</v>
      </c>
      <c r="D19" s="40">
        <f t="shared" si="15"/>
        <v>0.16131608068004644</v>
      </c>
      <c r="E19" s="40">
        <f t="shared" si="15"/>
        <v>-0.53506333850018706</v>
      </c>
      <c r="F19" s="40">
        <f t="shared" si="15"/>
        <v>1.1367420998404536</v>
      </c>
      <c r="G19" s="40">
        <f t="shared" si="15"/>
        <v>-0.35920756969872414</v>
      </c>
      <c r="H19" s="40">
        <f t="shared" si="15"/>
        <v>1.2306653217389192</v>
      </c>
      <c r="I19" s="40">
        <f t="shared" si="15"/>
        <v>5.478352012686849E-2</v>
      </c>
      <c r="J19" s="43">
        <f t="shared" si="15"/>
        <v>4.4891812112709761E-2</v>
      </c>
      <c r="K19" s="43">
        <f>+IFERROR(K17/J17-1,"nm")</f>
        <v>0.15740346329927601</v>
      </c>
      <c r="L19" s="43">
        <f t="shared" ref="L19:N19" si="16">+IFERROR(L17/K17-1,"nm")</f>
        <v>0.17431669479010004</v>
      </c>
      <c r="M19" s="43">
        <f t="shared" si="16"/>
        <v>0.1905165186392761</v>
      </c>
      <c r="N19" s="43">
        <f t="shared" si="16"/>
        <v>0.20562497156612514</v>
      </c>
      <c r="O19" s="43"/>
      <c r="P19" s="77"/>
      <c r="S19" t="s">
        <v>161</v>
      </c>
      <c r="T19" s="76">
        <v>2613</v>
      </c>
      <c r="U19" s="56">
        <f>Historicals!J48</f>
        <v>2558</v>
      </c>
      <c r="V19" s="56">
        <f t="shared" si="1"/>
        <v>-55</v>
      </c>
    </row>
    <row r="20" spans="1:22">
      <c r="A20" s="46" t="s">
        <v>148</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17">K20</f>
        <v>0.28902517361812169</v>
      </c>
      <c r="M20" s="48">
        <f t="shared" si="17"/>
        <v>0.28902517361812169</v>
      </c>
      <c r="N20" s="48">
        <f t="shared" si="17"/>
        <v>0.28902517361812169</v>
      </c>
      <c r="O20" s="48"/>
      <c r="P20" s="78" t="s">
        <v>229</v>
      </c>
      <c r="S20" t="s">
        <v>162</v>
      </c>
      <c r="T20" s="9">
        <v>16270.263386646946</v>
      </c>
      <c r="U20" s="55">
        <f>SUM(U21:U23)</f>
        <v>14004</v>
      </c>
      <c r="V20" s="55">
        <f t="shared" si="1"/>
        <v>-2266.2633866469459</v>
      </c>
    </row>
    <row r="21" spans="1:22">
      <c r="A21" s="50" t="s">
        <v>149</v>
      </c>
      <c r="B21" s="33"/>
      <c r="C21" s="33"/>
      <c r="D21" s="33"/>
      <c r="E21" s="33"/>
      <c r="F21" s="33"/>
      <c r="G21" s="33"/>
      <c r="H21" s="33"/>
      <c r="I21" s="33"/>
      <c r="J21" s="33"/>
      <c r="K21" s="33"/>
      <c r="L21" s="33"/>
      <c r="M21" s="33"/>
      <c r="N21" s="33"/>
      <c r="O21" s="33"/>
      <c r="P21" s="77"/>
      <c r="S21" s="2" t="s">
        <v>163</v>
      </c>
      <c r="T21" s="76">
        <v>3</v>
      </c>
      <c r="U21" s="56">
        <f>Historicals!J54</f>
        <v>3</v>
      </c>
      <c r="V21" s="56">
        <f t="shared" si="1"/>
        <v>0</v>
      </c>
    </row>
    <row r="22" spans="1:22">
      <c r="A22" t="s">
        <v>150</v>
      </c>
      <c r="B22" s="3">
        <f t="shared" ref="B22:I22" si="18">B76</f>
        <v>3852</v>
      </c>
      <c r="C22" s="3">
        <f t="shared" si="18"/>
        <v>3138</v>
      </c>
      <c r="D22" s="3">
        <f t="shared" si="18"/>
        <v>3808</v>
      </c>
      <c r="E22" s="3">
        <f t="shared" si="18"/>
        <v>4249</v>
      </c>
      <c r="F22" s="3">
        <f t="shared" si="18"/>
        <v>4466</v>
      </c>
      <c r="G22" s="3">
        <f t="shared" si="18"/>
        <v>8348</v>
      </c>
      <c r="H22" s="3">
        <f t="shared" si="18"/>
        <v>9889</v>
      </c>
      <c r="I22" s="3">
        <f t="shared" si="18"/>
        <v>8574</v>
      </c>
      <c r="J22" s="3">
        <f>J76</f>
        <v>9515.3841328752751</v>
      </c>
      <c r="K22" s="3">
        <f t="shared" ref="K22:N22" si="19">K76</f>
        <v>8958.8403222740017</v>
      </c>
      <c r="L22" s="3">
        <f t="shared" si="19"/>
        <v>8950.2278236946622</v>
      </c>
      <c r="M22" s="3">
        <f t="shared" si="19"/>
        <v>9631.7950013003283</v>
      </c>
      <c r="N22" s="3">
        <f t="shared" si="19"/>
        <v>11176.06240565738</v>
      </c>
      <c r="O22" s="56"/>
      <c r="P22" s="77"/>
      <c r="S22" s="2" t="s">
        <v>164</v>
      </c>
      <c r="T22" s="3">
        <v>4465.2633866469459</v>
      </c>
      <c r="U22" s="56">
        <f>Historicals!J57</f>
        <v>1358</v>
      </c>
      <c r="V22" s="56">
        <f t="shared" si="1"/>
        <v>-3107.2633866469459</v>
      </c>
    </row>
    <row r="23" spans="1:22">
      <c r="A23" t="s">
        <v>151</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76">
        <f>I23</f>
        <v>4423</v>
      </c>
      <c r="K23" s="76">
        <f>J23</f>
        <v>4423</v>
      </c>
      <c r="L23" s="76">
        <f t="shared" ref="L23:N23" si="20">K23</f>
        <v>4423</v>
      </c>
      <c r="M23" s="76">
        <f t="shared" si="20"/>
        <v>4423</v>
      </c>
      <c r="N23" s="76">
        <f t="shared" si="20"/>
        <v>4423</v>
      </c>
      <c r="O23" s="56"/>
      <c r="P23" s="80" t="s">
        <v>230</v>
      </c>
      <c r="S23" s="2" t="s">
        <v>165</v>
      </c>
      <c r="T23" s="76">
        <v>11802</v>
      </c>
      <c r="U23" s="56">
        <f>Historicals!J56+Historicals!J55</f>
        <v>12643</v>
      </c>
      <c r="V23" s="56">
        <f t="shared" si="1"/>
        <v>841</v>
      </c>
    </row>
    <row r="24" spans="1:22" ht="15" thickBot="1">
      <c r="A24" t="s">
        <v>152</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1">K25*K3</f>
        <v>10749.374643014682</v>
      </c>
      <c r="L24" s="3">
        <f t="shared" si="21"/>
        <v>11821.198042250984</v>
      </c>
      <c r="M24" s="3">
        <f t="shared" si="21"/>
        <v>13025.936611875488</v>
      </c>
      <c r="N24" s="3">
        <f t="shared" si="21"/>
        <v>14382.112866455138</v>
      </c>
      <c r="O24" s="56"/>
      <c r="P24" s="78" t="s">
        <v>231</v>
      </c>
      <c r="S24" s="6" t="s">
        <v>166</v>
      </c>
      <c r="T24" s="7">
        <f>T13+SUM(T16:T20)</f>
        <v>37452.263386646948</v>
      </c>
      <c r="U24" s="7">
        <f>U13+SUM(U16:U20)</f>
        <v>34669</v>
      </c>
      <c r="V24" s="7">
        <f t="shared" si="1"/>
        <v>-2783.2633866469478</v>
      </c>
    </row>
    <row r="25" spans="1:22" ht="15" thickTop="1">
      <c r="A25" s="81" t="s">
        <v>153</v>
      </c>
      <c r="B25" s="82">
        <f t="shared" ref="B25:I25" si="22">B24/B3</f>
        <v>0.18182412339466031</v>
      </c>
      <c r="C25" s="82">
        <f t="shared" si="22"/>
        <v>0.1818631084754139</v>
      </c>
      <c r="D25" s="82">
        <f t="shared" si="22"/>
        <v>0.19458515283842795</v>
      </c>
      <c r="E25" s="82">
        <f t="shared" si="22"/>
        <v>0.17803665137236585</v>
      </c>
      <c r="F25" s="82">
        <f t="shared" si="22"/>
        <v>0.18615947030702765</v>
      </c>
      <c r="G25" s="82">
        <f t="shared" si="22"/>
        <v>0.21035745795791783</v>
      </c>
      <c r="H25" s="82">
        <f t="shared" si="22"/>
        <v>0.19042166240064665</v>
      </c>
      <c r="I25" s="82">
        <f t="shared" si="22"/>
        <v>0.20828516377649325</v>
      </c>
      <c r="J25" s="48">
        <f>AVERAGE(B25:I25)</f>
        <v>0.19144159881536918</v>
      </c>
      <c r="K25" s="48">
        <f>J25</f>
        <v>0.19144159881536918</v>
      </c>
      <c r="L25" s="48">
        <f t="shared" ref="L25:N26" si="23">K25</f>
        <v>0.19144159881536918</v>
      </c>
      <c r="M25" s="48">
        <f t="shared" si="23"/>
        <v>0.19144159881536918</v>
      </c>
      <c r="N25" s="48">
        <f t="shared" si="23"/>
        <v>0.19144159881536918</v>
      </c>
      <c r="O25" s="88"/>
      <c r="P25" s="78" t="s">
        <v>232</v>
      </c>
    </row>
    <row r="26" spans="1:22">
      <c r="A26" t="s">
        <v>154</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76">
        <f>I26</f>
        <v>2129</v>
      </c>
      <c r="K26" s="76">
        <f>J26</f>
        <v>2129</v>
      </c>
      <c r="L26" s="76">
        <f t="shared" si="23"/>
        <v>2129</v>
      </c>
      <c r="M26" s="76">
        <f t="shared" si="23"/>
        <v>2129</v>
      </c>
      <c r="N26" s="76">
        <f t="shared" si="23"/>
        <v>2129</v>
      </c>
      <c r="O26" s="56"/>
      <c r="P26" s="80" t="s">
        <v>230</v>
      </c>
    </row>
    <row r="27" spans="1:22">
      <c r="A27" t="s">
        <v>155</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 t="shared" ref="K27:N27" si="24">J27-K56-K6</f>
        <v>4916.2246341770697</v>
      </c>
      <c r="L27" s="56">
        <f t="shared" si="24"/>
        <v>5029.5240780922095</v>
      </c>
      <c r="M27" s="56">
        <f t="shared" si="24"/>
        <v>5207.8313920680748</v>
      </c>
      <c r="N27" s="56">
        <f t="shared" si="24"/>
        <v>5488.7219619268108</v>
      </c>
      <c r="O27" s="56"/>
      <c r="P27" s="78" t="s">
        <v>233</v>
      </c>
    </row>
    <row r="28" spans="1:22">
      <c r="A28" t="s">
        <v>156</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31" si="25">K28</f>
        <v>280.25</v>
      </c>
      <c r="M28" s="3">
        <f t="shared" si="25"/>
        <v>280.25</v>
      </c>
      <c r="N28" s="3">
        <f t="shared" si="25"/>
        <v>280.25</v>
      </c>
      <c r="O28" s="56"/>
      <c r="P28" s="83" t="s">
        <v>234</v>
      </c>
    </row>
    <row r="29" spans="1:22">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76">
        <f>I29</f>
        <v>284</v>
      </c>
      <c r="K29" s="76">
        <f>J29</f>
        <v>284</v>
      </c>
      <c r="L29" s="76">
        <f t="shared" si="25"/>
        <v>284</v>
      </c>
      <c r="M29" s="76">
        <f t="shared" si="25"/>
        <v>284</v>
      </c>
      <c r="N29" s="76">
        <f t="shared" si="25"/>
        <v>284</v>
      </c>
      <c r="O29" s="56"/>
      <c r="P29" s="80" t="s">
        <v>230</v>
      </c>
    </row>
    <row r="30" spans="1:22">
      <c r="A30" s="81" t="s">
        <v>235</v>
      </c>
      <c r="B30" s="47">
        <f>B29/B3</f>
        <v>4.2809058527499104E-3</v>
      </c>
      <c r="C30" s="47">
        <f t="shared" ref="C30:I30" si="26">C29/C3</f>
        <v>4.0462070669631828E-3</v>
      </c>
      <c r="D30" s="47">
        <f t="shared" si="26"/>
        <v>4.0465793304221252E-3</v>
      </c>
      <c r="E30" s="47">
        <f t="shared" si="26"/>
        <v>4.231117949281534E-3</v>
      </c>
      <c r="F30" s="47">
        <f t="shared" si="26"/>
        <v>3.936907227036838E-3</v>
      </c>
      <c r="G30" s="47">
        <f t="shared" si="26"/>
        <v>5.9620886025185142E-3</v>
      </c>
      <c r="H30" s="47">
        <f t="shared" si="26"/>
        <v>5.4335623512506174E-3</v>
      </c>
      <c r="I30" s="47">
        <f t="shared" si="26"/>
        <v>6.0800685078141728E-3</v>
      </c>
      <c r="J30" s="47">
        <f>AVERAGE(B30:I30)</f>
        <v>4.752179611004612E-3</v>
      </c>
      <c r="K30" s="47">
        <f>J30</f>
        <v>4.752179611004612E-3</v>
      </c>
      <c r="L30" s="47">
        <f t="shared" si="25"/>
        <v>4.752179611004612E-3</v>
      </c>
      <c r="M30" s="47">
        <f t="shared" si="25"/>
        <v>4.752179611004612E-3</v>
      </c>
      <c r="N30" s="47">
        <f t="shared" si="25"/>
        <v>4.752179611004612E-3</v>
      </c>
      <c r="O30" s="82"/>
      <c r="P30" s="83"/>
    </row>
    <row r="31" spans="1:22">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76">
        <f>I31</f>
        <v>2926</v>
      </c>
      <c r="K31" s="76">
        <f>J31</f>
        <v>2926</v>
      </c>
      <c r="L31" s="76">
        <f t="shared" si="25"/>
        <v>2926</v>
      </c>
      <c r="M31" s="76">
        <f t="shared" si="25"/>
        <v>2926</v>
      </c>
      <c r="N31" s="76">
        <f t="shared" si="25"/>
        <v>2926</v>
      </c>
      <c r="O31" s="56"/>
      <c r="P31" s="80" t="s">
        <v>230</v>
      </c>
    </row>
    <row r="32" spans="1:22">
      <c r="A32" t="s">
        <v>157</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76">
        <f>I32</f>
        <v>3821</v>
      </c>
      <c r="K32" s="76">
        <f>J32</f>
        <v>3821</v>
      </c>
      <c r="L32" s="76">
        <f t="shared" ref="L32" si="27">K32</f>
        <v>3821</v>
      </c>
      <c r="M32" s="76">
        <f t="shared" ref="M32" si="28">L32</f>
        <v>3821</v>
      </c>
      <c r="N32" s="76">
        <f t="shared" ref="N32" si="29">M32</f>
        <v>3821</v>
      </c>
      <c r="O32" s="56"/>
      <c r="P32" s="80" t="s">
        <v>230</v>
      </c>
    </row>
    <row r="33" spans="1:22" ht="15" thickBot="1">
      <c r="A33" s="6" t="s">
        <v>158</v>
      </c>
      <c r="B33" s="7">
        <f t="shared" ref="B33:H33" si="30">SUM(B22:B24)+SUM(B26:B32)</f>
        <v>19466.004280905854</v>
      </c>
      <c r="C33" s="7">
        <f t="shared" si="30"/>
        <v>19205.004046207068</v>
      </c>
      <c r="D33" s="7">
        <f t="shared" si="30"/>
        <v>21211.004046579332</v>
      </c>
      <c r="E33" s="7">
        <f t="shared" si="30"/>
        <v>20257.00423111795</v>
      </c>
      <c r="F33" s="7">
        <f t="shared" si="30"/>
        <v>21105.003936907226</v>
      </c>
      <c r="G33" s="7">
        <f t="shared" si="30"/>
        <v>29094.005962088602</v>
      </c>
      <c r="H33" s="7">
        <f t="shared" si="30"/>
        <v>34904.00543356235</v>
      </c>
      <c r="I33" s="7">
        <f>SUM(I22:I24)+SUM(I26:I32)</f>
        <v>36963.00608006851</v>
      </c>
      <c r="J33" s="7">
        <f t="shared" ref="J33:N33" si="31">SUM(J22:J24)+SUM(J26:J32)</f>
        <v>38015.498574309044</v>
      </c>
      <c r="K33" s="7">
        <f>SUM(K22:K24)+SUM(K26:K32)</f>
        <v>38487.694351645361</v>
      </c>
      <c r="L33" s="7">
        <f t="shared" si="31"/>
        <v>39664.204696217465</v>
      </c>
      <c r="M33" s="7">
        <f t="shared" si="31"/>
        <v>41728.817757423501</v>
      </c>
      <c r="N33" s="7">
        <f t="shared" si="31"/>
        <v>44910.151986218938</v>
      </c>
      <c r="O33" s="87"/>
      <c r="P33" s="1"/>
    </row>
    <row r="34" spans="1:22" ht="15" thickTop="1">
      <c r="A34" t="s">
        <v>159</v>
      </c>
      <c r="B34" s="9">
        <f t="shared" ref="B34:H34" si="32">SUM(B35:B36)</f>
        <v>181</v>
      </c>
      <c r="C34" s="9">
        <f t="shared" si="32"/>
        <v>45</v>
      </c>
      <c r="D34" s="9">
        <f t="shared" si="32"/>
        <v>331</v>
      </c>
      <c r="E34" s="9">
        <f t="shared" si="32"/>
        <v>342</v>
      </c>
      <c r="F34" s="9">
        <f t="shared" si="32"/>
        <v>15</v>
      </c>
      <c r="G34" s="9">
        <f t="shared" si="32"/>
        <v>251</v>
      </c>
      <c r="H34" s="9">
        <f t="shared" si="32"/>
        <v>2</v>
      </c>
      <c r="I34" s="9">
        <f>SUM(I35:I36)</f>
        <v>510</v>
      </c>
      <c r="J34" s="79">
        <f>SUM(J35:J36)</f>
        <v>10</v>
      </c>
      <c r="K34" s="79">
        <f t="shared" ref="K34:N34" si="33">SUM(K35:K36)</f>
        <v>10</v>
      </c>
      <c r="L34" s="79">
        <f t="shared" si="33"/>
        <v>10</v>
      </c>
      <c r="M34" s="79">
        <f t="shared" si="33"/>
        <v>10</v>
      </c>
      <c r="N34" s="79">
        <f t="shared" si="33"/>
        <v>10</v>
      </c>
      <c r="O34" s="55"/>
      <c r="P34" s="153" t="s">
        <v>230</v>
      </c>
    </row>
    <row r="35" spans="1:22">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76">
        <v>0</v>
      </c>
      <c r="K35" s="76">
        <f t="shared" ref="K35:N40" si="34">J35</f>
        <v>0</v>
      </c>
      <c r="L35" s="76">
        <f t="shared" si="34"/>
        <v>0</v>
      </c>
      <c r="M35" s="76">
        <f t="shared" si="34"/>
        <v>0</v>
      </c>
      <c r="N35" s="76">
        <f t="shared" si="34"/>
        <v>0</v>
      </c>
      <c r="O35" s="56"/>
      <c r="P35" s="153"/>
    </row>
    <row r="36" spans="1:22">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76">
        <f>I36</f>
        <v>10</v>
      </c>
      <c r="K36" s="76">
        <f t="shared" si="34"/>
        <v>10</v>
      </c>
      <c r="L36" s="76">
        <f t="shared" si="34"/>
        <v>10</v>
      </c>
      <c r="M36" s="76">
        <f t="shared" si="34"/>
        <v>10</v>
      </c>
      <c r="N36" s="76">
        <f t="shared" si="34"/>
        <v>10</v>
      </c>
      <c r="O36" s="56"/>
      <c r="P36" s="153"/>
    </row>
    <row r="37" spans="1:22">
      <c r="A37" t="s">
        <v>160</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76">
        <f>I37</f>
        <v>6862</v>
      </c>
      <c r="K37" s="76">
        <f t="shared" si="34"/>
        <v>6862</v>
      </c>
      <c r="L37" s="76">
        <f t="shared" si="34"/>
        <v>6862</v>
      </c>
      <c r="M37" s="76">
        <f t="shared" si="34"/>
        <v>6862</v>
      </c>
      <c r="N37" s="76">
        <f t="shared" si="34"/>
        <v>6862</v>
      </c>
      <c r="O37" s="56"/>
      <c r="P37" s="153"/>
      <c r="Q37" s="83" t="s">
        <v>236</v>
      </c>
    </row>
    <row r="38" spans="1:22">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76">
        <f>I38</f>
        <v>8920</v>
      </c>
      <c r="K38" s="76">
        <f t="shared" si="34"/>
        <v>8920</v>
      </c>
      <c r="L38" s="76">
        <f t="shared" si="34"/>
        <v>8920</v>
      </c>
      <c r="M38" s="76">
        <f t="shared" si="34"/>
        <v>8920</v>
      </c>
      <c r="N38" s="76">
        <f t="shared" si="34"/>
        <v>8920</v>
      </c>
      <c r="O38" s="56"/>
      <c r="P38" s="153"/>
      <c r="Q38" s="83"/>
    </row>
    <row r="39" spans="1:22">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76">
        <f>I39</f>
        <v>2777</v>
      </c>
      <c r="K39" s="76">
        <f t="shared" si="34"/>
        <v>2777</v>
      </c>
      <c r="L39" s="76">
        <f t="shared" si="34"/>
        <v>2777</v>
      </c>
      <c r="M39" s="76">
        <f t="shared" si="34"/>
        <v>2777</v>
      </c>
      <c r="N39" s="76">
        <f t="shared" si="34"/>
        <v>2777</v>
      </c>
      <c r="O39" s="56"/>
      <c r="P39" s="153"/>
      <c r="Q39" s="83"/>
    </row>
    <row r="40" spans="1:22">
      <c r="A40" t="s">
        <v>161</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76">
        <f>I40</f>
        <v>2613</v>
      </c>
      <c r="K40" s="76">
        <f t="shared" si="34"/>
        <v>2613</v>
      </c>
      <c r="L40" s="76">
        <f t="shared" si="34"/>
        <v>2613</v>
      </c>
      <c r="M40" s="76">
        <f t="shared" si="34"/>
        <v>2613</v>
      </c>
      <c r="N40" s="76">
        <f t="shared" si="34"/>
        <v>2613</v>
      </c>
      <c r="O40" s="56"/>
      <c r="P40" s="153"/>
    </row>
    <row r="41" spans="1:22">
      <c r="A41" t="s">
        <v>162</v>
      </c>
      <c r="B41" s="9">
        <f t="shared" ref="B41:H41" si="35">SUM(B42:B44)</f>
        <v>12707</v>
      </c>
      <c r="C41" s="9">
        <f t="shared" si="35"/>
        <v>12258</v>
      </c>
      <c r="D41" s="9">
        <f t="shared" si="35"/>
        <v>12407</v>
      </c>
      <c r="E41" s="9">
        <f t="shared" si="35"/>
        <v>9812</v>
      </c>
      <c r="F41" s="9">
        <f t="shared" si="35"/>
        <v>9040</v>
      </c>
      <c r="G41" s="9">
        <f t="shared" si="35"/>
        <v>8055</v>
      </c>
      <c r="H41" s="9">
        <f t="shared" si="35"/>
        <v>12767</v>
      </c>
      <c r="I41" s="9">
        <f>SUM(I42:I44)</f>
        <v>15281</v>
      </c>
      <c r="J41" s="9">
        <f>SUM(J42:J44)</f>
        <v>16833.493822129432</v>
      </c>
      <c r="K41" s="9">
        <f t="shared" ref="K41:N41" si="36">SUM(K42:K44)</f>
        <v>17305.689599465753</v>
      </c>
      <c r="L41" s="9">
        <f t="shared" si="36"/>
        <v>18482.199944037853</v>
      </c>
      <c r="M41" s="9">
        <f t="shared" si="36"/>
        <v>20546.813005243886</v>
      </c>
      <c r="N41" s="9">
        <f t="shared" si="36"/>
        <v>23728.147234039327</v>
      </c>
      <c r="O41" s="55"/>
      <c r="P41" s="77"/>
    </row>
    <row r="42" spans="1:22">
      <c r="A42" s="2" t="s">
        <v>163</v>
      </c>
      <c r="B42" s="3">
        <f>Historicals!B54</f>
        <v>3</v>
      </c>
      <c r="C42" s="3">
        <f>Historicals!C54</f>
        <v>3</v>
      </c>
      <c r="D42" s="3">
        <f>Historicals!D54</f>
        <v>3</v>
      </c>
      <c r="E42" s="3">
        <f>Historicals!E54</f>
        <v>3</v>
      </c>
      <c r="F42" s="3">
        <f>Historicals!F54</f>
        <v>3</v>
      </c>
      <c r="G42" s="3">
        <f>Historicals!G54</f>
        <v>3</v>
      </c>
      <c r="H42" s="3">
        <f>Historicals!H54</f>
        <v>3</v>
      </c>
      <c r="I42" s="3">
        <f>Historicals!I54</f>
        <v>3</v>
      </c>
      <c r="J42" s="76">
        <f>I42</f>
        <v>3</v>
      </c>
      <c r="K42" s="76">
        <f>J42</f>
        <v>3</v>
      </c>
      <c r="L42" s="76">
        <f t="shared" ref="L42:N42" si="37">K42</f>
        <v>3</v>
      </c>
      <c r="M42" s="76">
        <f t="shared" si="37"/>
        <v>3</v>
      </c>
      <c r="N42" s="76">
        <f t="shared" si="37"/>
        <v>3</v>
      </c>
      <c r="O42" s="56"/>
      <c r="P42" s="80" t="s">
        <v>230</v>
      </c>
    </row>
    <row r="43" spans="1:22">
      <c r="A43" s="2" t="s">
        <v>164</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I43+J15+J68+J66</f>
        <v>5028.4938221294333</v>
      </c>
      <c r="K43" s="3">
        <f t="shared" ref="K43:M43" si="38">J43+K15+K68+K66</f>
        <v>5500.6895994657516</v>
      </c>
      <c r="L43" s="3">
        <f t="shared" si="38"/>
        <v>6677.1999440378531</v>
      </c>
      <c r="M43" s="3">
        <f t="shared" si="38"/>
        <v>8741.8130052438883</v>
      </c>
      <c r="N43" s="3">
        <f>M43+N15+N68+N66</f>
        <v>11923.147234039327</v>
      </c>
      <c r="O43" s="56"/>
      <c r="P43" s="1" t="s">
        <v>244</v>
      </c>
    </row>
    <row r="44" spans="1:22">
      <c r="A44" s="2" t="s">
        <v>165</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76">
        <f>I44</f>
        <v>11802</v>
      </c>
      <c r="K44" s="76">
        <f>J44</f>
        <v>11802</v>
      </c>
      <c r="L44" s="76">
        <f t="shared" ref="L44:N44" si="39">K44</f>
        <v>11802</v>
      </c>
      <c r="M44" s="76">
        <f t="shared" si="39"/>
        <v>11802</v>
      </c>
      <c r="N44" s="76">
        <f t="shared" si="39"/>
        <v>11802</v>
      </c>
      <c r="O44" s="56"/>
      <c r="P44" s="80" t="s">
        <v>230</v>
      </c>
    </row>
    <row r="45" spans="1:22" ht="15" thickBot="1">
      <c r="A45" s="6" t="s">
        <v>166</v>
      </c>
      <c r="B45" s="7">
        <f t="shared" ref="B45:H45" si="40">B34+SUM(B37:B41)</f>
        <v>19466</v>
      </c>
      <c r="C45" s="7">
        <f t="shared" si="40"/>
        <v>19205</v>
      </c>
      <c r="D45" s="7">
        <f t="shared" si="40"/>
        <v>21211</v>
      </c>
      <c r="E45" s="7">
        <f t="shared" si="40"/>
        <v>20257</v>
      </c>
      <c r="F45" s="7">
        <f t="shared" si="40"/>
        <v>21105</v>
      </c>
      <c r="G45" s="7">
        <f t="shared" si="40"/>
        <v>29094</v>
      </c>
      <c r="H45" s="7">
        <f t="shared" si="40"/>
        <v>34904</v>
      </c>
      <c r="I45" s="7">
        <f>I34+SUM(I37:I41)</f>
        <v>36963</v>
      </c>
      <c r="J45" s="7">
        <f>J34+SUM(J37:J41)</f>
        <v>38015.493822129429</v>
      </c>
      <c r="K45" s="7">
        <f>K34+SUM(K37:K41)</f>
        <v>38487.689599465753</v>
      </c>
      <c r="L45" s="7">
        <f t="shared" ref="L45:N45" si="41">L34+SUM(L37:L41)</f>
        <v>39664.199944037857</v>
      </c>
      <c r="M45" s="7">
        <f t="shared" si="41"/>
        <v>41728.813005243886</v>
      </c>
      <c r="N45" s="7">
        <f t="shared" si="41"/>
        <v>44910.147234039323</v>
      </c>
      <c r="O45" s="87"/>
      <c r="P45" s="77"/>
    </row>
    <row r="46" spans="1:22" s="1" customFormat="1" ht="15" thickTop="1">
      <c r="A46" s="84" t="s">
        <v>167</v>
      </c>
      <c r="B46" s="85">
        <f>B33-B45</f>
        <v>4.2809058541024569E-3</v>
      </c>
      <c r="C46" s="85">
        <f t="shared" ref="C46:H46" si="42">C33-C45</f>
        <v>4.0462070683133788E-3</v>
      </c>
      <c r="D46" s="85">
        <f t="shared" si="42"/>
        <v>4.0465793317707721E-3</v>
      </c>
      <c r="E46" s="85">
        <f t="shared" si="42"/>
        <v>4.2311179495300166E-3</v>
      </c>
      <c r="F46" s="85">
        <f t="shared" si="42"/>
        <v>3.936907225579489E-3</v>
      </c>
      <c r="G46" s="85">
        <f t="shared" si="42"/>
        <v>5.9620886022457853E-3</v>
      </c>
      <c r="H46" s="85">
        <f t="shared" si="42"/>
        <v>5.4335623499355279E-3</v>
      </c>
      <c r="I46" s="85">
        <f>I33-I45</f>
        <v>6.080068509618286E-3</v>
      </c>
      <c r="J46" s="85">
        <f t="shared" ref="J46:N46" si="43">J33-J45</f>
        <v>4.7521796150249429E-3</v>
      </c>
      <c r="K46" s="85">
        <f t="shared" si="43"/>
        <v>4.7521796077489853E-3</v>
      </c>
      <c r="L46" s="85">
        <f t="shared" si="43"/>
        <v>4.7521796077489853E-3</v>
      </c>
      <c r="M46" s="85">
        <f t="shared" si="43"/>
        <v>4.7521796150249429E-3</v>
      </c>
      <c r="N46" s="85">
        <f t="shared" si="43"/>
        <v>4.7521796150249429E-3</v>
      </c>
      <c r="O46" s="85"/>
      <c r="P46" s="78"/>
      <c r="S46"/>
      <c r="T46"/>
      <c r="U46"/>
      <c r="V46"/>
    </row>
    <row r="47" spans="1:22">
      <c r="A47" s="50" t="s">
        <v>237</v>
      </c>
      <c r="B47" s="33"/>
      <c r="C47" s="33"/>
      <c r="D47" s="33"/>
      <c r="E47" s="33"/>
      <c r="F47" s="33"/>
      <c r="G47" s="33"/>
      <c r="H47" s="33"/>
      <c r="I47" s="33"/>
      <c r="J47" s="33"/>
      <c r="K47" s="33"/>
      <c r="L47" s="33"/>
      <c r="M47" s="33"/>
      <c r="N47" s="33"/>
      <c r="O47" s="33"/>
      <c r="P47" s="77"/>
    </row>
    <row r="48" spans="1:22">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55"/>
      <c r="P48" s="77"/>
    </row>
    <row r="49" spans="1:16">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52"/>
      <c r="P49" s="83" t="s">
        <v>225</v>
      </c>
    </row>
    <row r="50" spans="1:16">
      <c r="A50" t="s">
        <v>168</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1186.0155953038998</v>
      </c>
      <c r="K50" s="56">
        <f t="shared" ref="K50:M50" si="44">K13</f>
        <v>1335.5474998674358</v>
      </c>
      <c r="L50" s="56">
        <f t="shared" si="44"/>
        <v>1524.7286185352696</v>
      </c>
      <c r="M50" s="56">
        <f t="shared" si="44"/>
        <v>1763.2758149735685</v>
      </c>
      <c r="N50" s="56">
        <f>N13</f>
        <v>2063.2306498618386</v>
      </c>
      <c r="O50" s="56"/>
      <c r="P50" s="83" t="s">
        <v>238</v>
      </c>
    </row>
    <row r="51" spans="1:16">
      <c r="A51" s="46" t="s">
        <v>235</v>
      </c>
      <c r="B51" s="82">
        <f t="shared" ref="B51:H51" si="45">B50/B3</f>
        <v>2.2973105454070129E-2</v>
      </c>
      <c r="C51" s="82">
        <f t="shared" si="45"/>
        <v>2.3103533481591301E-2</v>
      </c>
      <c r="D51" s="82">
        <f t="shared" si="45"/>
        <v>3.6739446870451234E-2</v>
      </c>
      <c r="E51" s="82">
        <f t="shared" si="45"/>
        <v>1.4534164903700854E-2</v>
      </c>
      <c r="F51" s="82">
        <f t="shared" si="45"/>
        <v>1.935219981082394E-2</v>
      </c>
      <c r="G51" s="82">
        <f t="shared" si="45"/>
        <v>2.7484426382910463E-2</v>
      </c>
      <c r="H51" s="82">
        <f t="shared" si="45"/>
        <v>2.6426871435628004E-2</v>
      </c>
      <c r="I51" s="82">
        <f>I50/I3</f>
        <v>2.6354099764504389E-2</v>
      </c>
      <c r="J51" s="48">
        <f t="shared" ref="J51:N51" si="46">J50/J3</f>
        <v>2.318193613604224E-2</v>
      </c>
      <c r="K51" s="48">
        <f t="shared" si="46"/>
        <v>2.3785509125839269E-2</v>
      </c>
      <c r="L51" s="48">
        <f t="shared" si="46"/>
        <v>2.4692631275497895E-2</v>
      </c>
      <c r="M51" s="48">
        <f t="shared" si="46"/>
        <v>2.5914784573975457E-2</v>
      </c>
      <c r="N51" s="48">
        <f t="shared" si="46"/>
        <v>2.7463848879652069E-2</v>
      </c>
      <c r="O51" s="48"/>
      <c r="P51" s="78"/>
    </row>
    <row r="52" spans="1:16">
      <c r="A52" s="1" t="s">
        <v>169</v>
      </c>
      <c r="B52" s="55">
        <f>B48-B50</f>
        <v>3530</v>
      </c>
      <c r="C52" s="55">
        <f t="shared" ref="C52:M52" si="47">C48-C50</f>
        <v>3894</v>
      </c>
      <c r="D52" s="55">
        <f t="shared" si="47"/>
        <v>3683</v>
      </c>
      <c r="E52" s="55">
        <f t="shared" si="47"/>
        <v>3850</v>
      </c>
      <c r="F52" s="55">
        <f t="shared" si="47"/>
        <v>4093</v>
      </c>
      <c r="G52" s="55">
        <f t="shared" si="47"/>
        <v>1948</v>
      </c>
      <c r="H52" s="55">
        <f t="shared" si="47"/>
        <v>5746</v>
      </c>
      <c r="I52" s="55">
        <f t="shared" si="47"/>
        <v>5625</v>
      </c>
      <c r="J52" s="55">
        <f t="shared" si="47"/>
        <v>6404.13746609183</v>
      </c>
      <c r="K52" s="55">
        <f t="shared" si="47"/>
        <v>7187.1496552011413</v>
      </c>
      <c r="L52" s="55">
        <f t="shared" si="47"/>
        <v>8177.7818704372421</v>
      </c>
      <c r="M52" s="55">
        <f t="shared" si="47"/>
        <v>9426.9157127048384</v>
      </c>
      <c r="N52" s="55">
        <f>N48-N50</f>
        <v>10997.605878026656</v>
      </c>
      <c r="O52" s="55"/>
      <c r="P52" s="77"/>
    </row>
    <row r="53" spans="1:16">
      <c r="A53" t="s">
        <v>170</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J10</f>
        <v>193.65903804438435</v>
      </c>
      <c r="K53" s="56">
        <f t="shared" ref="K53:N53" si="48">K10</f>
        <v>193.65903804438435</v>
      </c>
      <c r="L53" s="56">
        <f t="shared" si="48"/>
        <v>193.65903804438435</v>
      </c>
      <c r="M53" s="56">
        <f t="shared" si="48"/>
        <v>193.65903804438435</v>
      </c>
      <c r="N53" s="56">
        <f t="shared" si="48"/>
        <v>193.65903804438435</v>
      </c>
      <c r="O53" s="86" t="s">
        <v>247</v>
      </c>
      <c r="P53" s="83" t="s">
        <v>251</v>
      </c>
    </row>
    <row r="54" spans="1:16">
      <c r="A54" s="35" t="s">
        <v>248</v>
      </c>
      <c r="B54" s="82" t="str">
        <f>+IFERROR(B53/A38,"nm")</f>
        <v>nm</v>
      </c>
      <c r="C54" s="82">
        <f t="shared" ref="C54:I54" si="49">+IFERROR(C53/B38,"nm")</f>
        <v>6.4874884151992579E-2</v>
      </c>
      <c r="D54" s="82">
        <f t="shared" si="49"/>
        <v>4.8756218905472638E-2</v>
      </c>
      <c r="E54" s="82">
        <f t="shared" si="49"/>
        <v>3.6012676462114666E-2</v>
      </c>
      <c r="F54" s="82">
        <f t="shared" si="49"/>
        <v>4.4117647058823532E-2</v>
      </c>
      <c r="G54" s="82">
        <f t="shared" si="49"/>
        <v>4.0415704387990761E-2</v>
      </c>
      <c r="H54" s="82">
        <f t="shared" si="49"/>
        <v>3.115032957686583E-2</v>
      </c>
      <c r="I54" s="82">
        <f t="shared" si="49"/>
        <v>3.0808456390098798E-2</v>
      </c>
      <c r="J54" s="48">
        <f t="shared" ref="J54" si="50">+IFERROR(J53/I38,"nm")</f>
        <v>2.1710654489280758E-2</v>
      </c>
      <c r="K54" s="48">
        <f t="shared" ref="K54" si="51">+IFERROR(K53/J38,"nm")</f>
        <v>2.1710654489280758E-2</v>
      </c>
      <c r="L54" s="48">
        <f t="shared" ref="L54" si="52">+IFERROR(L53/K38,"nm")</f>
        <v>2.1710654489280758E-2</v>
      </c>
      <c r="M54" s="48">
        <f t="shared" ref="M54" si="53">+IFERROR(M53/L38,"nm")</f>
        <v>2.1710654489280758E-2</v>
      </c>
      <c r="N54" s="48">
        <f t="shared" ref="N54" si="54">+IFERROR(N53/M38,"nm")</f>
        <v>2.1710654489280758E-2</v>
      </c>
      <c r="O54" s="48"/>
      <c r="P54" s="78"/>
    </row>
    <row r="55" spans="1:16">
      <c r="A55" t="s">
        <v>171</v>
      </c>
      <c r="B55" s="56">
        <f>5451-B24</f>
        <v>-113</v>
      </c>
      <c r="C55" s="56">
        <f t="shared" ref="C55:N55" si="55">B24-C24</f>
        <v>-324</v>
      </c>
      <c r="D55" s="56">
        <f t="shared" si="55"/>
        <v>-796</v>
      </c>
      <c r="E55" s="56">
        <f t="shared" si="55"/>
        <v>204</v>
      </c>
      <c r="F55" s="56">
        <f t="shared" si="55"/>
        <v>-802</v>
      </c>
      <c r="G55" s="56">
        <f t="shared" si="55"/>
        <v>-586</v>
      </c>
      <c r="H55" s="56">
        <f t="shared" si="55"/>
        <v>-613</v>
      </c>
      <c r="I55" s="56">
        <f>H24-I24</f>
        <v>-1248</v>
      </c>
      <c r="J55" s="56">
        <f>I24-J24</f>
        <v>-65.381299840137217</v>
      </c>
      <c r="K55" s="56">
        <f>J24-K24</f>
        <v>-954.99334317454486</v>
      </c>
      <c r="L55" s="56">
        <f t="shared" si="55"/>
        <v>-1071.8233992363021</v>
      </c>
      <c r="M55" s="56">
        <f t="shared" si="55"/>
        <v>-1204.7385696245037</v>
      </c>
      <c r="N55" s="56">
        <f t="shared" si="55"/>
        <v>-1356.17625457965</v>
      </c>
      <c r="O55" s="56"/>
      <c r="P55" s="77"/>
    </row>
    <row r="56" spans="1:16">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56"/>
      <c r="P56" s="83" t="s">
        <v>225</v>
      </c>
    </row>
    <row r="57" spans="1:16">
      <c r="A57" s="46" t="s">
        <v>128</v>
      </c>
      <c r="B57" s="40" t="str">
        <f>+IFERROR(B55/A55-1,"nm")</f>
        <v>nm</v>
      </c>
      <c r="C57" s="40">
        <f>+IFERROR(C56/B56-1,"nm")</f>
        <v>0.18782161234991435</v>
      </c>
      <c r="D57" s="40">
        <f t="shared" ref="D57:J57" si="56">+IFERROR(D56/C56-1,"nm")</f>
        <v>-1.9494584837545181E-2</v>
      </c>
      <c r="E57" s="40">
        <f t="shared" si="56"/>
        <v>-2.8718703976435944E-2</v>
      </c>
      <c r="F57" s="40">
        <f t="shared" si="56"/>
        <v>-3.0326004548900665E-2</v>
      </c>
      <c r="G57" s="40">
        <f t="shared" si="56"/>
        <v>-5.6293979671618422E-2</v>
      </c>
      <c r="H57" s="40">
        <f t="shared" si="56"/>
        <v>-0.27589063794531898</v>
      </c>
      <c r="I57" s="40">
        <f t="shared" si="56"/>
        <v>5.034324942791768E-2</v>
      </c>
      <c r="J57" s="48">
        <f t="shared" si="56"/>
        <v>-0.13378270719548202</v>
      </c>
      <c r="K57" s="48">
        <f>+IFERROR(K56/J56-1,"nm")</f>
        <v>6.4343640895606846E-2</v>
      </c>
      <c r="L57" s="48">
        <f t="shared" ref="L57:N57" si="57">+IFERROR(L56/K56-1,"nm")</f>
        <v>8.3654615228880624E-2</v>
      </c>
      <c r="M57" s="48">
        <f t="shared" si="57"/>
        <v>0.10770489742102907</v>
      </c>
      <c r="N57" s="48">
        <f t="shared" si="57"/>
        <v>0.13689109570057467</v>
      </c>
      <c r="O57" s="88"/>
      <c r="P57" s="78" t="s">
        <v>239</v>
      </c>
    </row>
    <row r="58" spans="1:16">
      <c r="A58" s="1" t="s">
        <v>172</v>
      </c>
      <c r="B58" s="55">
        <f t="shared" ref="B58:N58" si="58">B52+B49+B55+B56-B53</f>
        <v>2804</v>
      </c>
      <c r="C58" s="55">
        <f t="shared" si="58"/>
        <v>2764</v>
      </c>
      <c r="D58" s="55">
        <f t="shared" si="58"/>
        <v>2137</v>
      </c>
      <c r="E58" s="55">
        <f t="shared" si="58"/>
        <v>3357</v>
      </c>
      <c r="F58" s="55">
        <f t="shared" si="58"/>
        <v>2564</v>
      </c>
      <c r="G58" s="55">
        <f t="shared" si="58"/>
        <v>736</v>
      </c>
      <c r="H58" s="55">
        <f t="shared" si="58"/>
        <v>4710</v>
      </c>
      <c r="I58" s="55">
        <f t="shared" si="58"/>
        <v>3886</v>
      </c>
      <c r="J58" s="55">
        <f t="shared" si="58"/>
        <v>6093.6187387932869</v>
      </c>
      <c r="K58" s="55">
        <f t="shared" si="58"/>
        <v>5964.7510292191646</v>
      </c>
      <c r="L58" s="55">
        <f t="shared" si="58"/>
        <v>6798.9999892414171</v>
      </c>
      <c r="M58" s="55">
        <f t="shared" si="58"/>
        <v>7850.2107910600853</v>
      </c>
      <c r="N58" s="55">
        <f t="shared" si="58"/>
        <v>9166.8800155438839</v>
      </c>
      <c r="O58" s="55"/>
      <c r="P58" s="77"/>
    </row>
    <row r="59" spans="1:16">
      <c r="A59" t="s">
        <v>173</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76">
        <v>0</v>
      </c>
      <c r="K59" s="76">
        <v>0</v>
      </c>
      <c r="L59" s="76">
        <v>0</v>
      </c>
      <c r="M59" s="76">
        <v>0</v>
      </c>
      <c r="N59" s="76">
        <v>0</v>
      </c>
      <c r="O59" s="56"/>
      <c r="P59" s="80" t="s">
        <v>240</v>
      </c>
    </row>
    <row r="60" spans="1:16">
      <c r="A60" s="25" t="s">
        <v>174</v>
      </c>
      <c r="B60" s="57">
        <f t="shared" ref="B60:M60" si="59">B52+B55+B59+B49</f>
        <v>4680</v>
      </c>
      <c r="C60" s="57">
        <f t="shared" si="59"/>
        <v>3399</v>
      </c>
      <c r="D60" s="57">
        <f t="shared" si="59"/>
        <v>3846</v>
      </c>
      <c r="E60" s="57">
        <f t="shared" si="59"/>
        <v>4955</v>
      </c>
      <c r="F60" s="57">
        <f t="shared" si="59"/>
        <v>5903</v>
      </c>
      <c r="G60" s="57">
        <f t="shared" si="59"/>
        <v>2485</v>
      </c>
      <c r="H60" s="57">
        <f t="shared" si="59"/>
        <v>6657</v>
      </c>
      <c r="I60" s="57">
        <f>I52+I55+I59+I49</f>
        <v>5188</v>
      </c>
      <c r="J60" s="57">
        <f>J52+J55+J59+J49</f>
        <v>7082.4652516322185</v>
      </c>
      <c r="K60" s="57">
        <f t="shared" si="59"/>
        <v>7004.762799380961</v>
      </c>
      <c r="L60" s="57">
        <f t="shared" si="59"/>
        <v>7909.8130715564066</v>
      </c>
      <c r="M60" s="57">
        <f t="shared" si="59"/>
        <v>9059.8058556325232</v>
      </c>
      <c r="N60" s="57">
        <f>N52+N55+N59+N49</f>
        <v>10515.547675949436</v>
      </c>
      <c r="O60" s="87"/>
      <c r="P60" s="77"/>
    </row>
    <row r="61" spans="1:16">
      <c r="A61" s="12" t="s">
        <v>167</v>
      </c>
      <c r="B61" s="85">
        <f>B60-Historicals!B76</f>
        <v>0</v>
      </c>
      <c r="C61" s="85">
        <f>C60-Historicals!C76</f>
        <v>0</v>
      </c>
      <c r="D61" s="85">
        <f>D60-Historicals!D76</f>
        <v>0</v>
      </c>
      <c r="E61" s="85">
        <f>E60-Historicals!E76</f>
        <v>0</v>
      </c>
      <c r="F61" s="85">
        <f>F60-Historicals!F76</f>
        <v>0</v>
      </c>
      <c r="G61" s="85">
        <f>G60-Historicals!G76</f>
        <v>0</v>
      </c>
      <c r="H61" s="85">
        <f>H60-Historicals!H76</f>
        <v>0</v>
      </c>
      <c r="I61" s="85">
        <f>I60-Historicals!I76</f>
        <v>0</v>
      </c>
      <c r="J61" s="85"/>
      <c r="K61" s="85"/>
      <c r="L61" s="85"/>
      <c r="M61" s="85"/>
      <c r="N61" s="85"/>
      <c r="O61" s="85"/>
      <c r="P61" s="77"/>
    </row>
    <row r="62" spans="1:16">
      <c r="A62" t="s">
        <v>175</v>
      </c>
      <c r="B62" s="56"/>
      <c r="C62" s="56"/>
      <c r="D62" s="56"/>
      <c r="E62" s="56"/>
      <c r="F62" s="56"/>
      <c r="G62" s="56"/>
      <c r="H62" s="56"/>
      <c r="I62" s="56"/>
      <c r="J62" s="56"/>
      <c r="K62" s="56"/>
      <c r="L62" s="56"/>
      <c r="M62" s="56"/>
      <c r="N62" s="56"/>
      <c r="O62" s="56"/>
      <c r="P62" s="77"/>
    </row>
    <row r="63" spans="1:16">
      <c r="A63" t="s">
        <v>176</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56">
        <f>-(J28-I28)</f>
        <v>5.75</v>
      </c>
      <c r="K63" s="56">
        <f t="shared" ref="K63:N63" si="60">-(K28-J28)</f>
        <v>0</v>
      </c>
      <c r="L63" s="56">
        <f t="shared" si="60"/>
        <v>0</v>
      </c>
      <c r="M63" s="56">
        <f t="shared" si="60"/>
        <v>0</v>
      </c>
      <c r="N63" s="56">
        <f t="shared" si="60"/>
        <v>0</v>
      </c>
      <c r="O63" s="56" t="s">
        <v>246</v>
      </c>
      <c r="P63" s="90" t="s">
        <v>249</v>
      </c>
    </row>
    <row r="64" spans="1:16">
      <c r="A64" s="25" t="s">
        <v>177</v>
      </c>
      <c r="B64" s="57">
        <f t="shared" ref="B64:N64" si="61">B62+B63+B56</f>
        <v>-175</v>
      </c>
      <c r="C64" s="57">
        <f t="shared" si="61"/>
        <v>-1034</v>
      </c>
      <c r="D64" s="57">
        <f t="shared" si="61"/>
        <v>-1008</v>
      </c>
      <c r="E64" s="57">
        <f t="shared" si="61"/>
        <v>276</v>
      </c>
      <c r="F64" s="57">
        <f t="shared" si="61"/>
        <v>-264</v>
      </c>
      <c r="G64" s="57">
        <f t="shared" si="61"/>
        <v>-1028</v>
      </c>
      <c r="H64" s="57">
        <f t="shared" si="61"/>
        <v>-3800</v>
      </c>
      <c r="I64" s="57">
        <f t="shared" si="61"/>
        <v>-1524</v>
      </c>
      <c r="J64" s="57">
        <f>J62+J63+J56</f>
        <v>-789.43747479454748</v>
      </c>
      <c r="K64" s="57">
        <f t="shared" si="61"/>
        <v>-846.35273211741219</v>
      </c>
      <c r="L64" s="57">
        <f t="shared" si="61"/>
        <v>-917.15404427060616</v>
      </c>
      <c r="M64" s="57">
        <f t="shared" si="61"/>
        <v>-1015.9360265280537</v>
      </c>
      <c r="N64" s="57">
        <f t="shared" si="61"/>
        <v>-1155.008622361167</v>
      </c>
      <c r="O64" s="87"/>
      <c r="P64" s="77"/>
    </row>
    <row r="65" spans="1:16">
      <c r="A65" s="12" t="s">
        <v>167</v>
      </c>
      <c r="B65" s="85">
        <f>B64-Historicals!B85</f>
        <v>0</v>
      </c>
      <c r="C65" s="85">
        <f>C64-Historicals!C85</f>
        <v>0</v>
      </c>
      <c r="D65" s="85">
        <f>D64-Historicals!D85</f>
        <v>0</v>
      </c>
      <c r="E65" s="85">
        <f>E64-Historicals!E85</f>
        <v>0</v>
      </c>
      <c r="F65" s="85">
        <f>F64-Historicals!F85</f>
        <v>0</v>
      </c>
      <c r="G65" s="85">
        <f>G64-Historicals!G85</f>
        <v>0</v>
      </c>
      <c r="H65" s="85">
        <f>H64-Historicals!H85</f>
        <v>0</v>
      </c>
      <c r="I65" s="85">
        <f>I64-Historicals!I85</f>
        <v>0</v>
      </c>
      <c r="J65" s="85"/>
      <c r="K65" s="85"/>
      <c r="L65" s="85"/>
      <c r="M65" s="85"/>
      <c r="N65" s="85"/>
      <c r="O65" s="85"/>
      <c r="P65" s="77"/>
    </row>
    <row r="66" spans="1:16">
      <c r="A66" t="s">
        <v>178</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I66</f>
        <v>-2863</v>
      </c>
      <c r="K66" s="56">
        <f>-18000/4</f>
        <v>-4500</v>
      </c>
      <c r="L66" s="56">
        <f t="shared" ref="L66:N66" si="62">-18000/4</f>
        <v>-4500</v>
      </c>
      <c r="M66" s="56">
        <f t="shared" si="62"/>
        <v>-4500</v>
      </c>
      <c r="N66" s="56">
        <f t="shared" si="62"/>
        <v>-4500</v>
      </c>
      <c r="O66" s="56"/>
      <c r="P66" s="83" t="s">
        <v>242</v>
      </c>
    </row>
    <row r="67" spans="1:16">
      <c r="A67" s="81" t="s">
        <v>128</v>
      </c>
      <c r="B67" s="72" t="str">
        <f>+IFERROR(B66/A66-1,"nm")</f>
        <v>nm</v>
      </c>
      <c r="C67" s="72">
        <f t="shared" ref="C67:J67" si="63">+IFERROR(-C66/-B66-1,"nm")</f>
        <v>0.35198019801980207</v>
      </c>
      <c r="D67" s="72">
        <f t="shared" si="63"/>
        <v>1.0984987184181616E-3</v>
      </c>
      <c r="E67" s="72">
        <f t="shared" si="63"/>
        <v>0.28785662033650339</v>
      </c>
      <c r="F67" s="72">
        <f t="shared" si="63"/>
        <v>1.8460664583924924E-2</v>
      </c>
      <c r="G67" s="72">
        <f t="shared" si="63"/>
        <v>-0.39152258784160621</v>
      </c>
      <c r="H67" s="72">
        <f t="shared" si="63"/>
        <v>-1.2584784601283228</v>
      </c>
      <c r="I67" s="72">
        <f t="shared" si="63"/>
        <v>-6.0762411347517729</v>
      </c>
      <c r="J67" s="72">
        <f t="shared" si="63"/>
        <v>0</v>
      </c>
      <c r="K67" s="72">
        <f>+IFERROR(-K66/-J66-1,"nm")</f>
        <v>0.57177785539643722</v>
      </c>
      <c r="L67" s="72">
        <f t="shared" ref="L67:N67" si="64">+IFERROR(-L66/-K66-1,"nm")</f>
        <v>0</v>
      </c>
      <c r="M67" s="72">
        <f t="shared" si="64"/>
        <v>0</v>
      </c>
      <c r="N67" s="72">
        <f t="shared" si="64"/>
        <v>0</v>
      </c>
      <c r="O67" s="72"/>
      <c r="P67" s="77"/>
    </row>
    <row r="68" spans="1:16">
      <c r="A68" t="s">
        <v>179</v>
      </c>
      <c r="B68" s="56">
        <f t="shared" ref="B68:N68" si="65">-B16*B18</f>
        <v>-899.00000000000011</v>
      </c>
      <c r="C68" s="56">
        <f t="shared" si="65"/>
        <v>-1022</v>
      </c>
      <c r="D68" s="56">
        <f t="shared" si="65"/>
        <v>-1133</v>
      </c>
      <c r="E68" s="56">
        <f t="shared" si="65"/>
        <v>-1243</v>
      </c>
      <c r="F68" s="56">
        <f t="shared" si="65"/>
        <v>-1332</v>
      </c>
      <c r="G68" s="56">
        <f t="shared" si="65"/>
        <v>-1452</v>
      </c>
      <c r="H68" s="56">
        <f t="shared" si="65"/>
        <v>-1638.0000000000002</v>
      </c>
      <c r="I68" s="56">
        <f t="shared" si="65"/>
        <v>-1836.9999999999998</v>
      </c>
      <c r="J68" s="56">
        <f>-J16*J18</f>
        <v>-1794.984605918012</v>
      </c>
      <c r="K68" s="56">
        <f t="shared" si="65"/>
        <v>-2021.2948398204367</v>
      </c>
      <c r="L68" s="56">
        <f t="shared" si="65"/>
        <v>-2307.6124878207552</v>
      </c>
      <c r="M68" s="56">
        <f t="shared" si="65"/>
        <v>-2668.6436134544183</v>
      </c>
      <c r="N68" s="56">
        <f t="shared" si="65"/>
        <v>-3122.612611186833</v>
      </c>
      <c r="O68" s="56"/>
      <c r="P68" s="78" t="s">
        <v>243</v>
      </c>
    </row>
    <row r="69" spans="1:16">
      <c r="A69" t="s">
        <v>180</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f t="shared" ref="K69:N69" si="66">(K34-J34)+(K38-J38)</f>
        <v>0</v>
      </c>
      <c r="L69" s="56">
        <f t="shared" si="66"/>
        <v>0</v>
      </c>
      <c r="M69" s="56">
        <f t="shared" si="66"/>
        <v>0</v>
      </c>
      <c r="N69" s="56">
        <f t="shared" si="66"/>
        <v>0</v>
      </c>
      <c r="O69" s="56"/>
      <c r="P69" s="77"/>
    </row>
    <row r="70" spans="1:16">
      <c r="A70" t="s">
        <v>181</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76">
        <v>0</v>
      </c>
      <c r="K70" s="76">
        <v>0</v>
      </c>
      <c r="L70" s="76">
        <v>0</v>
      </c>
      <c r="M70" s="76">
        <v>0</v>
      </c>
      <c r="N70" s="76">
        <v>0</v>
      </c>
      <c r="O70" s="56"/>
      <c r="P70" s="80" t="s">
        <v>241</v>
      </c>
    </row>
    <row r="71" spans="1:16">
      <c r="A71" s="25" t="s">
        <v>182</v>
      </c>
      <c r="B71" s="57">
        <f t="shared" ref="B71:N71" si="67">B66+B68+B69+B70-B53</f>
        <v>-2790</v>
      </c>
      <c r="C71" s="57">
        <f t="shared" si="67"/>
        <v>-2974</v>
      </c>
      <c r="D71" s="57">
        <f t="shared" si="67"/>
        <v>-2148</v>
      </c>
      <c r="E71" s="57">
        <f t="shared" si="67"/>
        <v>-4835</v>
      </c>
      <c r="F71" s="57">
        <f t="shared" si="67"/>
        <v>-5293</v>
      </c>
      <c r="G71" s="57">
        <f t="shared" si="67"/>
        <v>2491</v>
      </c>
      <c r="H71" s="57">
        <f t="shared" si="67"/>
        <v>-1459</v>
      </c>
      <c r="I71" s="57">
        <f t="shared" si="67"/>
        <v>-4836</v>
      </c>
      <c r="J71" s="57">
        <f t="shared" si="67"/>
        <v>-5351.6436439623958</v>
      </c>
      <c r="K71" s="57">
        <f t="shared" si="67"/>
        <v>-6714.9538778648212</v>
      </c>
      <c r="L71" s="57">
        <f t="shared" si="67"/>
        <v>-7001.2715258651397</v>
      </c>
      <c r="M71" s="57">
        <f t="shared" si="67"/>
        <v>-7362.3026514988023</v>
      </c>
      <c r="N71" s="57">
        <f t="shared" si="67"/>
        <v>-7816.2716492312165</v>
      </c>
      <c r="O71" s="87"/>
      <c r="P71" s="77"/>
    </row>
    <row r="72" spans="1:16">
      <c r="A72" s="12" t="s">
        <v>167</v>
      </c>
      <c r="B72" s="85">
        <f>B71-Historicals!B94</f>
        <v>0</v>
      </c>
      <c r="C72" s="85">
        <f>C71-Historicals!C94</f>
        <v>0</v>
      </c>
      <c r="D72" s="85">
        <f>D71-Historicals!D94</f>
        <v>0</v>
      </c>
      <c r="E72" s="85">
        <f>E71-Historicals!E94</f>
        <v>0</v>
      </c>
      <c r="F72" s="85">
        <f>F71-Historicals!F94</f>
        <v>0</v>
      </c>
      <c r="G72" s="85">
        <f>G71-Historicals!G94</f>
        <v>0</v>
      </c>
      <c r="H72" s="85">
        <f>H71-Historicals!H94</f>
        <v>0</v>
      </c>
      <c r="I72" s="85">
        <f>I71-Historicals!I94</f>
        <v>0</v>
      </c>
      <c r="J72" s="85"/>
      <c r="K72" s="85"/>
      <c r="L72" s="85"/>
      <c r="M72" s="85"/>
      <c r="N72" s="85"/>
      <c r="O72" s="85"/>
      <c r="P72" s="77"/>
    </row>
    <row r="73" spans="1:16">
      <c r="A73" t="s">
        <v>183</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76"/>
      <c r="K73" s="76"/>
      <c r="L73" s="76"/>
      <c r="M73" s="76"/>
      <c r="N73" s="76"/>
      <c r="O73" s="56"/>
      <c r="P73" s="80" t="s">
        <v>241</v>
      </c>
    </row>
    <row r="74" spans="1:16">
      <c r="A74" s="25" t="s">
        <v>184</v>
      </c>
      <c r="B74" s="57">
        <f t="shared" ref="B74:N74" si="68">B60+B64+B71+B73</f>
        <v>1632</v>
      </c>
      <c r="C74" s="57">
        <f t="shared" si="68"/>
        <v>-714</v>
      </c>
      <c r="D74" s="57">
        <f t="shared" si="68"/>
        <v>670</v>
      </c>
      <c r="E74" s="57">
        <f t="shared" si="68"/>
        <v>441</v>
      </c>
      <c r="F74" s="57">
        <f t="shared" si="68"/>
        <v>217</v>
      </c>
      <c r="G74" s="57">
        <f t="shared" si="68"/>
        <v>3882</v>
      </c>
      <c r="H74" s="57">
        <f t="shared" si="68"/>
        <v>1541</v>
      </c>
      <c r="I74" s="57">
        <f t="shared" si="68"/>
        <v>-1315</v>
      </c>
      <c r="J74" s="57">
        <f>J60+J64+J71+J73</f>
        <v>941.3841328752751</v>
      </c>
      <c r="K74" s="57">
        <f t="shared" si="68"/>
        <v>-556.54381060127253</v>
      </c>
      <c r="L74" s="57">
        <f t="shared" si="68"/>
        <v>-8.6124985793394444</v>
      </c>
      <c r="M74" s="57">
        <f t="shared" si="68"/>
        <v>681.56717760566698</v>
      </c>
      <c r="N74" s="57">
        <f t="shared" si="68"/>
        <v>1544.2674043570523</v>
      </c>
      <c r="O74" s="87"/>
      <c r="P74" s="77"/>
    </row>
    <row r="75" spans="1:16">
      <c r="A75" t="s">
        <v>185</v>
      </c>
      <c r="B75" s="56">
        <f>Historicals!B97</f>
        <v>2220</v>
      </c>
      <c r="C75" s="56">
        <f t="shared" ref="C75:H75" si="69">B76</f>
        <v>3852</v>
      </c>
      <c r="D75" s="56">
        <f t="shared" si="69"/>
        <v>3138</v>
      </c>
      <c r="E75" s="56">
        <f t="shared" si="69"/>
        <v>3808</v>
      </c>
      <c r="F75" s="56">
        <f t="shared" si="69"/>
        <v>4249</v>
      </c>
      <c r="G75" s="56">
        <f t="shared" si="69"/>
        <v>4466</v>
      </c>
      <c r="H75" s="56">
        <f t="shared" si="69"/>
        <v>8348</v>
      </c>
      <c r="I75" s="56">
        <f>H76</f>
        <v>9889</v>
      </c>
      <c r="J75" s="56">
        <f t="shared" ref="J75:N75" si="70">I76</f>
        <v>8574</v>
      </c>
      <c r="K75" s="56">
        <f>J76</f>
        <v>9515.3841328752751</v>
      </c>
      <c r="L75" s="56">
        <f t="shared" si="70"/>
        <v>8958.8403222740017</v>
      </c>
      <c r="M75" s="56">
        <f t="shared" si="70"/>
        <v>8950.2278236946622</v>
      </c>
      <c r="N75" s="56">
        <f t="shared" si="70"/>
        <v>9631.7950013003283</v>
      </c>
      <c r="O75" s="56"/>
      <c r="P75" s="77"/>
    </row>
    <row r="76" spans="1:16" ht="15" thickBot="1">
      <c r="A76" s="6" t="s">
        <v>186</v>
      </c>
      <c r="B76" s="58">
        <f t="shared" ref="B76:H76" si="71">B74+B75</f>
        <v>3852</v>
      </c>
      <c r="C76" s="58">
        <f t="shared" si="71"/>
        <v>3138</v>
      </c>
      <c r="D76" s="58">
        <f t="shared" si="71"/>
        <v>3808</v>
      </c>
      <c r="E76" s="58">
        <f t="shared" si="71"/>
        <v>4249</v>
      </c>
      <c r="F76" s="58">
        <f t="shared" si="71"/>
        <v>4466</v>
      </c>
      <c r="G76" s="58">
        <f t="shared" si="71"/>
        <v>8348</v>
      </c>
      <c r="H76" s="58">
        <f t="shared" si="71"/>
        <v>9889</v>
      </c>
      <c r="I76" s="58">
        <f>I74+I75</f>
        <v>8574</v>
      </c>
      <c r="J76" s="58">
        <f>J74+J75</f>
        <v>9515.3841328752751</v>
      </c>
      <c r="K76" s="58">
        <f t="shared" ref="K76:N76" si="72">K74+K75</f>
        <v>8958.8403222740017</v>
      </c>
      <c r="L76" s="58">
        <f t="shared" si="72"/>
        <v>8950.2278236946622</v>
      </c>
      <c r="M76" s="58">
        <f t="shared" si="72"/>
        <v>9631.7950013003283</v>
      </c>
      <c r="N76" s="58">
        <f t="shared" si="72"/>
        <v>11176.06240565738</v>
      </c>
      <c r="O76" s="87"/>
      <c r="P76" s="77"/>
    </row>
    <row r="77" spans="1:16" ht="15" thickTop="1">
      <c r="A77" s="12" t="s">
        <v>167</v>
      </c>
      <c r="B77" s="85">
        <f t="shared" ref="B77:N77" si="73">+B76-B22</f>
        <v>0</v>
      </c>
      <c r="C77" s="85">
        <f t="shared" si="73"/>
        <v>0</v>
      </c>
      <c r="D77" s="85">
        <f t="shared" si="73"/>
        <v>0</v>
      </c>
      <c r="E77" s="85">
        <f t="shared" si="73"/>
        <v>0</v>
      </c>
      <c r="F77" s="85">
        <f t="shared" si="73"/>
        <v>0</v>
      </c>
      <c r="G77" s="85">
        <f t="shared" si="73"/>
        <v>0</v>
      </c>
      <c r="H77" s="85">
        <f t="shared" si="73"/>
        <v>0</v>
      </c>
      <c r="I77" s="85">
        <f>+I76-I22</f>
        <v>0</v>
      </c>
      <c r="J77" s="85">
        <f>+J76-J22</f>
        <v>0</v>
      </c>
      <c r="K77" s="85">
        <f t="shared" si="73"/>
        <v>0</v>
      </c>
      <c r="L77" s="85">
        <f t="shared" si="73"/>
        <v>0</v>
      </c>
      <c r="M77" s="85">
        <f t="shared" si="73"/>
        <v>0</v>
      </c>
      <c r="N77" s="85">
        <f t="shared" si="73"/>
        <v>0</v>
      </c>
      <c r="O77" s="85"/>
      <c r="P77" s="77"/>
    </row>
    <row r="78" spans="1:16">
      <c r="A78" s="1" t="s">
        <v>187</v>
      </c>
      <c r="B78" s="41">
        <f t="shared" ref="B78:N78" si="74">(B35+B39)-(B23+23)</f>
        <v>-1988</v>
      </c>
      <c r="C78" s="41">
        <f t="shared" si="74"/>
        <v>-2298</v>
      </c>
      <c r="D78" s="41">
        <f t="shared" si="74"/>
        <v>-2388</v>
      </c>
      <c r="E78" s="41">
        <f t="shared" si="74"/>
        <v>-1013</v>
      </c>
      <c r="F78" s="41">
        <f t="shared" si="74"/>
        <v>-214</v>
      </c>
      <c r="G78" s="41">
        <f t="shared" si="74"/>
        <v>2454</v>
      </c>
      <c r="H78" s="41">
        <f t="shared" si="74"/>
        <v>-679</v>
      </c>
      <c r="I78" s="41">
        <f>(I35+I39)-(I23+23)</f>
        <v>-1169</v>
      </c>
      <c r="J78" s="41">
        <f>(J35+J39)-(J23+23)</f>
        <v>-1669</v>
      </c>
      <c r="K78" s="41">
        <f t="shared" si="74"/>
        <v>-1669</v>
      </c>
      <c r="L78" s="41">
        <f t="shared" si="74"/>
        <v>-1669</v>
      </c>
      <c r="M78" s="41">
        <f t="shared" si="74"/>
        <v>-1669</v>
      </c>
      <c r="N78" s="41">
        <f t="shared" si="74"/>
        <v>-1669</v>
      </c>
      <c r="O78" s="41"/>
      <c r="P78" s="77"/>
    </row>
    <row r="79" spans="1:16">
      <c r="B79" s="52"/>
      <c r="C79" s="52"/>
      <c r="D79" s="52"/>
      <c r="E79" s="52"/>
      <c r="F79" s="52"/>
      <c r="G79" s="52"/>
      <c r="H79" s="52"/>
      <c r="I79" s="52"/>
    </row>
  </sheetData>
  <mergeCells count="3">
    <mergeCell ref="P3:P9"/>
    <mergeCell ref="P13:P14"/>
    <mergeCell ref="P34:P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abSelected="1" workbookViewId="0">
      <selection activeCell="J11" sqref="J11"/>
    </sheetView>
  </sheetViews>
  <sheetFormatPr defaultColWidth="8.88671875" defaultRowHeight="14.4"/>
  <cols>
    <col min="1" max="1" width="41" bestFit="1" customWidth="1"/>
    <col min="2" max="9" width="10.88671875" customWidth="1"/>
    <col min="10" max="10" width="39.44140625" customWidth="1"/>
    <col min="11" max="11" width="43.44140625" customWidth="1"/>
    <col min="12" max="12" width="42.109375" customWidth="1"/>
    <col min="13" max="22" width="10.88671875" customWidth="1"/>
  </cols>
  <sheetData>
    <row r="1" spans="1:25" ht="43.2">
      <c r="A1" s="95" t="s">
        <v>259</v>
      </c>
      <c r="B1" s="16">
        <v>2015</v>
      </c>
      <c r="C1" s="16">
        <f t="shared" ref="C1:U1" si="0">+B1+1</f>
        <v>2016</v>
      </c>
      <c r="D1" s="16">
        <f t="shared" si="0"/>
        <v>2017</v>
      </c>
      <c r="E1" s="16">
        <f t="shared" si="0"/>
        <v>2018</v>
      </c>
      <c r="F1" s="16">
        <f t="shared" si="0"/>
        <v>2019</v>
      </c>
      <c r="G1" s="16">
        <f t="shared" si="0"/>
        <v>2020</v>
      </c>
      <c r="H1" s="16">
        <f t="shared" si="0"/>
        <v>2021</v>
      </c>
      <c r="I1" s="16">
        <f t="shared" si="0"/>
        <v>2022</v>
      </c>
      <c r="J1" s="16"/>
      <c r="K1" s="96" t="s">
        <v>20</v>
      </c>
      <c r="L1" s="97">
        <f>+I1+1</f>
        <v>2023</v>
      </c>
      <c r="M1" s="97">
        <f t="shared" si="0"/>
        <v>2024</v>
      </c>
      <c r="N1" s="97">
        <f t="shared" si="0"/>
        <v>2025</v>
      </c>
      <c r="O1" s="97">
        <f t="shared" si="0"/>
        <v>2026</v>
      </c>
      <c r="P1" s="97">
        <f t="shared" si="0"/>
        <v>2027</v>
      </c>
      <c r="Q1" s="97">
        <f t="shared" si="0"/>
        <v>2028</v>
      </c>
      <c r="R1" s="97">
        <f t="shared" si="0"/>
        <v>2029</v>
      </c>
      <c r="S1" s="97">
        <f t="shared" si="0"/>
        <v>2030</v>
      </c>
      <c r="T1" s="97">
        <f t="shared" si="0"/>
        <v>2031</v>
      </c>
      <c r="U1" s="97">
        <f t="shared" si="0"/>
        <v>2032</v>
      </c>
      <c r="V1" s="98" t="s">
        <v>260</v>
      </c>
    </row>
    <row r="2" spans="1:25">
      <c r="A2" s="14" t="s">
        <v>261</v>
      </c>
      <c r="B2" s="14"/>
      <c r="C2" s="14"/>
      <c r="D2" s="14"/>
      <c r="E2" s="14"/>
      <c r="F2" s="14"/>
      <c r="G2" s="14"/>
      <c r="H2" s="14"/>
      <c r="I2" s="14"/>
      <c r="J2" s="14"/>
      <c r="K2" s="14"/>
      <c r="L2" s="14"/>
      <c r="M2" s="14"/>
      <c r="N2" s="14"/>
      <c r="O2" s="14"/>
      <c r="P2" s="14"/>
      <c r="Q2" s="99"/>
      <c r="R2" s="99"/>
      <c r="S2" s="99"/>
      <c r="T2" s="99"/>
      <c r="U2" s="99"/>
      <c r="V2" s="99"/>
    </row>
    <row r="3" spans="1:25">
      <c r="A3" t="s">
        <v>262</v>
      </c>
      <c r="B3" s="122">
        <f>AVERAGEIF('Share Price History'!$C:$C,Schedule!B1,'Share Price History'!$B:$B)</f>
        <v>50.910833333333329</v>
      </c>
      <c r="C3" s="122">
        <f>AVERAGEIF('Share Price History'!$C:$C,Schedule!C1,'Share Price History'!$B:$B)</f>
        <v>51.6325</v>
      </c>
      <c r="D3" s="122">
        <f>AVERAGEIF('Share Price History'!$C:$C,Schedule!D1,'Share Price History'!$B:$B)</f>
        <v>52.596666666666664</v>
      </c>
      <c r="E3" s="122">
        <f>AVERAGEIF('Share Price History'!$C:$C,Schedule!E1,'Share Price History'!$B:$B)</f>
        <v>70.244166666666672</v>
      </c>
      <c r="F3" s="122">
        <f>AVERAGEIF('Share Price History'!$C:$C,Schedule!F1,'Share Price History'!$B:$B)</f>
        <v>83.793333333333337</v>
      </c>
      <c r="G3" s="122">
        <f>AVERAGEIF('Share Price History'!$C:$C,Schedule!G1,'Share Price History'!$B:$B)</f>
        <v>103.56333333333335</v>
      </c>
      <c r="H3" s="122">
        <f>AVERAGEIF('Share Price History'!$C:$C,Schedule!H1,'Share Price History'!$B:$B)</f>
        <v>146.8808333333333</v>
      </c>
      <c r="I3" s="122">
        <f>AVERAGEIF('Share Price History'!$C:$C,Schedule!I1,'Share Price History'!$B:$B)</f>
        <v>113.80333333333333</v>
      </c>
      <c r="J3" s="122"/>
      <c r="L3" s="122">
        <f>AVERAGEIF('Share Price History'!$C:$C,Schedule!L1,'Share Price History'!$B:$B)</f>
        <v>114.59375</v>
      </c>
      <c r="M3" s="49"/>
      <c r="N3" s="49"/>
      <c r="O3" s="49"/>
      <c r="P3" s="49"/>
    </row>
    <row r="4" spans="1:25">
      <c r="A4" t="s">
        <v>263</v>
      </c>
      <c r="B4" s="3">
        <f>(B3*Historicals!B17)+Historicals!B46-Historicals!B25</f>
        <v>84971.821249999994</v>
      </c>
      <c r="C4" s="3">
        <f>(C3*Historicals!C17)+Historicals!C46-Historicals!C25</f>
        <v>86538.821750000003</v>
      </c>
      <c r="D4" s="3">
        <f>(D3*Historicals!D17)+Historicals!D46-Historicals!D25</f>
        <v>86857.753999999986</v>
      </c>
      <c r="E4" s="3">
        <f>(E3*Historicals!E17)+Historicals!E46-Historicals!E25</f>
        <v>113281.47783333334</v>
      </c>
      <c r="F4" s="3">
        <f>(F3*Historicals!F17)+Historicals!F46-Historicals!F25</f>
        <v>131366.32866666667</v>
      </c>
      <c r="G4" s="3">
        <f>(G3*Historicals!G17)+Historicals!G46-Historicals!G25</f>
        <v>162492.524</v>
      </c>
      <c r="H4" s="3">
        <f>(H3*Historicals!H17)+Historicals!H46-Historicals!H25</f>
        <v>230567.55083333328</v>
      </c>
      <c r="I4" s="3">
        <f>(I3*Historicals!I17)+Historicals!I46-Historicals!I25</f>
        <v>180018.70266666665</v>
      </c>
      <c r="J4" s="3"/>
      <c r="L4" s="3"/>
      <c r="M4" s="3"/>
      <c r="N4" s="3"/>
      <c r="O4" s="3"/>
      <c r="P4" s="3"/>
    </row>
    <row r="5" spans="1:25">
      <c r="A5" t="s">
        <v>264</v>
      </c>
      <c r="B5" s="49">
        <f>B3/Historicals!B14</f>
        <v>26.795175438596491</v>
      </c>
      <c r="C5" s="49">
        <f>C3/Historicals!C14</f>
        <v>23.363122171945701</v>
      </c>
      <c r="D5" s="49">
        <f>D3/Historicals!D14</f>
        <v>20.545572916666664</v>
      </c>
      <c r="E5" s="49">
        <f>E3/Historicals!E14</f>
        <v>59.028711484593842</v>
      </c>
      <c r="F5" s="49">
        <f>F3/Historicals!F14</f>
        <v>32.860130718954252</v>
      </c>
      <c r="G5" s="49">
        <f>G3/Historicals!G14</f>
        <v>63.53578732106341</v>
      </c>
      <c r="H5" s="49">
        <f>H3/Historicals!H14</f>
        <v>40.351877289377278</v>
      </c>
      <c r="I5" s="49">
        <f>I3/Historicals!I14</f>
        <v>29.713664055700608</v>
      </c>
      <c r="J5" s="49"/>
      <c r="L5" s="49"/>
      <c r="M5" s="49"/>
      <c r="N5" s="49"/>
      <c r="O5" s="49"/>
      <c r="P5" s="49"/>
    </row>
    <row r="6" spans="1:25">
      <c r="A6" t="s">
        <v>265</v>
      </c>
      <c r="B6" s="49">
        <f>B3/(Historicals!B58/Historicals!B17)</f>
        <v>6.9052350082631611</v>
      </c>
      <c r="C6" s="49">
        <f>C3/(Historicals!C58/Historicals!C17)</f>
        <v>7.151804678577256</v>
      </c>
      <c r="D6" s="49">
        <f>D3/(Historicals!D58/Historicals!D17)</f>
        <v>7.0278676553558475</v>
      </c>
      <c r="E6" s="49">
        <f>E3/(Historicals!E58/Historicals!E17)</f>
        <v>11.624793908819134</v>
      </c>
      <c r="F6" s="49">
        <f>F3/(Historicals!F58/Historicals!F17)</f>
        <v>14.64251423303835</v>
      </c>
      <c r="G6" s="49">
        <f>G3/(Historicals!G58/Historicals!G17)</f>
        <v>20.041529981378027</v>
      </c>
      <c r="H6" s="49">
        <f>H3/(Historicals!H58/Historicals!H17)</f>
        <v>18.096933565703242</v>
      </c>
      <c r="I6" s="49">
        <f>I3/(Historicals!I58/Historicals!I17)</f>
        <v>11.757915232423706</v>
      </c>
      <c r="J6" s="49"/>
      <c r="L6" s="49"/>
      <c r="M6" s="49"/>
      <c r="N6" s="49"/>
      <c r="O6" s="49"/>
      <c r="P6" s="49"/>
    </row>
    <row r="7" spans="1:25">
      <c r="A7" t="s">
        <v>266</v>
      </c>
      <c r="B7" s="49">
        <f>B4/'Three Statements'!B5</f>
        <v>17.559789470965075</v>
      </c>
      <c r="C7" s="49">
        <f>C4/'Three Statements'!C5</f>
        <v>16.355853666603668</v>
      </c>
      <c r="D7" s="49">
        <f>D4/'Three Statements'!D5</f>
        <v>15.370333392319941</v>
      </c>
      <c r="E7" s="49">
        <f>E4/'Three Statements'!E5</f>
        <v>22.099390915593705</v>
      </c>
      <c r="F7" s="49">
        <f>F4/'Three Statements'!F5</f>
        <v>23.64830399039904</v>
      </c>
      <c r="G7" s="49">
        <f>G4/'Three Statements'!G5</f>
        <v>43.952535569380579</v>
      </c>
      <c r="H7" s="49">
        <f>H4/'Three Statements'!H5</f>
        <v>30.072720859962605</v>
      </c>
      <c r="I7" s="49">
        <f>I4/'Three Statements'!I5</f>
        <v>23.771121440204233</v>
      </c>
      <c r="J7" s="49"/>
      <c r="L7" s="49"/>
      <c r="M7" s="49"/>
      <c r="N7" s="49"/>
      <c r="O7" s="49"/>
      <c r="P7" s="49"/>
    </row>
    <row r="8" spans="1:25">
      <c r="A8" t="s">
        <v>267</v>
      </c>
      <c r="B8" s="49">
        <f>B4/('Three Statements'!B52+'Three Statements'!B49-'Three Statements'!B56-'Three Statements'!B55)</f>
        <v>15.691933748845798</v>
      </c>
      <c r="C8" s="49">
        <f>C4/('Three Statements'!C52+'Three Statements'!C49-'Three Statements'!C56-'Three Statements'!C55)</f>
        <v>13.841782109724889</v>
      </c>
      <c r="D8" s="49">
        <f>D4/('Three Statements'!D52+'Three Statements'!D49-'Three Statements'!D56-'Three Statements'!D55)</f>
        <v>13.274912731163074</v>
      </c>
      <c r="E8" s="49">
        <f>E4/('Three Statements'!E52+'Three Statements'!E49-'Three Statements'!E56-'Three Statements'!E55)</f>
        <v>19.832191497432309</v>
      </c>
      <c r="F8" s="49">
        <f>F4/('Three Statements'!F52+'Three Statements'!F49-'Three Statements'!F56-'Three Statements'!F55)</f>
        <v>19.096718806028008</v>
      </c>
      <c r="G8" s="49">
        <f>G4/('Three Statements'!G52+'Three Statements'!G49-'Three Statements'!G56-'Three Statements'!G55)</f>
        <v>36.416970865082924</v>
      </c>
      <c r="H8" s="49">
        <f>H4/('Three Statements'!H52+'Three Statements'!H49-'Three Statements'!H56-'Three Statements'!H55)</f>
        <v>28.904042977727627</v>
      </c>
      <c r="I8" s="49">
        <f>I4/('Three Statements'!I52+'Three Statements'!I49-'Three Statements'!I56-'Three Statements'!I55)</f>
        <v>21.158756777934492</v>
      </c>
      <c r="J8" s="49"/>
      <c r="L8" s="49"/>
      <c r="M8" s="49"/>
      <c r="N8" s="49"/>
      <c r="O8" s="49"/>
      <c r="P8" s="49"/>
    </row>
    <row r="9" spans="1:25">
      <c r="A9" t="s">
        <v>268</v>
      </c>
      <c r="B9" s="49">
        <f>('Three Statements'!B38+'Three Statements'!B35+'Three Statements'!B36)/'Three Statements'!B41</f>
        <v>9.9157944440072407E-2</v>
      </c>
      <c r="C9" s="49">
        <f>('Three Statements'!C38+'Three Statements'!C35+'Three Statements'!C36)/'Three Statements'!C41</f>
        <v>0.1676456191874694</v>
      </c>
      <c r="D9" s="49">
        <f>('Three Statements'!D38+'Three Statements'!D35+'Three Statements'!D36)/'Three Statements'!D41</f>
        <v>0.30643991295236561</v>
      </c>
      <c r="E9" s="49">
        <f>('Three Statements'!E38+'Three Statements'!E35+'Three Statements'!E36)/'Three Statements'!E41</f>
        <v>0.38830004076640851</v>
      </c>
      <c r="F9" s="49">
        <f>('Three Statements'!F38+'Three Statements'!F35+'Three Statements'!F36)/'Three Statements'!F41</f>
        <v>0.38484513274336285</v>
      </c>
      <c r="G9" s="49">
        <f>('Three Statements'!G38+'Three Statements'!G35+'Three Statements'!G36)/'Three Statements'!G41</f>
        <v>1.1988826815642457</v>
      </c>
      <c r="H9" s="49">
        <f>('Three Statements'!H38+'Three Statements'!H35+'Three Statements'!H36)/'Three Statements'!H41</f>
        <v>0.73744810840448027</v>
      </c>
      <c r="I9" s="49">
        <f>('Three Statements'!I38+'Three Statements'!I35+'Three Statements'!I36)/'Three Statements'!I41</f>
        <v>0.61710621032654933</v>
      </c>
      <c r="J9" s="49"/>
      <c r="L9" s="49"/>
      <c r="M9" s="49"/>
      <c r="N9" s="49"/>
      <c r="O9" s="49"/>
      <c r="P9" s="49"/>
    </row>
    <row r="10" spans="1:25">
      <c r="A10" t="s">
        <v>269</v>
      </c>
      <c r="B10" s="49">
        <f>('Three Statements'!B38+'Three Statements'!B35+'Three Statements'!B36)/(('Three Statements'!B38+'Three Statements'!B35+'Three Statements'!B36)+'Three Statements'!B41)</f>
        <v>9.021264408963986E-2</v>
      </c>
      <c r="C10" s="49">
        <f>'Three Statements'!C38/('Three Statements'!C38+'Three Statements'!C41)</f>
        <v>0.14087468460891506</v>
      </c>
      <c r="D10" s="49">
        <f>'Three Statements'!D38/('Three Statements'!D38+'Three Statements'!D41)</f>
        <v>0.21860435823151531</v>
      </c>
      <c r="E10" s="49">
        <f>'Three Statements'!E38/('Three Statements'!E38+'Three Statements'!E41)</f>
        <v>0.261144578313253</v>
      </c>
      <c r="F10" s="49">
        <f>'Three Statements'!F38/('Three Statements'!F38+'Three Statements'!F41)</f>
        <v>0.27703134996801021</v>
      </c>
      <c r="G10" s="49">
        <f>'Three Statements'!G38/('Three Statements'!G38+'Three Statements'!G41)</f>
        <v>0.53868621499341385</v>
      </c>
      <c r="H10" s="49">
        <f>'Three Statements'!H38/('Three Statements'!H38+'Three Statements'!H41)</f>
        <v>0.42439134355275021</v>
      </c>
      <c r="I10" s="49">
        <f>'Three Statements'!I38/('Three Statements'!I38+'Three Statements'!I41)</f>
        <v>0.36857981075162183</v>
      </c>
      <c r="J10" s="49"/>
      <c r="L10" s="49"/>
      <c r="M10" s="49"/>
      <c r="N10" s="49"/>
      <c r="O10" s="49"/>
      <c r="P10" s="49"/>
    </row>
    <row r="11" spans="1:25">
      <c r="A11" t="s">
        <v>270</v>
      </c>
      <c r="B11" s="100">
        <f>Historicals!B12/Historicals!B58</f>
        <v>0.25757456520028332</v>
      </c>
      <c r="C11" s="100">
        <f>Historicals!C12/Historicals!C58</f>
        <v>0.3067384565181922</v>
      </c>
      <c r="D11" s="100">
        <f>Historicals!D12/Historicals!D58</f>
        <v>0.34174256468122832</v>
      </c>
      <c r="E11" s="100">
        <f>Historicals!E12/Historicals!E58</f>
        <v>0.19700366897676314</v>
      </c>
      <c r="F11" s="100">
        <f>Historicals!F12/Historicals!F58</f>
        <v>0.44568584070796458</v>
      </c>
      <c r="G11" s="100">
        <f>Historicals!G12/Historicals!G58</f>
        <v>0.31520794537554314</v>
      </c>
      <c r="H11" s="100">
        <f>Historicals!H12/Historicals!H58</f>
        <v>0.44857836610010182</v>
      </c>
      <c r="I11" s="100">
        <f>Historicals!I12/Historicals!I58</f>
        <v>0.3956547346377855</v>
      </c>
      <c r="J11" s="100"/>
      <c r="L11" s="100"/>
      <c r="M11" s="100"/>
      <c r="N11" s="100"/>
      <c r="O11" s="100"/>
      <c r="P11" s="100"/>
    </row>
    <row r="15" spans="1:25">
      <c r="A15" t="s">
        <v>271</v>
      </c>
      <c r="B15" s="3">
        <f>'Three Statements'!B52+'Three Statements'!B49-'Three Statements'!B56-'Three Statements'!B55</f>
        <v>5415</v>
      </c>
      <c r="C15" s="3">
        <f>'Three Statements'!C52+'Three Statements'!C49-'Three Statements'!C56-'Three Statements'!C55</f>
        <v>6252</v>
      </c>
      <c r="D15" s="3">
        <f>'Three Statements'!D52+'Three Statements'!D49-'Three Statements'!D56-'Three Statements'!D55</f>
        <v>6543</v>
      </c>
      <c r="E15" s="3">
        <f>'Three Statements'!E52+'Three Statements'!E49-'Three Statements'!E56-'Three Statements'!E55</f>
        <v>5712</v>
      </c>
      <c r="F15" s="3">
        <f>'Three Statements'!F52+'Three Statements'!F49-'Three Statements'!F56-'Three Statements'!F55</f>
        <v>6879</v>
      </c>
      <c r="G15" s="3">
        <f>'Three Statements'!G52+'Three Statements'!G49-'Three Statements'!G56-'Three Statements'!G55</f>
        <v>4462</v>
      </c>
      <c r="H15" s="3">
        <f>'Three Statements'!H52+'Three Statements'!H49-'Three Statements'!H56-'Three Statements'!H55</f>
        <v>7977</v>
      </c>
      <c r="I15" s="3">
        <f>'Three Statements'!I52+'Three Statements'!I49-'Three Statements'!I56-'Three Statements'!I55</f>
        <v>8508</v>
      </c>
      <c r="J15" s="3"/>
      <c r="K15" s="124" t="s">
        <v>272</v>
      </c>
      <c r="L15" s="3">
        <f>'Three Statements'!J52+'Three Statements'!J49-'Three Statements'!J56-'Three Statements'!J55</f>
        <v>8008.4153261070405</v>
      </c>
      <c r="M15" s="3">
        <f>'Three Statements'!K52+'Three Statements'!K49-'Three Statements'!K56-'Three Statements'!K55</f>
        <v>9761.1022178474632</v>
      </c>
      <c r="N15" s="3">
        <f>'Three Statements'!L52+'Three Statements'!L49-'Three Statements'!L56-'Three Statements'!L55</f>
        <v>10970.613914299618</v>
      </c>
      <c r="O15" s="3">
        <f>'Three Statements'!M52+'Three Statements'!M49-'Three Statements'!M56-'Three Statements'!M55</f>
        <v>12485.219021409584</v>
      </c>
      <c r="P15" s="3">
        <f>'Three Statements'!N52+'Three Statements'!N49-'Three Statements'!N56-'Three Statements'!N55</f>
        <v>14382.908807469903</v>
      </c>
      <c r="Q15" s="3">
        <f>P15+P15*Q16</f>
        <v>14886.31061573135</v>
      </c>
      <c r="R15" s="3">
        <f t="shared" ref="R15:V15" si="1">Q15+Q15*R16</f>
        <v>15407.331487281948</v>
      </c>
      <c r="S15" s="3">
        <f t="shared" si="1"/>
        <v>15946.588089336816</v>
      </c>
      <c r="T15" s="3">
        <f t="shared" si="1"/>
        <v>16504.718672463605</v>
      </c>
      <c r="U15" s="3">
        <f t="shared" si="1"/>
        <v>17082.38382599983</v>
      </c>
      <c r="V15" s="3">
        <f t="shared" si="1"/>
        <v>17680.267259909826</v>
      </c>
    </row>
    <row r="16" spans="1:25" s="103" customFormat="1" ht="12">
      <c r="A16" s="101" t="s">
        <v>128</v>
      </c>
      <c r="B16" s="102" t="str">
        <f>+IFERROR(B15/A15-1,"nm")</f>
        <v>nm</v>
      </c>
      <c r="C16" s="102">
        <f t="shared" ref="C16:I16" si="2">+IFERROR(C15/B15-1,"nm")</f>
        <v>0.15457063711911356</v>
      </c>
      <c r="D16" s="102">
        <f t="shared" si="2"/>
        <v>4.6545105566218714E-2</v>
      </c>
      <c r="E16" s="102">
        <f t="shared" si="2"/>
        <v>-0.12700596056854652</v>
      </c>
      <c r="F16" s="102">
        <f t="shared" si="2"/>
        <v>0.20430672268907557</v>
      </c>
      <c r="G16" s="102">
        <f t="shared" si="2"/>
        <v>-0.35135920918738184</v>
      </c>
      <c r="H16" s="102">
        <f t="shared" si="2"/>
        <v>0.78776333482743155</v>
      </c>
      <c r="I16" s="102">
        <f t="shared" si="2"/>
        <v>6.6566378337721055E-2</v>
      </c>
      <c r="J16" s="102"/>
      <c r="K16" s="101"/>
      <c r="L16" s="102">
        <f>+IFERROR(L15/I15-1,"nm")</f>
        <v>-5.8719402197103809E-2</v>
      </c>
      <c r="M16" s="102">
        <f t="shared" ref="M16" si="3">+IFERROR(M15/L15-1,"nm")</f>
        <v>0.21885564376597078</v>
      </c>
      <c r="N16" s="102">
        <f t="shared" ref="N16" si="4">+IFERROR(N15/M15-1,"nm")</f>
        <v>0.12391138515491118</v>
      </c>
      <c r="O16" s="102">
        <f t="shared" ref="O16" si="5">+IFERROR(O15/N15-1,"nm")</f>
        <v>0.13806019598736929</v>
      </c>
      <c r="P16" s="102">
        <f t="shared" ref="P16" si="6">+IFERROR(P15/O15-1,"nm")</f>
        <v>0.1519949135698917</v>
      </c>
      <c r="Q16" s="123">
        <v>3.5000000000000003E-2</v>
      </c>
      <c r="R16" s="123">
        <f>Q16</f>
        <v>3.5000000000000003E-2</v>
      </c>
      <c r="S16" s="123">
        <f t="shared" ref="S16:V16" si="7">R16</f>
        <v>3.5000000000000003E-2</v>
      </c>
      <c r="T16" s="123">
        <f t="shared" si="7"/>
        <v>3.5000000000000003E-2</v>
      </c>
      <c r="U16" s="123">
        <f t="shared" si="7"/>
        <v>3.5000000000000003E-2</v>
      </c>
      <c r="V16" s="123">
        <f t="shared" si="7"/>
        <v>3.5000000000000003E-2</v>
      </c>
      <c r="X16" s="134"/>
      <c r="Y16" s="134"/>
    </row>
    <row r="17" spans="1:22">
      <c r="A17" t="s">
        <v>273</v>
      </c>
      <c r="B17" s="100" t="e">
        <f t="shared" ref="B17:I17" si="8">(1-B23)*B18+B23*B22</f>
        <v>#VALUE!</v>
      </c>
      <c r="C17" s="100" t="e">
        <f t="shared" si="8"/>
        <v>#VALUE!</v>
      </c>
      <c r="D17" s="100" t="e">
        <f t="shared" si="8"/>
        <v>#VALUE!</v>
      </c>
      <c r="E17" s="100" t="e">
        <f t="shared" si="8"/>
        <v>#VALUE!</v>
      </c>
      <c r="F17" s="100">
        <f t="shared" si="8"/>
        <v>0.13986779609597624</v>
      </c>
      <c r="G17" s="100">
        <f t="shared" si="8"/>
        <v>4.7474819213454394E-2</v>
      </c>
      <c r="H17" s="100">
        <f t="shared" si="8"/>
        <v>9.7643511805091149E-2</v>
      </c>
      <c r="I17" s="100">
        <f t="shared" si="8"/>
        <v>-6.0378784512014991E-2</v>
      </c>
      <c r="J17" s="100"/>
      <c r="K17" s="124" t="s">
        <v>274</v>
      </c>
      <c r="L17" s="100">
        <f>(1-L23)*L18+L23*L22</f>
        <v>9.9172086440562301E-2</v>
      </c>
      <c r="M17" s="3"/>
      <c r="N17" s="3"/>
      <c r="O17" s="3"/>
      <c r="P17" s="3"/>
    </row>
    <row r="18" spans="1:22">
      <c r="A18" s="2" t="s">
        <v>295</v>
      </c>
      <c r="B18" s="118" t="e">
        <f t="shared" ref="B18:I18" si="9">B20+B19*(B21-B20)</f>
        <v>#VALUE!</v>
      </c>
      <c r="C18" s="118" t="e">
        <f t="shared" si="9"/>
        <v>#VALUE!</v>
      </c>
      <c r="D18" s="118" t="e">
        <f t="shared" si="9"/>
        <v>#VALUE!</v>
      </c>
      <c r="E18" s="118" t="e">
        <f t="shared" si="9"/>
        <v>#VALUE!</v>
      </c>
      <c r="F18" s="118">
        <f t="shared" si="9"/>
        <v>0.30765970800000003</v>
      </c>
      <c r="G18" s="118">
        <f t="shared" si="9"/>
        <v>0.14676099601593626</v>
      </c>
      <c r="H18" s="118">
        <f t="shared" si="9"/>
        <v>0.21868807171314741</v>
      </c>
      <c r="I18" s="119">
        <f t="shared" si="9"/>
        <v>-0.17865829317269077</v>
      </c>
      <c r="J18" s="119"/>
      <c r="K18" s="127" t="s">
        <v>276</v>
      </c>
      <c r="L18" s="119">
        <f>L20+L19*(L21-L20)</f>
        <v>0.19664368715083796</v>
      </c>
      <c r="M18" s="104"/>
      <c r="N18" s="104"/>
      <c r="O18" s="104"/>
      <c r="P18" s="104"/>
      <c r="Q18" s="104"/>
      <c r="R18" s="104"/>
      <c r="S18" s="104"/>
      <c r="T18" s="104"/>
      <c r="U18" s="104"/>
      <c r="V18" s="104"/>
    </row>
    <row r="19" spans="1:22">
      <c r="A19" s="2" t="s">
        <v>275</v>
      </c>
      <c r="B19" s="121" t="s">
        <v>294</v>
      </c>
      <c r="C19" s="121" t="s">
        <v>294</v>
      </c>
      <c r="D19" s="121" t="s">
        <v>294</v>
      </c>
      <c r="E19" s="121" t="s">
        <v>294</v>
      </c>
      <c r="F19" s="120">
        <v>1.07</v>
      </c>
      <c r="G19" s="120">
        <v>0.9</v>
      </c>
      <c r="H19" s="120">
        <v>0.81</v>
      </c>
      <c r="I19" s="120">
        <v>0.93</v>
      </c>
      <c r="J19" s="120" t="s">
        <v>3847</v>
      </c>
      <c r="K19" s="125" t="s">
        <v>293</v>
      </c>
      <c r="L19" s="120">
        <v>1.32</v>
      </c>
    </row>
    <row r="20" spans="1:22">
      <c r="A20" s="2" t="s">
        <v>277</v>
      </c>
      <c r="B20" s="118">
        <f>AVERAGEIF(Rf!$D:$D,Schedule!B1,Rf!$B:$B)/100</f>
        <v>1.0245418326693225E-2</v>
      </c>
      <c r="C20" s="118">
        <f>AVERAGEIF(Rf!$D:$D,Schedule!C1,Rf!$B:$B)/100</f>
        <v>1.0039999999999999E-2</v>
      </c>
      <c r="D20" s="118">
        <f>AVERAGEIF(Rf!$D:$D,Schedule!D1,Rf!$B:$B)/100</f>
        <v>1.5772000000000005E-2</v>
      </c>
      <c r="E20" s="118">
        <f>AVERAGEIF(Rf!$D:$D,Schedule!E1,Rf!$B:$B)/100</f>
        <v>2.6266265060240962E-2</v>
      </c>
      <c r="F20" s="118">
        <f>AVERAGEIF(Rf!$D:$D,Schedule!F1,Rf!$B:$B)/100</f>
        <v>1.93756E-2</v>
      </c>
      <c r="G20" s="118">
        <f>AVERAGEIF(Rf!$D:$D,Schedule!G1,Rf!$B:$B)/100</f>
        <v>4.2099601593625531E-3</v>
      </c>
      <c r="H20" s="118">
        <f>AVERAGEIF(Rf!$D:$D,Schedule!H1,Rf!$B:$B)/100</f>
        <v>4.6266932270916314E-3</v>
      </c>
      <c r="I20" s="118">
        <f>AVERAGEIF(Rf!$D:$D,Schedule!I1,Rf!$B:$B)/100</f>
        <v>3.0481526104417678E-2</v>
      </c>
      <c r="J20" s="118"/>
      <c r="K20" s="126" t="s">
        <v>278</v>
      </c>
      <c r="L20" s="118">
        <f>AVERAGEIF(Rf!$D:$D,Schedule!L1,Rf!$B:$B)/100</f>
        <v>4.1775977653631315E-2</v>
      </c>
      <c r="M20" s="104"/>
      <c r="N20" s="104"/>
      <c r="O20" s="104"/>
      <c r="P20" s="104"/>
      <c r="Q20" s="104"/>
      <c r="R20" s="104"/>
      <c r="S20" s="104"/>
      <c r="T20" s="104"/>
      <c r="U20" s="104"/>
      <c r="V20" s="104"/>
    </row>
    <row r="21" spans="1:22">
      <c r="A21" s="2" t="s">
        <v>279</v>
      </c>
      <c r="B21" s="118">
        <v>-7.3000000000000001E-3</v>
      </c>
      <c r="C21" s="118">
        <v>9.5399999999999999E-2</v>
      </c>
      <c r="D21" s="118">
        <v>0.19420000000000001</v>
      </c>
      <c r="E21" s="118">
        <v>-6.2399999999999997E-2</v>
      </c>
      <c r="F21" s="118">
        <v>0.2888</v>
      </c>
      <c r="G21" s="118">
        <v>0.16259999999999999</v>
      </c>
      <c r="H21" s="118">
        <v>0.26889999999999997</v>
      </c>
      <c r="I21" s="119">
        <v>-0.19439999999999999</v>
      </c>
      <c r="J21" s="119" t="s">
        <v>3848</v>
      </c>
      <c r="K21" s="125" t="s">
        <v>290</v>
      </c>
      <c r="L21" s="119">
        <v>0.15909999999999999</v>
      </c>
      <c r="M21" s="104"/>
      <c r="N21" s="104"/>
      <c r="O21" s="104"/>
      <c r="P21" s="104"/>
      <c r="Q21" s="104"/>
      <c r="R21" s="104"/>
      <c r="S21" s="104"/>
      <c r="T21" s="104"/>
      <c r="U21" s="104"/>
      <c r="V21" s="104"/>
    </row>
    <row r="22" spans="1:22">
      <c r="A22" s="2" t="s">
        <v>296</v>
      </c>
      <c r="B22" s="100">
        <f>'Three Statements'!B10/'Three Statements'!B38</f>
        <v>2.5949953660797033E-2</v>
      </c>
      <c r="C22" s="100">
        <f>'Three Statements'!C10/'Three Statements'!C38</f>
        <v>9.4527363184079595E-3</v>
      </c>
      <c r="D22" s="100">
        <f>'Three Statements'!D10/'Three Statements'!D38</f>
        <v>1.6997983290118122E-2</v>
      </c>
      <c r="E22" s="100">
        <f>'Three Statements'!E10/'Three Statements'!E38</f>
        <v>1.5570934256055362E-2</v>
      </c>
      <c r="F22" s="100">
        <f>'Three Statements'!F10/'Three Statements'!F38</f>
        <v>1.4145496535796767E-2</v>
      </c>
      <c r="G22" s="100">
        <f>'Three Statements'!G10/'Three Statements'!G38</f>
        <v>9.4620455028705079E-3</v>
      </c>
      <c r="H22" s="100">
        <f>'Three Statements'!H10/'Three Statements'!H38</f>
        <v>2.7833846807606501E-2</v>
      </c>
      <c r="I22" s="100">
        <f>'Three Statements'!I10/'Three Statements'!I38</f>
        <v>2.2982062780269059E-2</v>
      </c>
      <c r="J22" s="100"/>
      <c r="K22" s="124" t="s">
        <v>297</v>
      </c>
      <c r="L22" s="100">
        <f>'Three Statements'!J10/'Three Statements'!J38</f>
        <v>2.1710654489280758E-2</v>
      </c>
      <c r="M22" s="104"/>
      <c r="N22" s="104"/>
      <c r="O22" s="104"/>
      <c r="P22" s="104"/>
      <c r="Q22" s="104"/>
      <c r="R22" s="104"/>
      <c r="S22" s="104"/>
      <c r="T22" s="104"/>
      <c r="U22" s="104"/>
      <c r="V22" s="104"/>
    </row>
    <row r="23" spans="1:22">
      <c r="A23" s="2" t="s">
        <v>280</v>
      </c>
      <c r="B23" s="49">
        <f>('Three Statements'!B45-'Three Statements'!B41)/'Three Statements'!B33</f>
        <v>0.34722071887294731</v>
      </c>
      <c r="C23" s="49">
        <f>('Three Statements'!C45-'Three Statements'!C41)/'Three Statements'!C33</f>
        <v>0.36172864026925378</v>
      </c>
      <c r="D23" s="49">
        <f>('Three Statements'!D45-'Three Statements'!D41)/'Three Statements'!D33</f>
        <v>0.41506757439046399</v>
      </c>
      <c r="E23" s="49">
        <f>('Three Statements'!E45-'Three Statements'!E41)/'Three Statements'!E33</f>
        <v>0.51562412096231058</v>
      </c>
      <c r="F23" s="49">
        <f>('Three Statements'!F45-'Three Statements'!F41)/'Three Statements'!F33</f>
        <v>0.57166537547531171</v>
      </c>
      <c r="G23" s="49">
        <f>('Three Statements'!G45-'Three Statements'!G41)/'Three Statements'!G33</f>
        <v>0.72313864331420008</v>
      </c>
      <c r="H23" s="49">
        <f>('Three Statements'!H45-'Three Statements'!H41)/'Three Statements'!H33</f>
        <v>0.63422520495925405</v>
      </c>
      <c r="I23" s="49">
        <f>('Three Statements'!I45-'Three Statements'!I41)/'Three Statements'!I33</f>
        <v>0.58658649009858377</v>
      </c>
      <c r="J23" s="49"/>
      <c r="K23" s="124" t="s">
        <v>298</v>
      </c>
      <c r="L23" s="49">
        <f>('Three Statements'!J45-'Three Statements'!J41)/'Three Statements'!J33</f>
        <v>0.55719379711923178</v>
      </c>
      <c r="M23" s="104"/>
      <c r="N23" s="104"/>
      <c r="O23" s="104"/>
      <c r="P23" s="104"/>
      <c r="Q23" s="104"/>
      <c r="R23" s="104"/>
      <c r="S23" s="104"/>
      <c r="T23" s="104"/>
      <c r="U23" s="104"/>
      <c r="V23" s="104"/>
    </row>
    <row r="24" spans="1:22">
      <c r="A24" t="s">
        <v>281</v>
      </c>
      <c r="K24" t="s">
        <v>282</v>
      </c>
      <c r="L24" s="3"/>
      <c r="M24" s="3"/>
      <c r="N24" s="3"/>
      <c r="O24" s="3"/>
      <c r="P24" s="3"/>
    </row>
    <row r="25" spans="1:22" ht="43.8" thickBot="1">
      <c r="L25" s="155" t="s">
        <v>3851</v>
      </c>
    </row>
    <row r="26" spans="1:22">
      <c r="A26" s="105" t="s">
        <v>283</v>
      </c>
      <c r="B26" s="107" t="s">
        <v>284</v>
      </c>
      <c r="C26" s="3"/>
      <c r="D26" s="3"/>
      <c r="E26" s="3"/>
      <c r="F26" s="3"/>
      <c r="G26" s="3"/>
      <c r="H26" s="3"/>
      <c r="I26" s="3">
        <f>I15/(1+I17)</f>
        <v>9054.7125370955309</v>
      </c>
      <c r="J26" s="3" t="s">
        <v>3845</v>
      </c>
      <c r="L26" s="3">
        <f t="shared" ref="L26" si="10">L15/(1+L17)</f>
        <v>7285.8612631263313</v>
      </c>
      <c r="M26" s="3">
        <f>M15/(1+M17)</f>
        <v>9761.1022178474632</v>
      </c>
      <c r="N26" s="3">
        <f t="shared" ref="N26:V26" si="11">N15/(1+N17)</f>
        <v>10970.613914299618</v>
      </c>
      <c r="O26" s="3">
        <f t="shared" si="11"/>
        <v>12485.219021409584</v>
      </c>
      <c r="P26" s="3">
        <f t="shared" si="11"/>
        <v>14382.908807469903</v>
      </c>
      <c r="Q26" s="3">
        <f t="shared" si="11"/>
        <v>14886.31061573135</v>
      </c>
      <c r="R26" s="3">
        <f t="shared" si="11"/>
        <v>15407.331487281948</v>
      </c>
      <c r="S26" s="3">
        <f t="shared" si="11"/>
        <v>15946.588089336816</v>
      </c>
      <c r="T26" s="3">
        <f t="shared" si="11"/>
        <v>16504.718672463605</v>
      </c>
      <c r="U26" s="3">
        <f t="shared" si="11"/>
        <v>17082.38382599983</v>
      </c>
      <c r="V26" s="3">
        <f t="shared" si="11"/>
        <v>17680.267259909826</v>
      </c>
    </row>
    <row r="27" spans="1:22" ht="57.6">
      <c r="A27" s="106" t="s">
        <v>285</v>
      </c>
      <c r="B27" s="107" t="s">
        <v>284</v>
      </c>
      <c r="J27" s="19" t="s">
        <v>3849</v>
      </c>
      <c r="K27" t="s">
        <v>3846</v>
      </c>
    </row>
    <row r="28" spans="1:22">
      <c r="A28" s="106" t="s">
        <v>286</v>
      </c>
      <c r="B28" s="107" t="s">
        <v>3850</v>
      </c>
      <c r="I28" s="52">
        <f>I26+I27</f>
        <v>9054.7125370955309</v>
      </c>
      <c r="J28" s="52"/>
      <c r="K28" s="52"/>
      <c r="L28" s="52">
        <f>L26+L27</f>
        <v>7285.8612631263313</v>
      </c>
      <c r="M28" s="52">
        <f t="shared" ref="M28" si="12">M26+M27</f>
        <v>9761.1022178474632</v>
      </c>
      <c r="N28" s="52">
        <f t="shared" ref="N28" si="13">N26+N27</f>
        <v>10970.613914299618</v>
      </c>
      <c r="O28" s="52">
        <f t="shared" ref="O28" si="14">O26+O27</f>
        <v>12485.219021409584</v>
      </c>
      <c r="P28" s="52">
        <f t="shared" ref="P28" si="15">P26+P27</f>
        <v>14382.908807469903</v>
      </c>
      <c r="Q28" s="52">
        <f t="shared" ref="Q28" si="16">Q26+Q27</f>
        <v>14886.31061573135</v>
      </c>
      <c r="R28" s="52">
        <f t="shared" ref="R28" si="17">R26+R27</f>
        <v>15407.331487281948</v>
      </c>
      <c r="S28" s="52">
        <f t="shared" ref="S28" si="18">S26+S27</f>
        <v>15946.588089336816</v>
      </c>
      <c r="T28" s="52">
        <f t="shared" ref="T28" si="19">T26+T27</f>
        <v>16504.718672463605</v>
      </c>
      <c r="U28" s="52">
        <f t="shared" ref="U28" si="20">U26+U27</f>
        <v>17082.38382599983</v>
      </c>
      <c r="V28" s="52">
        <f t="shared" ref="V28" si="21">V26+V27</f>
        <v>17680.267259909826</v>
      </c>
    </row>
    <row r="29" spans="1:22">
      <c r="A29" s="106" t="s">
        <v>287</v>
      </c>
      <c r="B29" s="107"/>
      <c r="I29" s="52">
        <f>'Three Statements'!I35+'Three Statements'!I36+'Three Statements'!I38+'Three Statements'!I39</f>
        <v>12207</v>
      </c>
      <c r="J29" s="52"/>
      <c r="L29" s="52">
        <f>'Three Statements'!J35+'Three Statements'!J36+'Three Statements'!J38+'Three Statements'!J39</f>
        <v>11707</v>
      </c>
      <c r="M29" s="52">
        <f>'Three Statements'!K35+'Three Statements'!K36+'Three Statements'!K38+'Three Statements'!K39</f>
        <v>11707</v>
      </c>
      <c r="N29" s="52">
        <f>'Three Statements'!L35+'Three Statements'!L36+'Three Statements'!L38+'Three Statements'!L39</f>
        <v>11707</v>
      </c>
      <c r="O29" s="52">
        <f>'Three Statements'!M35+'Three Statements'!M36+'Three Statements'!M38+'Three Statements'!M39</f>
        <v>11707</v>
      </c>
      <c r="P29" s="52">
        <f>'Three Statements'!N35+'Three Statements'!N36+'Three Statements'!N38+'Three Statements'!N39</f>
        <v>11707</v>
      </c>
      <c r="Q29" s="52">
        <f>'Three Statements'!O35+'Three Statements'!O36+'Three Statements'!O38+'Three Statements'!O39</f>
        <v>0</v>
      </c>
      <c r="R29" s="52">
        <f>'Three Statements'!P35+'Three Statements'!P36+'Three Statements'!P38+'Three Statements'!P39</f>
        <v>0</v>
      </c>
      <c r="S29" s="52">
        <f>'Three Statements'!Q35+'Three Statements'!Q36+'Three Statements'!Q38+'Three Statements'!Q39</f>
        <v>0</v>
      </c>
      <c r="T29" s="52">
        <f>'Three Statements'!R35+'Three Statements'!R36+'Three Statements'!R38+'Three Statements'!R39</f>
        <v>0</v>
      </c>
      <c r="U29" s="52">
        <f>'Three Statements'!S35+'Three Statements'!S36+'Three Statements'!S38+'Three Statements'!S39</f>
        <v>0</v>
      </c>
      <c r="V29" s="52">
        <f>'Three Statements'!T35+'Three Statements'!T36+'Three Statements'!T38+'Three Statements'!T39</f>
        <v>0</v>
      </c>
    </row>
    <row r="30" spans="1:22">
      <c r="A30" s="106" t="s">
        <v>288</v>
      </c>
      <c r="B30" s="107"/>
      <c r="I30" s="52">
        <f>'Three Statements'!I45-'Three Statements'!I41</f>
        <v>21682</v>
      </c>
      <c r="J30" s="52"/>
      <c r="L30" s="52">
        <f>'Three Statements'!J45-'Three Statements'!J41</f>
        <v>21181.999999999996</v>
      </c>
      <c r="M30" s="52">
        <f>'Three Statements'!K45-'Three Statements'!K41</f>
        <v>21182</v>
      </c>
      <c r="N30" s="52">
        <f>'Three Statements'!L45-'Three Statements'!L41</f>
        <v>21182.000000000004</v>
      </c>
      <c r="O30" s="52">
        <f>'Three Statements'!M45-'Three Statements'!M41</f>
        <v>21182</v>
      </c>
      <c r="P30" s="52">
        <f>'Three Statements'!N45-'Three Statements'!N41</f>
        <v>21181.999999999996</v>
      </c>
      <c r="Q30" s="52">
        <f>'Three Statements'!O45-'Three Statements'!O41</f>
        <v>0</v>
      </c>
      <c r="R30" s="52">
        <f>'Three Statements'!P45-'Three Statements'!P41</f>
        <v>0</v>
      </c>
      <c r="S30" s="52">
        <f>'Three Statements'!Q45-'Three Statements'!Q41</f>
        <v>0</v>
      </c>
      <c r="T30" s="52">
        <f>'Three Statements'!R45-'Three Statements'!R41</f>
        <v>0</v>
      </c>
      <c r="U30" s="52">
        <f>'Three Statements'!S45-'Three Statements'!S41</f>
        <v>0</v>
      </c>
      <c r="V30" s="52">
        <f>'Three Statements'!T45-'Three Statements'!T41</f>
        <v>0</v>
      </c>
    </row>
    <row r="31" spans="1:22" ht="15" thickBot="1">
      <c r="A31" s="108" t="s">
        <v>289</v>
      </c>
      <c r="B31" s="109"/>
      <c r="I31" s="122">
        <f>I30/'Three Statements'!I16</f>
        <v>13.46039235162652</v>
      </c>
      <c r="J31" s="122"/>
      <c r="L31" s="122">
        <f>L30/'Three Statements'!J16</f>
        <v>13.376415610659704</v>
      </c>
      <c r="M31" s="122">
        <f>M30/'Three Statements'!K16</f>
        <v>13.748508694388983</v>
      </c>
      <c r="N31" s="122">
        <f>N30/'Three Statements'!L16</f>
        <v>14.14189520000509</v>
      </c>
      <c r="O31" s="122">
        <f>O30/'Three Statements'!M16</f>
        <v>14.558456775173299</v>
      </c>
      <c r="P31" s="122">
        <f>P30/'Three Statements'!N16</f>
        <v>15.000303498324014</v>
      </c>
      <c r="Q31" s="122" t="e">
        <f>Q30/'Three Statements'!O16</f>
        <v>#DIV/0!</v>
      </c>
      <c r="R31" s="122" t="e">
        <f>R30/'Three Statements'!P16</f>
        <v>#VALUE!</v>
      </c>
      <c r="S31" s="122" t="e">
        <f>S30/'Three Statements'!Q16</f>
        <v>#DIV/0!</v>
      </c>
      <c r="T31" s="122" t="e">
        <f>T30/'Three Statements'!R16</f>
        <v>#DIV/0!</v>
      </c>
      <c r="U31" s="122" t="e">
        <f>U30/'Three Statements'!S16</f>
        <v>#VALUE!</v>
      </c>
      <c r="V31" s="122">
        <f>V30/'Three Statements'!T16</f>
        <v>0</v>
      </c>
    </row>
    <row r="33" spans="11:11">
      <c r="K33" s="110"/>
    </row>
    <row r="35" spans="11:11">
      <c r="K35" s="111"/>
    </row>
    <row r="37" spans="11:11">
      <c r="K37" s="111"/>
    </row>
    <row r="39" spans="11:11">
      <c r="K39" s="111"/>
    </row>
    <row r="41" spans="11:11">
      <c r="K41" s="111"/>
    </row>
  </sheetData>
  <hyperlinks>
    <hyperlink ref="K20"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7"/>
  <sheetViews>
    <sheetView workbookViewId="0">
      <selection activeCell="B4" sqref="B4"/>
    </sheetView>
  </sheetViews>
  <sheetFormatPr defaultColWidth="8.77734375" defaultRowHeight="13.8"/>
  <cols>
    <col min="1" max="2" width="8.77734375" style="112"/>
    <col min="3" max="4" width="10.44140625" style="112" bestFit="1" customWidth="1"/>
    <col min="5" max="7" width="8.77734375" style="112"/>
    <col min="8" max="8" width="10.44140625" style="112" bestFit="1" customWidth="1"/>
    <col min="9" max="14" width="8.77734375" style="112"/>
    <col min="15" max="15" width="10.109375" style="112" bestFit="1" customWidth="1"/>
    <col min="16" max="16384" width="8.77734375" style="112"/>
  </cols>
  <sheetData>
    <row r="1" spans="1:15" ht="14.4" thickBot="1">
      <c r="A1" s="128" t="s">
        <v>291</v>
      </c>
      <c r="B1" s="130" t="s">
        <v>303</v>
      </c>
      <c r="C1" s="113"/>
      <c r="D1" s="113"/>
      <c r="E1" s="128" t="s">
        <v>291</v>
      </c>
      <c r="F1" s="129" t="s">
        <v>299</v>
      </c>
      <c r="G1" s="129" t="s">
        <v>300</v>
      </c>
      <c r="H1" s="129" t="s">
        <v>301</v>
      </c>
      <c r="I1" s="129" t="s">
        <v>302</v>
      </c>
      <c r="J1" s="130" t="s">
        <v>303</v>
      </c>
      <c r="K1" s="129" t="s">
        <v>304</v>
      </c>
    </row>
    <row r="2" spans="1:15" ht="14.4" thickBot="1">
      <c r="A2" s="131"/>
      <c r="B2" s="132"/>
      <c r="E2" s="131"/>
      <c r="F2" s="132"/>
      <c r="G2" s="132"/>
      <c r="H2" s="132"/>
      <c r="I2" s="132"/>
      <c r="J2" s="132"/>
      <c r="K2" s="133"/>
    </row>
    <row r="3" spans="1:15" ht="14.4" thickBot="1">
      <c r="A3" s="131">
        <v>45170</v>
      </c>
      <c r="C3" s="112">
        <f t="shared" ref="C3:C66" si="0">YEAR(A3)</f>
        <v>2023</v>
      </c>
      <c r="E3" s="131">
        <v>45170</v>
      </c>
      <c r="F3" s="154" t="s">
        <v>305</v>
      </c>
      <c r="G3" s="154"/>
      <c r="H3" s="154"/>
      <c r="I3" s="154"/>
      <c r="J3" s="154"/>
      <c r="K3" s="154"/>
      <c r="O3" s="114"/>
    </row>
    <row r="4" spans="1:15" ht="14.4" thickBot="1">
      <c r="A4" s="131">
        <v>45170</v>
      </c>
      <c r="B4" s="132"/>
      <c r="C4" s="112">
        <f t="shared" si="0"/>
        <v>2023</v>
      </c>
      <c r="E4" s="131">
        <v>45170</v>
      </c>
      <c r="F4" s="132">
        <v>101.97</v>
      </c>
      <c r="G4" s="132">
        <v>102.96</v>
      </c>
      <c r="H4" s="132">
        <v>95.66</v>
      </c>
      <c r="I4" s="132">
        <v>96.26</v>
      </c>
      <c r="J4" s="132">
        <v>95.94</v>
      </c>
      <c r="K4" s="133">
        <v>74090300</v>
      </c>
    </row>
    <row r="5" spans="1:15" ht="14.4" thickBot="1">
      <c r="A5" s="131">
        <v>45139</v>
      </c>
      <c r="B5" s="132">
        <v>101.37</v>
      </c>
      <c r="C5" s="112">
        <f t="shared" si="0"/>
        <v>2023</v>
      </c>
      <c r="E5" s="131">
        <v>45139</v>
      </c>
      <c r="F5" s="132">
        <v>110</v>
      </c>
      <c r="G5" s="132">
        <v>111.95</v>
      </c>
      <c r="H5" s="132">
        <v>96.55</v>
      </c>
      <c r="I5" s="132">
        <v>101.71</v>
      </c>
      <c r="J5" s="132">
        <v>101.37</v>
      </c>
      <c r="K5" s="133">
        <v>159458200</v>
      </c>
    </row>
    <row r="6" spans="1:15" ht="14.4" thickBot="1">
      <c r="A6" s="131">
        <v>45108</v>
      </c>
      <c r="B6" s="132">
        <v>110.02</v>
      </c>
      <c r="C6" s="112">
        <f t="shared" si="0"/>
        <v>2023</v>
      </c>
      <c r="E6" s="131">
        <v>45108</v>
      </c>
      <c r="F6" s="132">
        <v>111.06</v>
      </c>
      <c r="G6" s="132">
        <v>111.3</v>
      </c>
      <c r="H6" s="132">
        <v>103.67</v>
      </c>
      <c r="I6" s="132">
        <v>110.39</v>
      </c>
      <c r="J6" s="132">
        <v>110.02</v>
      </c>
      <c r="K6" s="133">
        <v>135368900</v>
      </c>
    </row>
    <row r="7" spans="1:15" ht="14.4" thickBot="1">
      <c r="A7" s="131">
        <v>45079</v>
      </c>
      <c r="C7" s="112">
        <f t="shared" si="0"/>
        <v>2023</v>
      </c>
      <c r="E7" s="131">
        <v>45079</v>
      </c>
      <c r="F7" s="154" t="s">
        <v>305</v>
      </c>
      <c r="G7" s="154"/>
      <c r="H7" s="154"/>
      <c r="I7" s="154"/>
      <c r="J7" s="154"/>
      <c r="K7" s="154"/>
    </row>
    <row r="8" spans="1:15" ht="14.4" thickBot="1">
      <c r="A8" s="131">
        <v>45078</v>
      </c>
      <c r="B8" s="132">
        <v>109.64</v>
      </c>
      <c r="C8" s="112">
        <f t="shared" si="0"/>
        <v>2023</v>
      </c>
      <c r="E8" s="131">
        <v>45078</v>
      </c>
      <c r="F8" s="132">
        <v>104.18</v>
      </c>
      <c r="G8" s="132">
        <v>114.76</v>
      </c>
      <c r="H8" s="132">
        <v>102.9</v>
      </c>
      <c r="I8" s="132">
        <v>110.37</v>
      </c>
      <c r="J8" s="132">
        <v>109.64</v>
      </c>
      <c r="K8" s="133">
        <v>216084600</v>
      </c>
    </row>
    <row r="9" spans="1:15" ht="14.4" thickBot="1">
      <c r="A9" s="131">
        <v>45047</v>
      </c>
      <c r="B9" s="132">
        <v>104.56</v>
      </c>
      <c r="C9" s="112">
        <f t="shared" si="0"/>
        <v>2023</v>
      </c>
      <c r="E9" s="131">
        <v>45047</v>
      </c>
      <c r="F9" s="132">
        <v>126.92</v>
      </c>
      <c r="G9" s="132">
        <v>128.68</v>
      </c>
      <c r="H9" s="132">
        <v>104.83</v>
      </c>
      <c r="I9" s="132">
        <v>105.26</v>
      </c>
      <c r="J9" s="132">
        <v>104.56</v>
      </c>
      <c r="K9" s="133">
        <v>166769300</v>
      </c>
    </row>
    <row r="10" spans="1:15" ht="14.4" thickBot="1">
      <c r="A10" s="131">
        <v>45017</v>
      </c>
      <c r="B10" s="132">
        <v>125.88</v>
      </c>
      <c r="C10" s="112">
        <f t="shared" si="0"/>
        <v>2023</v>
      </c>
      <c r="E10" s="131">
        <v>45017</v>
      </c>
      <c r="F10" s="132">
        <v>122.5</v>
      </c>
      <c r="G10" s="132">
        <v>127.49</v>
      </c>
      <c r="H10" s="132">
        <v>117.85</v>
      </c>
      <c r="I10" s="132">
        <v>126.72</v>
      </c>
      <c r="J10" s="132">
        <v>125.88</v>
      </c>
      <c r="K10" s="133">
        <v>81949300</v>
      </c>
    </row>
    <row r="11" spans="1:15" ht="14.4" thickBot="1">
      <c r="A11" s="131">
        <v>44988</v>
      </c>
      <c r="C11" s="112">
        <f t="shared" si="0"/>
        <v>2023</v>
      </c>
      <c r="E11" s="131">
        <v>44988</v>
      </c>
      <c r="F11" s="154" t="s">
        <v>305</v>
      </c>
      <c r="G11" s="154"/>
      <c r="H11" s="154"/>
      <c r="I11" s="154"/>
      <c r="J11" s="154"/>
      <c r="K11" s="154"/>
    </row>
    <row r="12" spans="1:15" ht="14.4" thickBot="1">
      <c r="A12" s="131">
        <v>44986</v>
      </c>
      <c r="B12" s="132">
        <v>121.48</v>
      </c>
      <c r="C12" s="112">
        <f t="shared" si="0"/>
        <v>2023</v>
      </c>
      <c r="E12" s="131">
        <v>44986</v>
      </c>
      <c r="F12" s="132">
        <v>117.95</v>
      </c>
      <c r="G12" s="132">
        <v>126.06</v>
      </c>
      <c r="H12" s="132">
        <v>115.79</v>
      </c>
      <c r="I12" s="132">
        <v>122.64</v>
      </c>
      <c r="J12" s="132">
        <v>121.48</v>
      </c>
      <c r="K12" s="133">
        <v>156964700</v>
      </c>
    </row>
    <row r="13" spans="1:15" ht="14.4" thickBot="1">
      <c r="A13" s="131">
        <v>44958</v>
      </c>
      <c r="B13" s="132">
        <v>117.67</v>
      </c>
      <c r="C13" s="112">
        <f t="shared" si="0"/>
        <v>2023</v>
      </c>
      <c r="E13" s="131">
        <v>44958</v>
      </c>
      <c r="F13" s="132">
        <v>127.9</v>
      </c>
      <c r="G13" s="132">
        <v>131.31</v>
      </c>
      <c r="H13" s="132">
        <v>117.34</v>
      </c>
      <c r="I13" s="132">
        <v>118.79</v>
      </c>
      <c r="J13" s="132">
        <v>117.67</v>
      </c>
      <c r="K13" s="133">
        <v>101178600</v>
      </c>
    </row>
    <row r="14" spans="1:15" ht="14.4" thickBot="1">
      <c r="A14" s="131">
        <v>44927</v>
      </c>
      <c r="B14" s="132">
        <v>126.13</v>
      </c>
      <c r="C14" s="112">
        <f t="shared" si="0"/>
        <v>2023</v>
      </c>
      <c r="E14" s="131">
        <v>44927</v>
      </c>
      <c r="F14" s="132">
        <v>118.55</v>
      </c>
      <c r="G14" s="132">
        <v>129.22999999999999</v>
      </c>
      <c r="H14" s="132">
        <v>117.44</v>
      </c>
      <c r="I14" s="132">
        <v>127.33</v>
      </c>
      <c r="J14" s="132">
        <v>126.13</v>
      </c>
      <c r="K14" s="133">
        <v>135012300</v>
      </c>
    </row>
    <row r="15" spans="1:15" ht="14.4" thickBot="1">
      <c r="A15" s="131">
        <v>44897</v>
      </c>
      <c r="C15" s="112">
        <f t="shared" si="0"/>
        <v>2022</v>
      </c>
      <c r="E15" s="131">
        <v>44897</v>
      </c>
      <c r="F15" s="154" t="s">
        <v>305</v>
      </c>
      <c r="G15" s="154"/>
      <c r="H15" s="154"/>
      <c r="I15" s="154"/>
      <c r="J15" s="154"/>
      <c r="K15" s="154"/>
    </row>
    <row r="16" spans="1:15" ht="14.4" thickBot="1">
      <c r="A16" s="131">
        <v>44896</v>
      </c>
      <c r="B16" s="132">
        <v>115.55</v>
      </c>
      <c r="C16" s="112">
        <f t="shared" si="0"/>
        <v>2022</v>
      </c>
      <c r="E16" s="131">
        <v>44896</v>
      </c>
      <c r="F16" s="132">
        <v>110.09</v>
      </c>
      <c r="G16" s="132">
        <v>119.18</v>
      </c>
      <c r="H16" s="132">
        <v>101.68</v>
      </c>
      <c r="I16" s="132">
        <v>117.01</v>
      </c>
      <c r="J16" s="132">
        <v>115.55</v>
      </c>
      <c r="K16" s="133">
        <v>194177000</v>
      </c>
    </row>
    <row r="17" spans="1:11" ht="14.4" thickBot="1">
      <c r="A17" s="131">
        <v>44866</v>
      </c>
      <c r="B17" s="132">
        <v>108.32</v>
      </c>
      <c r="C17" s="112">
        <f t="shared" si="0"/>
        <v>2022</v>
      </c>
      <c r="E17" s="131">
        <v>44866</v>
      </c>
      <c r="F17" s="132">
        <v>95.69</v>
      </c>
      <c r="G17" s="132">
        <v>109.69</v>
      </c>
      <c r="H17" s="132">
        <v>88.72</v>
      </c>
      <c r="I17" s="132">
        <v>109.69</v>
      </c>
      <c r="J17" s="132">
        <v>108.32</v>
      </c>
      <c r="K17" s="133">
        <v>158370900</v>
      </c>
    </row>
    <row r="18" spans="1:11" ht="14.4" thickBot="1">
      <c r="A18" s="131">
        <v>44835</v>
      </c>
      <c r="B18" s="132">
        <v>91.52</v>
      </c>
      <c r="C18" s="112">
        <f t="shared" si="0"/>
        <v>2022</v>
      </c>
      <c r="E18" s="131">
        <v>44835</v>
      </c>
      <c r="F18" s="132">
        <v>83.13</v>
      </c>
      <c r="G18" s="132">
        <v>94.35</v>
      </c>
      <c r="H18" s="132">
        <v>82.22</v>
      </c>
      <c r="I18" s="132">
        <v>92.68</v>
      </c>
      <c r="J18" s="132">
        <v>91.52</v>
      </c>
      <c r="K18" s="133">
        <v>200873100</v>
      </c>
    </row>
    <row r="19" spans="1:11" ht="14.4" thickBot="1">
      <c r="A19" s="131">
        <v>44806</v>
      </c>
      <c r="C19" s="112">
        <f t="shared" si="0"/>
        <v>2022</v>
      </c>
      <c r="E19" s="131">
        <v>44806</v>
      </c>
      <c r="F19" s="154" t="s">
        <v>306</v>
      </c>
      <c r="G19" s="154"/>
      <c r="H19" s="154"/>
      <c r="I19" s="154"/>
      <c r="J19" s="154"/>
      <c r="K19" s="154"/>
    </row>
    <row r="20" spans="1:11" ht="14.4" thickBot="1">
      <c r="A20" s="131">
        <v>44805</v>
      </c>
      <c r="B20" s="132">
        <v>81.849999999999994</v>
      </c>
      <c r="C20" s="112">
        <f t="shared" si="0"/>
        <v>2022</v>
      </c>
      <c r="E20" s="131">
        <v>44805</v>
      </c>
      <c r="F20" s="132">
        <v>105.8</v>
      </c>
      <c r="G20" s="132">
        <v>113.36</v>
      </c>
      <c r="H20" s="132">
        <v>82.5</v>
      </c>
      <c r="I20" s="132">
        <v>83.12</v>
      </c>
      <c r="J20" s="132">
        <v>81.849999999999994</v>
      </c>
      <c r="K20" s="133">
        <v>206296500</v>
      </c>
    </row>
    <row r="21" spans="1:11" ht="14.4" thickBot="1">
      <c r="A21" s="131">
        <v>44774</v>
      </c>
      <c r="B21" s="132">
        <v>104.82</v>
      </c>
      <c r="C21" s="112">
        <f t="shared" si="0"/>
        <v>2022</v>
      </c>
      <c r="E21" s="131">
        <v>44774</v>
      </c>
      <c r="F21" s="132">
        <v>114</v>
      </c>
      <c r="G21" s="132">
        <v>118.47</v>
      </c>
      <c r="H21" s="132">
        <v>105.81</v>
      </c>
      <c r="I21" s="132">
        <v>106.45</v>
      </c>
      <c r="J21" s="132">
        <v>104.82</v>
      </c>
      <c r="K21" s="133">
        <v>127466600</v>
      </c>
    </row>
    <row r="22" spans="1:11" ht="14.4" thickBot="1">
      <c r="A22" s="131">
        <v>44743</v>
      </c>
      <c r="B22" s="132">
        <v>113.16</v>
      </c>
      <c r="C22" s="112">
        <f t="shared" si="0"/>
        <v>2022</v>
      </c>
      <c r="E22" s="131">
        <v>44743</v>
      </c>
      <c r="F22" s="132">
        <v>101.64</v>
      </c>
      <c r="G22" s="132">
        <v>115.21</v>
      </c>
      <c r="H22" s="132">
        <v>99.53</v>
      </c>
      <c r="I22" s="132">
        <v>114.92</v>
      </c>
      <c r="J22" s="132">
        <v>113.16</v>
      </c>
      <c r="K22" s="133">
        <v>136287300</v>
      </c>
    </row>
    <row r="23" spans="1:11" ht="14.4" thickBot="1">
      <c r="A23" s="131">
        <v>44715</v>
      </c>
      <c r="C23" s="112">
        <f t="shared" si="0"/>
        <v>2022</v>
      </c>
      <c r="E23" s="131">
        <v>44715</v>
      </c>
      <c r="F23" s="154" t="s">
        <v>306</v>
      </c>
      <c r="G23" s="154"/>
      <c r="H23" s="154"/>
      <c r="I23" s="154"/>
      <c r="J23" s="154"/>
      <c r="K23" s="154"/>
    </row>
    <row r="24" spans="1:11" ht="14.4" thickBot="1">
      <c r="A24" s="131">
        <v>44713</v>
      </c>
      <c r="B24" s="132">
        <v>100.39</v>
      </c>
      <c r="C24" s="112">
        <f t="shared" si="0"/>
        <v>2022</v>
      </c>
      <c r="E24" s="131">
        <v>44713</v>
      </c>
      <c r="F24" s="132">
        <v>119.83</v>
      </c>
      <c r="G24" s="132">
        <v>123.82</v>
      </c>
      <c r="H24" s="132">
        <v>100.78</v>
      </c>
      <c r="I24" s="132">
        <v>102.2</v>
      </c>
      <c r="J24" s="132">
        <v>100.39</v>
      </c>
      <c r="K24" s="133">
        <v>172665200</v>
      </c>
    </row>
    <row r="25" spans="1:11" ht="14.4" thickBot="1">
      <c r="A25" s="131">
        <v>44682</v>
      </c>
      <c r="B25" s="132">
        <v>116.74</v>
      </c>
      <c r="C25" s="112">
        <f t="shared" si="0"/>
        <v>2022</v>
      </c>
      <c r="E25" s="131">
        <v>44682</v>
      </c>
      <c r="F25" s="132">
        <v>124.43</v>
      </c>
      <c r="G25" s="132">
        <v>126.2</v>
      </c>
      <c r="H25" s="132">
        <v>103.46</v>
      </c>
      <c r="I25" s="132">
        <v>118.85</v>
      </c>
      <c r="J25" s="132">
        <v>116.74</v>
      </c>
      <c r="K25" s="133">
        <v>162628900</v>
      </c>
    </row>
    <row r="26" spans="1:11" ht="14.4" thickBot="1">
      <c r="A26" s="131">
        <v>44652</v>
      </c>
      <c r="B26" s="132">
        <v>122.49</v>
      </c>
      <c r="C26" s="112">
        <f t="shared" si="0"/>
        <v>2022</v>
      </c>
      <c r="E26" s="131">
        <v>44652</v>
      </c>
      <c r="F26" s="132">
        <v>134.44999999999999</v>
      </c>
      <c r="G26" s="132">
        <v>139.13999999999999</v>
      </c>
      <c r="H26" s="132">
        <v>120.48</v>
      </c>
      <c r="I26" s="132">
        <v>124.7</v>
      </c>
      <c r="J26" s="132">
        <v>122.49</v>
      </c>
      <c r="K26" s="133">
        <v>128180100</v>
      </c>
    </row>
    <row r="27" spans="1:11" ht="14.4" thickBot="1">
      <c r="A27" s="131">
        <v>44624</v>
      </c>
      <c r="C27" s="112">
        <f t="shared" si="0"/>
        <v>2022</v>
      </c>
      <c r="E27" s="131">
        <v>44624</v>
      </c>
      <c r="F27" s="154" t="s">
        <v>306</v>
      </c>
      <c r="G27" s="154"/>
      <c r="H27" s="154"/>
      <c r="I27" s="154"/>
      <c r="J27" s="154"/>
      <c r="K27" s="154"/>
    </row>
    <row r="28" spans="1:11" ht="14.4" thickBot="1">
      <c r="A28" s="131">
        <v>44621</v>
      </c>
      <c r="B28" s="132">
        <v>131.87</v>
      </c>
      <c r="C28" s="112">
        <f t="shared" si="0"/>
        <v>2022</v>
      </c>
      <c r="E28" s="131">
        <v>44621</v>
      </c>
      <c r="F28" s="132">
        <v>136.72</v>
      </c>
      <c r="G28" s="132">
        <v>139.86000000000001</v>
      </c>
      <c r="H28" s="132">
        <v>116.75</v>
      </c>
      <c r="I28" s="132">
        <v>134.56</v>
      </c>
      <c r="J28" s="132">
        <v>131.87</v>
      </c>
      <c r="K28" s="133">
        <v>201080600</v>
      </c>
    </row>
    <row r="29" spans="1:11" ht="14.4" thickBot="1">
      <c r="A29" s="131">
        <v>44593</v>
      </c>
      <c r="B29" s="132">
        <v>133.82</v>
      </c>
      <c r="C29" s="112">
        <f t="shared" si="0"/>
        <v>2022</v>
      </c>
      <c r="E29" s="131">
        <v>44593</v>
      </c>
      <c r="F29" s="132">
        <v>149.5</v>
      </c>
      <c r="G29" s="132">
        <v>149.68</v>
      </c>
      <c r="H29" s="132">
        <v>130.93</v>
      </c>
      <c r="I29" s="132">
        <v>136.55000000000001</v>
      </c>
      <c r="J29" s="132">
        <v>133.82</v>
      </c>
      <c r="K29" s="133">
        <v>115406000</v>
      </c>
    </row>
    <row r="30" spans="1:11" ht="14.4" thickBot="1">
      <c r="A30" s="131">
        <v>44562</v>
      </c>
      <c r="B30" s="132">
        <v>145.11000000000001</v>
      </c>
      <c r="C30" s="112">
        <f t="shared" si="0"/>
        <v>2022</v>
      </c>
      <c r="E30" s="131">
        <v>44562</v>
      </c>
      <c r="F30" s="132">
        <v>167.53</v>
      </c>
      <c r="G30" s="132">
        <v>167.91</v>
      </c>
      <c r="H30" s="132">
        <v>139.56</v>
      </c>
      <c r="I30" s="132">
        <v>148.07</v>
      </c>
      <c r="J30" s="132">
        <v>145.11000000000001</v>
      </c>
      <c r="K30" s="133">
        <v>131502000</v>
      </c>
    </row>
    <row r="31" spans="1:11" ht="14.4" thickBot="1">
      <c r="A31" s="131">
        <v>44533</v>
      </c>
      <c r="C31" s="112">
        <f t="shared" si="0"/>
        <v>2021</v>
      </c>
      <c r="E31" s="131">
        <v>44533</v>
      </c>
      <c r="F31" s="154" t="s">
        <v>306</v>
      </c>
      <c r="G31" s="154"/>
      <c r="H31" s="154"/>
      <c r="I31" s="154"/>
      <c r="J31" s="154"/>
      <c r="K31" s="154"/>
    </row>
    <row r="32" spans="1:11" ht="14.4" thickBot="1">
      <c r="A32" s="131">
        <v>44531</v>
      </c>
      <c r="B32" s="132">
        <v>163.05000000000001</v>
      </c>
      <c r="C32" s="112">
        <f t="shared" si="0"/>
        <v>2021</v>
      </c>
      <c r="E32" s="131">
        <v>44531</v>
      </c>
      <c r="F32" s="132">
        <v>170.89</v>
      </c>
      <c r="G32" s="132">
        <v>173.37</v>
      </c>
      <c r="H32" s="132">
        <v>155.47</v>
      </c>
      <c r="I32" s="132">
        <v>166.67</v>
      </c>
      <c r="J32" s="132">
        <v>163.05000000000001</v>
      </c>
      <c r="K32" s="133">
        <v>123481200</v>
      </c>
    </row>
    <row r="33" spans="1:11" ht="14.4" thickBot="1">
      <c r="A33" s="131">
        <v>44501</v>
      </c>
      <c r="B33" s="132">
        <v>165.56</v>
      </c>
      <c r="C33" s="112">
        <f t="shared" si="0"/>
        <v>2021</v>
      </c>
      <c r="E33" s="131">
        <v>44501</v>
      </c>
      <c r="F33" s="132">
        <v>167.8</v>
      </c>
      <c r="G33" s="132">
        <v>179.1</v>
      </c>
      <c r="H33" s="132">
        <v>165.89</v>
      </c>
      <c r="I33" s="132">
        <v>169.24</v>
      </c>
      <c r="J33" s="132">
        <v>165.56</v>
      </c>
      <c r="K33" s="133">
        <v>117595600</v>
      </c>
    </row>
    <row r="34" spans="1:11" ht="14.4" thickBot="1">
      <c r="A34" s="131">
        <v>44470</v>
      </c>
      <c r="B34" s="132">
        <v>163.66</v>
      </c>
      <c r="C34" s="112">
        <f t="shared" si="0"/>
        <v>2021</v>
      </c>
      <c r="E34" s="131">
        <v>44470</v>
      </c>
      <c r="F34" s="132">
        <v>145.22</v>
      </c>
      <c r="G34" s="132">
        <v>167.63</v>
      </c>
      <c r="H34" s="132">
        <v>144.37</v>
      </c>
      <c r="I34" s="132">
        <v>167.29</v>
      </c>
      <c r="J34" s="132">
        <v>163.66</v>
      </c>
      <c r="K34" s="133">
        <v>132971400</v>
      </c>
    </row>
    <row r="35" spans="1:11" ht="14.4" thickBot="1">
      <c r="A35" s="131">
        <v>44440</v>
      </c>
      <c r="B35" s="132">
        <v>142.07</v>
      </c>
      <c r="C35" s="112">
        <f t="shared" si="0"/>
        <v>2021</v>
      </c>
      <c r="E35" s="131">
        <v>44440</v>
      </c>
      <c r="F35" s="132">
        <v>164.92</v>
      </c>
      <c r="G35" s="132">
        <v>166.62</v>
      </c>
      <c r="H35" s="132">
        <v>144.41999999999999</v>
      </c>
      <c r="I35" s="132">
        <v>145.22999999999999</v>
      </c>
      <c r="J35" s="132">
        <v>142.07</v>
      </c>
      <c r="K35" s="133">
        <v>171235500</v>
      </c>
    </row>
    <row r="36" spans="1:11" ht="14.4" thickBot="1">
      <c r="A36" s="131">
        <v>44435</v>
      </c>
      <c r="C36" s="112">
        <f t="shared" si="0"/>
        <v>2021</v>
      </c>
      <c r="E36" s="131">
        <v>44435</v>
      </c>
      <c r="F36" s="154" t="s">
        <v>307</v>
      </c>
      <c r="G36" s="154"/>
      <c r="H36" s="154"/>
      <c r="I36" s="154"/>
      <c r="J36" s="154"/>
      <c r="K36" s="154"/>
    </row>
    <row r="37" spans="1:11" ht="14.4" thickBot="1">
      <c r="A37" s="131">
        <v>44409</v>
      </c>
      <c r="B37" s="132">
        <v>160.9</v>
      </c>
      <c r="C37" s="112">
        <f t="shared" si="0"/>
        <v>2021</v>
      </c>
      <c r="E37" s="131">
        <v>44409</v>
      </c>
      <c r="F37" s="132">
        <v>169.06</v>
      </c>
      <c r="G37" s="132">
        <v>174.38</v>
      </c>
      <c r="H37" s="132">
        <v>164.2</v>
      </c>
      <c r="I37" s="132">
        <v>164.74</v>
      </c>
      <c r="J37" s="132">
        <v>160.9</v>
      </c>
      <c r="K37" s="133">
        <v>94305000</v>
      </c>
    </row>
    <row r="38" spans="1:11" ht="14.4" thickBot="1">
      <c r="A38" s="131">
        <v>44378</v>
      </c>
      <c r="B38" s="132">
        <v>163.6</v>
      </c>
      <c r="C38" s="112">
        <f t="shared" si="0"/>
        <v>2021</v>
      </c>
      <c r="E38" s="131">
        <v>44378</v>
      </c>
      <c r="F38" s="132">
        <v>154.07</v>
      </c>
      <c r="G38" s="132">
        <v>167.87</v>
      </c>
      <c r="H38" s="132">
        <v>153.88999999999999</v>
      </c>
      <c r="I38" s="132">
        <v>167.51</v>
      </c>
      <c r="J38" s="132">
        <v>163.6</v>
      </c>
      <c r="K38" s="133">
        <v>115025500</v>
      </c>
    </row>
    <row r="39" spans="1:11" ht="14.4" thickBot="1">
      <c r="A39" s="131">
        <v>44348</v>
      </c>
      <c r="B39" s="132">
        <v>150.88</v>
      </c>
      <c r="C39" s="112">
        <f t="shared" si="0"/>
        <v>2021</v>
      </c>
      <c r="E39" s="131">
        <v>44348</v>
      </c>
      <c r="F39" s="132">
        <v>137.85</v>
      </c>
      <c r="G39" s="132">
        <v>156.4</v>
      </c>
      <c r="H39" s="132">
        <v>126.68</v>
      </c>
      <c r="I39" s="132">
        <v>154.49</v>
      </c>
      <c r="J39" s="132">
        <v>150.88</v>
      </c>
      <c r="K39" s="133">
        <v>193654700</v>
      </c>
    </row>
    <row r="40" spans="1:11" ht="14.4" thickBot="1">
      <c r="A40" s="131">
        <v>44344</v>
      </c>
      <c r="C40" s="112">
        <f t="shared" si="0"/>
        <v>2021</v>
      </c>
      <c r="E40" s="131">
        <v>44344</v>
      </c>
      <c r="F40" s="154" t="s">
        <v>307</v>
      </c>
      <c r="G40" s="154"/>
      <c r="H40" s="154"/>
      <c r="I40" s="154"/>
      <c r="J40" s="154"/>
      <c r="K40" s="154"/>
    </row>
    <row r="41" spans="1:11" ht="14.4" thickBot="1">
      <c r="A41" s="131">
        <v>44317</v>
      </c>
      <c r="B41" s="132">
        <v>133.01</v>
      </c>
      <c r="C41" s="112">
        <f t="shared" si="0"/>
        <v>2021</v>
      </c>
      <c r="E41" s="131">
        <v>44317</v>
      </c>
      <c r="F41" s="132">
        <v>133.37</v>
      </c>
      <c r="G41" s="132">
        <v>139.36000000000001</v>
      </c>
      <c r="H41" s="132">
        <v>130.47999999999999</v>
      </c>
      <c r="I41" s="132">
        <v>136.46</v>
      </c>
      <c r="J41" s="132">
        <v>133.01</v>
      </c>
      <c r="K41" s="133">
        <v>121878400</v>
      </c>
    </row>
    <row r="42" spans="1:11" ht="14.4" thickBot="1">
      <c r="A42" s="131">
        <v>44287</v>
      </c>
      <c r="B42" s="132">
        <v>129.26</v>
      </c>
      <c r="C42" s="112">
        <f t="shared" si="0"/>
        <v>2021</v>
      </c>
      <c r="E42" s="131">
        <v>44287</v>
      </c>
      <c r="F42" s="132">
        <v>134.69</v>
      </c>
      <c r="G42" s="132">
        <v>138.24</v>
      </c>
      <c r="H42" s="132">
        <v>125.7</v>
      </c>
      <c r="I42" s="132">
        <v>132.62</v>
      </c>
      <c r="J42" s="132">
        <v>129.26</v>
      </c>
      <c r="K42" s="133">
        <v>146686100</v>
      </c>
    </row>
    <row r="43" spans="1:11" ht="14.4" thickBot="1">
      <c r="A43" s="131">
        <v>44256</v>
      </c>
      <c r="B43" s="132">
        <v>129.53</v>
      </c>
      <c r="C43" s="112">
        <f t="shared" si="0"/>
        <v>2021</v>
      </c>
      <c r="E43" s="131">
        <v>44256</v>
      </c>
      <c r="F43" s="132">
        <v>135.63999999999999</v>
      </c>
      <c r="G43" s="132">
        <v>146.66</v>
      </c>
      <c r="H43" s="132">
        <v>125.44</v>
      </c>
      <c r="I43" s="132">
        <v>132.88999999999999</v>
      </c>
      <c r="J43" s="132">
        <v>129.53</v>
      </c>
      <c r="K43" s="133">
        <v>175520900</v>
      </c>
    </row>
    <row r="44" spans="1:11" ht="14.4" thickBot="1">
      <c r="A44" s="131">
        <v>44253</v>
      </c>
      <c r="C44" s="112">
        <f t="shared" si="0"/>
        <v>2021</v>
      </c>
      <c r="E44" s="131">
        <v>44253</v>
      </c>
      <c r="F44" s="154" t="s">
        <v>307</v>
      </c>
      <c r="G44" s="154"/>
      <c r="H44" s="154"/>
      <c r="I44" s="154"/>
      <c r="J44" s="154"/>
      <c r="K44" s="154"/>
    </row>
    <row r="45" spans="1:11" ht="14.4" thickBot="1">
      <c r="A45" s="131">
        <v>44228</v>
      </c>
      <c r="B45" s="132">
        <v>131.1</v>
      </c>
      <c r="C45" s="112">
        <f t="shared" si="0"/>
        <v>2021</v>
      </c>
      <c r="E45" s="131">
        <v>44228</v>
      </c>
      <c r="F45" s="132">
        <v>135.37</v>
      </c>
      <c r="G45" s="132">
        <v>145.88</v>
      </c>
      <c r="H45" s="132">
        <v>131.58000000000001</v>
      </c>
      <c r="I45" s="132">
        <v>134.78</v>
      </c>
      <c r="J45" s="132">
        <v>131.1</v>
      </c>
      <c r="K45" s="133">
        <v>109514100</v>
      </c>
    </row>
    <row r="46" spans="1:11" ht="14.4" thickBot="1">
      <c r="A46" s="131">
        <v>44197</v>
      </c>
      <c r="B46" s="132">
        <v>129.94999999999999</v>
      </c>
      <c r="C46" s="112">
        <f t="shared" si="0"/>
        <v>2021</v>
      </c>
      <c r="E46" s="131">
        <v>44197</v>
      </c>
      <c r="F46" s="132">
        <v>142.85</v>
      </c>
      <c r="G46" s="132">
        <v>147.1</v>
      </c>
      <c r="H46" s="132">
        <v>130.27000000000001</v>
      </c>
      <c r="I46" s="132">
        <v>133.59</v>
      </c>
      <c r="J46" s="132">
        <v>129.94999999999999</v>
      </c>
      <c r="K46" s="133">
        <v>99290700</v>
      </c>
    </row>
    <row r="47" spans="1:11" ht="14.4" thickBot="1">
      <c r="A47" s="131">
        <v>44169</v>
      </c>
      <c r="C47" s="112">
        <f t="shared" si="0"/>
        <v>2020</v>
      </c>
      <c r="E47" s="131">
        <v>44169</v>
      </c>
      <c r="F47" s="154" t="s">
        <v>307</v>
      </c>
      <c r="G47" s="154"/>
      <c r="H47" s="154"/>
      <c r="I47" s="154"/>
      <c r="J47" s="154"/>
      <c r="K47" s="154"/>
    </row>
    <row r="48" spans="1:11" ht="14.4" thickBot="1">
      <c r="A48" s="131">
        <v>44166</v>
      </c>
      <c r="B48" s="132">
        <v>137.33000000000001</v>
      </c>
      <c r="C48" s="112">
        <f t="shared" si="0"/>
        <v>2020</v>
      </c>
      <c r="E48" s="131">
        <v>44166</v>
      </c>
      <c r="F48" s="132">
        <v>136.44</v>
      </c>
      <c r="G48" s="132">
        <v>147.94999999999999</v>
      </c>
      <c r="H48" s="132">
        <v>134.66999999999999</v>
      </c>
      <c r="I48" s="132">
        <v>141.47</v>
      </c>
      <c r="J48" s="132">
        <v>137.33000000000001</v>
      </c>
      <c r="K48" s="133">
        <v>131293800</v>
      </c>
    </row>
    <row r="49" spans="1:11" ht="14.4" thickBot="1">
      <c r="A49" s="131">
        <v>44136</v>
      </c>
      <c r="B49" s="132">
        <v>130.76</v>
      </c>
      <c r="C49" s="112">
        <f t="shared" si="0"/>
        <v>2020</v>
      </c>
      <c r="E49" s="131">
        <v>44136</v>
      </c>
      <c r="F49" s="132">
        <v>122.37</v>
      </c>
      <c r="G49" s="132">
        <v>136.35</v>
      </c>
      <c r="H49" s="132">
        <v>121.1</v>
      </c>
      <c r="I49" s="132">
        <v>134.69999999999999</v>
      </c>
      <c r="J49" s="132">
        <v>130.76</v>
      </c>
      <c r="K49" s="133">
        <v>109138400</v>
      </c>
    </row>
    <row r="50" spans="1:11" ht="14.4" thickBot="1">
      <c r="A50" s="131">
        <v>44105</v>
      </c>
      <c r="B50" s="132">
        <v>116.57</v>
      </c>
      <c r="C50" s="112">
        <f t="shared" si="0"/>
        <v>2020</v>
      </c>
      <c r="E50" s="131">
        <v>44105</v>
      </c>
      <c r="F50" s="132">
        <v>127.73</v>
      </c>
      <c r="G50" s="132">
        <v>131.38</v>
      </c>
      <c r="H50" s="132">
        <v>118.8</v>
      </c>
      <c r="I50" s="132">
        <v>120.08</v>
      </c>
      <c r="J50" s="132">
        <v>116.57</v>
      </c>
      <c r="K50" s="133">
        <v>113428500</v>
      </c>
    </row>
    <row r="51" spans="1:11" ht="14.4" thickBot="1">
      <c r="A51" s="131">
        <v>44075</v>
      </c>
      <c r="B51" s="132">
        <v>121.87</v>
      </c>
      <c r="C51" s="112">
        <f t="shared" si="0"/>
        <v>2020</v>
      </c>
      <c r="E51" s="131">
        <v>44075</v>
      </c>
      <c r="F51" s="132">
        <v>112</v>
      </c>
      <c r="G51" s="132">
        <v>130.38</v>
      </c>
      <c r="H51" s="132">
        <v>110.21</v>
      </c>
      <c r="I51" s="132">
        <v>125.54</v>
      </c>
      <c r="J51" s="132">
        <v>121.87</v>
      </c>
      <c r="K51" s="133">
        <v>193213000</v>
      </c>
    </row>
    <row r="52" spans="1:11" ht="14.4" thickBot="1">
      <c r="A52" s="131">
        <v>44071</v>
      </c>
      <c r="C52" s="112">
        <f t="shared" si="0"/>
        <v>2020</v>
      </c>
      <c r="E52" s="131">
        <v>44071</v>
      </c>
      <c r="F52" s="154" t="s">
        <v>308</v>
      </c>
      <c r="G52" s="154"/>
      <c r="H52" s="154"/>
      <c r="I52" s="154"/>
      <c r="J52" s="154"/>
      <c r="K52" s="154"/>
    </row>
    <row r="53" spans="1:11" ht="14.4" thickBot="1">
      <c r="A53" s="131">
        <v>44044</v>
      </c>
      <c r="B53" s="132">
        <v>108.38</v>
      </c>
      <c r="C53" s="112">
        <f t="shared" si="0"/>
        <v>2020</v>
      </c>
      <c r="E53" s="131">
        <v>44044</v>
      </c>
      <c r="F53" s="132">
        <v>98.03</v>
      </c>
      <c r="G53" s="132">
        <v>112.79</v>
      </c>
      <c r="H53" s="132">
        <v>96.55</v>
      </c>
      <c r="I53" s="132">
        <v>111.89</v>
      </c>
      <c r="J53" s="132">
        <v>108.38</v>
      </c>
      <c r="K53" s="133">
        <v>115986600</v>
      </c>
    </row>
    <row r="54" spans="1:11" ht="14.4" thickBot="1">
      <c r="A54" s="131">
        <v>44013</v>
      </c>
      <c r="B54" s="132">
        <v>94.55</v>
      </c>
      <c r="C54" s="112">
        <f t="shared" si="0"/>
        <v>2020</v>
      </c>
      <c r="E54" s="131">
        <v>44013</v>
      </c>
      <c r="F54" s="132">
        <v>98.5</v>
      </c>
      <c r="G54" s="132">
        <v>100.18</v>
      </c>
      <c r="H54" s="132">
        <v>95.11</v>
      </c>
      <c r="I54" s="132">
        <v>97.61</v>
      </c>
      <c r="J54" s="132">
        <v>94.55</v>
      </c>
      <c r="K54" s="133">
        <v>114801300</v>
      </c>
    </row>
    <row r="55" spans="1:11" ht="14.4" thickBot="1">
      <c r="A55" s="131">
        <v>43983</v>
      </c>
      <c r="B55" s="132">
        <v>94.97</v>
      </c>
      <c r="C55" s="112">
        <f t="shared" si="0"/>
        <v>2020</v>
      </c>
      <c r="E55" s="131">
        <v>43983</v>
      </c>
      <c r="F55" s="132">
        <v>98.4</v>
      </c>
      <c r="G55" s="132">
        <v>104.69</v>
      </c>
      <c r="H55" s="132">
        <v>93.44</v>
      </c>
      <c r="I55" s="132">
        <v>98.05</v>
      </c>
      <c r="J55" s="132">
        <v>94.97</v>
      </c>
      <c r="K55" s="133">
        <v>183209200</v>
      </c>
    </row>
    <row r="56" spans="1:11" ht="14.4" thickBot="1">
      <c r="A56" s="131">
        <v>43980</v>
      </c>
      <c r="C56" s="112">
        <f t="shared" si="0"/>
        <v>2020</v>
      </c>
      <c r="E56" s="131">
        <v>43980</v>
      </c>
      <c r="F56" s="154" t="s">
        <v>308</v>
      </c>
      <c r="G56" s="154"/>
      <c r="H56" s="154"/>
      <c r="I56" s="154"/>
      <c r="J56" s="154"/>
      <c r="K56" s="154"/>
    </row>
    <row r="57" spans="1:11" ht="14.4" thickBot="1">
      <c r="A57" s="131">
        <v>43952</v>
      </c>
      <c r="B57" s="132">
        <v>95.25</v>
      </c>
      <c r="C57" s="112">
        <f t="shared" si="0"/>
        <v>2020</v>
      </c>
      <c r="E57" s="131">
        <v>43952</v>
      </c>
      <c r="F57" s="132">
        <v>85.67</v>
      </c>
      <c r="G57" s="132">
        <v>100.69</v>
      </c>
      <c r="H57" s="132">
        <v>84.11</v>
      </c>
      <c r="I57" s="132">
        <v>98.58</v>
      </c>
      <c r="J57" s="132">
        <v>95.25</v>
      </c>
      <c r="K57" s="133">
        <v>135741000</v>
      </c>
    </row>
    <row r="58" spans="1:11" ht="14.4" thickBot="1">
      <c r="A58" s="131">
        <v>43922</v>
      </c>
      <c r="B58" s="132">
        <v>84.23</v>
      </c>
      <c r="C58" s="112">
        <f t="shared" si="0"/>
        <v>2020</v>
      </c>
      <c r="E58" s="131">
        <v>43922</v>
      </c>
      <c r="F58" s="132">
        <v>79.489999999999995</v>
      </c>
      <c r="G58" s="132">
        <v>91.39</v>
      </c>
      <c r="H58" s="132">
        <v>77.16</v>
      </c>
      <c r="I58" s="132">
        <v>87.18</v>
      </c>
      <c r="J58" s="132">
        <v>84.23</v>
      </c>
      <c r="K58" s="133">
        <v>165095600</v>
      </c>
    </row>
    <row r="59" spans="1:11" ht="14.4" thickBot="1">
      <c r="A59" s="131">
        <v>43891</v>
      </c>
      <c r="B59" s="132">
        <v>79.94</v>
      </c>
      <c r="C59" s="112">
        <f t="shared" si="0"/>
        <v>2020</v>
      </c>
      <c r="E59" s="131">
        <v>43891</v>
      </c>
      <c r="F59" s="132">
        <v>89.6</v>
      </c>
      <c r="G59" s="132">
        <v>94.98</v>
      </c>
      <c r="H59" s="132">
        <v>60</v>
      </c>
      <c r="I59" s="132">
        <v>82.74</v>
      </c>
      <c r="J59" s="132">
        <v>79.94</v>
      </c>
      <c r="K59" s="133">
        <v>344640300</v>
      </c>
    </row>
    <row r="60" spans="1:11" ht="14.4" thickBot="1">
      <c r="A60" s="131">
        <v>43889</v>
      </c>
      <c r="C60" s="112">
        <f t="shared" si="0"/>
        <v>2020</v>
      </c>
      <c r="E60" s="131">
        <v>43889</v>
      </c>
      <c r="F60" s="154" t="s">
        <v>308</v>
      </c>
      <c r="G60" s="154"/>
      <c r="H60" s="154"/>
      <c r="I60" s="154"/>
      <c r="J60" s="154"/>
      <c r="K60" s="154"/>
    </row>
    <row r="61" spans="1:11" ht="14.4" thickBot="1">
      <c r="A61" s="131">
        <v>43862</v>
      </c>
      <c r="B61" s="132">
        <v>86.12</v>
      </c>
      <c r="C61" s="112">
        <f t="shared" si="0"/>
        <v>2020</v>
      </c>
      <c r="E61" s="131">
        <v>43862</v>
      </c>
      <c r="F61" s="132">
        <v>99</v>
      </c>
      <c r="G61" s="132">
        <v>103.89</v>
      </c>
      <c r="H61" s="132">
        <v>85.15</v>
      </c>
      <c r="I61" s="132">
        <v>89.38</v>
      </c>
      <c r="J61" s="132">
        <v>86.12</v>
      </c>
      <c r="K61" s="133">
        <v>138959900</v>
      </c>
    </row>
    <row r="62" spans="1:11" ht="14.4" thickBot="1">
      <c r="A62" s="131">
        <v>43831</v>
      </c>
      <c r="B62" s="132">
        <v>92.79</v>
      </c>
      <c r="C62" s="112">
        <f t="shared" si="0"/>
        <v>2020</v>
      </c>
      <c r="E62" s="131">
        <v>43831</v>
      </c>
      <c r="F62" s="132">
        <v>101.36</v>
      </c>
      <c r="G62" s="132">
        <v>105.62</v>
      </c>
      <c r="H62" s="132">
        <v>95.92</v>
      </c>
      <c r="I62" s="132">
        <v>96.3</v>
      </c>
      <c r="J62" s="132">
        <v>92.79</v>
      </c>
      <c r="K62" s="133">
        <v>122158200</v>
      </c>
    </row>
    <row r="63" spans="1:11" ht="14.4" thickBot="1">
      <c r="A63" s="131">
        <v>43800</v>
      </c>
      <c r="B63" s="132">
        <v>97.62</v>
      </c>
      <c r="C63" s="112">
        <f t="shared" si="0"/>
        <v>2019</v>
      </c>
      <c r="E63" s="131">
        <v>43800</v>
      </c>
      <c r="F63" s="132">
        <v>94.09</v>
      </c>
      <c r="G63" s="132">
        <v>101.79</v>
      </c>
      <c r="H63" s="132">
        <v>91.31</v>
      </c>
      <c r="I63" s="132">
        <v>101.31</v>
      </c>
      <c r="J63" s="132">
        <v>97.62</v>
      </c>
      <c r="K63" s="133">
        <v>130170700</v>
      </c>
    </row>
    <row r="64" spans="1:11" ht="14.4" thickBot="1">
      <c r="A64" s="131">
        <v>43798</v>
      </c>
      <c r="C64" s="112">
        <f t="shared" si="0"/>
        <v>2019</v>
      </c>
      <c r="E64" s="131">
        <v>43798</v>
      </c>
      <c r="F64" s="154" t="s">
        <v>308</v>
      </c>
      <c r="G64" s="154"/>
      <c r="H64" s="154"/>
      <c r="I64" s="154"/>
      <c r="J64" s="154"/>
      <c r="K64" s="154"/>
    </row>
    <row r="65" spans="1:11" ht="14.4" thickBot="1">
      <c r="A65" s="131">
        <v>43770</v>
      </c>
      <c r="B65" s="132">
        <v>89.85</v>
      </c>
      <c r="C65" s="112">
        <f t="shared" si="0"/>
        <v>2019</v>
      </c>
      <c r="E65" s="131">
        <v>43770</v>
      </c>
      <c r="F65" s="132">
        <v>90.18</v>
      </c>
      <c r="G65" s="132">
        <v>95.12</v>
      </c>
      <c r="H65" s="132">
        <v>88.74</v>
      </c>
      <c r="I65" s="132">
        <v>93.49</v>
      </c>
      <c r="J65" s="132">
        <v>89.85</v>
      </c>
      <c r="K65" s="133">
        <v>109098200</v>
      </c>
    </row>
    <row r="66" spans="1:11" ht="14.4" thickBot="1">
      <c r="A66" s="131">
        <v>43739</v>
      </c>
      <c r="B66" s="132">
        <v>86.06</v>
      </c>
      <c r="C66" s="112">
        <f t="shared" si="0"/>
        <v>2019</v>
      </c>
      <c r="E66" s="131">
        <v>43739</v>
      </c>
      <c r="F66" s="132">
        <v>94.13</v>
      </c>
      <c r="G66" s="132">
        <v>96.87</v>
      </c>
      <c r="H66" s="132">
        <v>88.94</v>
      </c>
      <c r="I66" s="132">
        <v>89.55</v>
      </c>
      <c r="J66" s="132">
        <v>86.06</v>
      </c>
      <c r="K66" s="133">
        <v>155234600</v>
      </c>
    </row>
    <row r="67" spans="1:11" ht="14.4" thickBot="1">
      <c r="A67" s="131">
        <v>43709</v>
      </c>
      <c r="B67" s="132">
        <v>90.26</v>
      </c>
      <c r="C67" s="112">
        <f t="shared" ref="C67:C130" si="1">YEAR(A67)</f>
        <v>2019</v>
      </c>
      <c r="E67" s="131">
        <v>43709</v>
      </c>
      <c r="F67" s="132">
        <v>84</v>
      </c>
      <c r="G67" s="132">
        <v>94.08</v>
      </c>
      <c r="H67" s="132">
        <v>83.62</v>
      </c>
      <c r="I67" s="132">
        <v>93.92</v>
      </c>
      <c r="J67" s="132">
        <v>90.26</v>
      </c>
      <c r="K67" s="133">
        <v>134314200</v>
      </c>
    </row>
    <row r="68" spans="1:11" ht="14.4" thickBot="1">
      <c r="A68" s="131">
        <v>43707</v>
      </c>
      <c r="C68" s="112">
        <f t="shared" si="1"/>
        <v>2019</v>
      </c>
      <c r="E68" s="131">
        <v>43707</v>
      </c>
      <c r="F68" s="154" t="s">
        <v>309</v>
      </c>
      <c r="G68" s="154"/>
      <c r="H68" s="154"/>
      <c r="I68" s="154"/>
      <c r="J68" s="154"/>
      <c r="K68" s="154"/>
    </row>
    <row r="69" spans="1:11" ht="14.4" thickBot="1">
      <c r="A69" s="131">
        <v>43678</v>
      </c>
      <c r="B69" s="132">
        <v>81</v>
      </c>
      <c r="C69" s="112">
        <f t="shared" si="1"/>
        <v>2019</v>
      </c>
      <c r="E69" s="131">
        <v>43678</v>
      </c>
      <c r="F69" s="132">
        <v>85.26</v>
      </c>
      <c r="G69" s="132">
        <v>86.77</v>
      </c>
      <c r="H69" s="132">
        <v>78.19</v>
      </c>
      <c r="I69" s="132">
        <v>84.5</v>
      </c>
      <c r="J69" s="132">
        <v>81</v>
      </c>
      <c r="K69" s="133">
        <v>138117200</v>
      </c>
    </row>
    <row r="70" spans="1:11" ht="14.4" thickBot="1">
      <c r="A70" s="131">
        <v>43647</v>
      </c>
      <c r="B70" s="132">
        <v>82.46</v>
      </c>
      <c r="C70" s="112">
        <f t="shared" si="1"/>
        <v>2019</v>
      </c>
      <c r="E70" s="131">
        <v>43647</v>
      </c>
      <c r="F70" s="132">
        <v>84.93</v>
      </c>
      <c r="G70" s="132">
        <v>89.87</v>
      </c>
      <c r="H70" s="132">
        <v>84.22</v>
      </c>
      <c r="I70" s="132">
        <v>86.03</v>
      </c>
      <c r="J70" s="132">
        <v>82.46</v>
      </c>
      <c r="K70" s="133">
        <v>117789600</v>
      </c>
    </row>
    <row r="71" spans="1:11" ht="14.4" thickBot="1">
      <c r="A71" s="131">
        <v>43617</v>
      </c>
      <c r="B71" s="132">
        <v>80.47</v>
      </c>
      <c r="C71" s="112">
        <f t="shared" si="1"/>
        <v>2019</v>
      </c>
      <c r="E71" s="131">
        <v>43617</v>
      </c>
      <c r="F71" s="132">
        <v>77.239999999999995</v>
      </c>
      <c r="G71" s="132">
        <v>86.85</v>
      </c>
      <c r="H71" s="132">
        <v>77.08</v>
      </c>
      <c r="I71" s="132">
        <v>83.95</v>
      </c>
      <c r="J71" s="132">
        <v>80.47</v>
      </c>
      <c r="K71" s="133">
        <v>134665600</v>
      </c>
    </row>
    <row r="72" spans="1:11" ht="14.4" thickBot="1">
      <c r="A72" s="131">
        <v>43616</v>
      </c>
      <c r="C72" s="112">
        <f t="shared" si="1"/>
        <v>2019</v>
      </c>
      <c r="E72" s="131">
        <v>43616</v>
      </c>
      <c r="F72" s="154" t="s">
        <v>309</v>
      </c>
      <c r="G72" s="154"/>
      <c r="H72" s="154"/>
      <c r="I72" s="154"/>
      <c r="J72" s="154"/>
      <c r="K72" s="154"/>
    </row>
    <row r="73" spans="1:11" ht="14.4" thickBot="1">
      <c r="A73" s="131">
        <v>43586</v>
      </c>
      <c r="B73" s="132">
        <v>73.739999999999995</v>
      </c>
      <c r="C73" s="112">
        <f t="shared" si="1"/>
        <v>2019</v>
      </c>
      <c r="E73" s="131">
        <v>43586</v>
      </c>
      <c r="F73" s="132">
        <v>87.73</v>
      </c>
      <c r="G73" s="132">
        <v>87.95</v>
      </c>
      <c r="H73" s="132">
        <v>77.069999999999993</v>
      </c>
      <c r="I73" s="132">
        <v>77.14</v>
      </c>
      <c r="J73" s="132">
        <v>73.739999999999995</v>
      </c>
      <c r="K73" s="133">
        <v>161721400</v>
      </c>
    </row>
    <row r="74" spans="1:11" ht="14.4" thickBot="1">
      <c r="A74" s="131">
        <v>43556</v>
      </c>
      <c r="B74" s="132">
        <v>83.96</v>
      </c>
      <c r="C74" s="112">
        <f t="shared" si="1"/>
        <v>2019</v>
      </c>
      <c r="E74" s="131">
        <v>43556</v>
      </c>
      <c r="F74" s="132">
        <v>85.04</v>
      </c>
      <c r="G74" s="132">
        <v>90</v>
      </c>
      <c r="H74" s="132">
        <v>83.97</v>
      </c>
      <c r="I74" s="132">
        <v>87.83</v>
      </c>
      <c r="J74" s="132">
        <v>83.96</v>
      </c>
      <c r="K74" s="133">
        <v>117371600</v>
      </c>
    </row>
    <row r="75" spans="1:11" ht="14.4" thickBot="1">
      <c r="A75" s="131">
        <v>43525</v>
      </c>
      <c r="C75" s="112">
        <f t="shared" si="1"/>
        <v>2019</v>
      </c>
      <c r="E75" s="131">
        <v>43525</v>
      </c>
      <c r="F75" s="154" t="s">
        <v>309</v>
      </c>
      <c r="G75" s="154"/>
      <c r="H75" s="154"/>
      <c r="I75" s="154"/>
      <c r="J75" s="154"/>
      <c r="K75" s="154"/>
    </row>
    <row r="76" spans="1:11" ht="14.4" thickBot="1">
      <c r="A76" s="131">
        <v>43525</v>
      </c>
      <c r="B76" s="132">
        <v>80.290000000000006</v>
      </c>
      <c r="C76" s="112">
        <f t="shared" si="1"/>
        <v>2019</v>
      </c>
      <c r="E76" s="131">
        <v>43525</v>
      </c>
      <c r="F76" s="132">
        <v>86.93</v>
      </c>
      <c r="G76" s="132">
        <v>88.59</v>
      </c>
      <c r="H76" s="132">
        <v>80.89</v>
      </c>
      <c r="I76" s="132">
        <v>84.21</v>
      </c>
      <c r="J76" s="132">
        <v>80.290000000000006</v>
      </c>
      <c r="K76" s="133">
        <v>157838000</v>
      </c>
    </row>
    <row r="77" spans="1:11" ht="14.4" thickBot="1">
      <c r="A77" s="131">
        <v>43497</v>
      </c>
      <c r="B77" s="132">
        <v>81.739999999999995</v>
      </c>
      <c r="C77" s="112">
        <f t="shared" si="1"/>
        <v>2019</v>
      </c>
      <c r="E77" s="131">
        <v>43497</v>
      </c>
      <c r="F77" s="132">
        <v>81.83</v>
      </c>
      <c r="G77" s="132">
        <v>86.4</v>
      </c>
      <c r="H77" s="132">
        <v>80.83</v>
      </c>
      <c r="I77" s="132">
        <v>85.73</v>
      </c>
      <c r="J77" s="132">
        <v>81.739999999999995</v>
      </c>
      <c r="K77" s="133">
        <v>104258200</v>
      </c>
    </row>
    <row r="78" spans="1:11" ht="14.4" thickBot="1">
      <c r="A78" s="131">
        <v>43466</v>
      </c>
      <c r="B78" s="132">
        <v>78.069999999999993</v>
      </c>
      <c r="C78" s="112">
        <f t="shared" si="1"/>
        <v>2019</v>
      </c>
      <c r="E78" s="131">
        <v>43466</v>
      </c>
      <c r="F78" s="132">
        <v>72.790000000000006</v>
      </c>
      <c r="G78" s="132">
        <v>81.95</v>
      </c>
      <c r="H78" s="132">
        <v>71.209999999999994</v>
      </c>
      <c r="I78" s="132">
        <v>81.88</v>
      </c>
      <c r="J78" s="132">
        <v>78.069999999999993</v>
      </c>
      <c r="K78" s="133">
        <v>153019800</v>
      </c>
    </row>
    <row r="79" spans="1:11" ht="14.4" thickBot="1">
      <c r="A79" s="131">
        <v>43435</v>
      </c>
      <c r="B79" s="132">
        <v>70.69</v>
      </c>
      <c r="C79" s="112">
        <f t="shared" si="1"/>
        <v>2018</v>
      </c>
      <c r="E79" s="131">
        <v>43435</v>
      </c>
      <c r="F79" s="132">
        <v>77.099999999999994</v>
      </c>
      <c r="G79" s="132">
        <v>79</v>
      </c>
      <c r="H79" s="132">
        <v>66.53</v>
      </c>
      <c r="I79" s="132">
        <v>74.14</v>
      </c>
      <c r="J79" s="132">
        <v>70.69</v>
      </c>
      <c r="K79" s="133">
        <v>180370600</v>
      </c>
    </row>
    <row r="80" spans="1:11" ht="14.4" thickBot="1">
      <c r="A80" s="131">
        <v>43434</v>
      </c>
      <c r="C80" s="112">
        <f t="shared" si="1"/>
        <v>2018</v>
      </c>
      <c r="E80" s="131">
        <v>43434</v>
      </c>
      <c r="F80" s="154" t="s">
        <v>309</v>
      </c>
      <c r="G80" s="154"/>
      <c r="H80" s="154"/>
      <c r="I80" s="154"/>
      <c r="J80" s="154"/>
      <c r="K80" s="154"/>
    </row>
    <row r="81" spans="1:11" ht="14.4" thickBot="1">
      <c r="A81" s="131">
        <v>43405</v>
      </c>
      <c r="B81" s="132">
        <v>71.41</v>
      </c>
      <c r="C81" s="112">
        <f t="shared" si="1"/>
        <v>2018</v>
      </c>
      <c r="E81" s="131">
        <v>43405</v>
      </c>
      <c r="F81" s="132">
        <v>75.23</v>
      </c>
      <c r="G81" s="132">
        <v>78.59</v>
      </c>
      <c r="H81" s="132">
        <v>69.52</v>
      </c>
      <c r="I81" s="132">
        <v>75.12</v>
      </c>
      <c r="J81" s="132">
        <v>71.41</v>
      </c>
      <c r="K81" s="133">
        <v>132667800</v>
      </c>
    </row>
    <row r="82" spans="1:11" ht="14.4" thickBot="1">
      <c r="A82" s="131">
        <v>43374</v>
      </c>
      <c r="B82" s="132">
        <v>71.33</v>
      </c>
      <c r="C82" s="112">
        <f t="shared" si="1"/>
        <v>2018</v>
      </c>
      <c r="E82" s="131">
        <v>43374</v>
      </c>
      <c r="F82" s="132">
        <v>85.1</v>
      </c>
      <c r="G82" s="132">
        <v>85.85</v>
      </c>
      <c r="H82" s="132">
        <v>70.69</v>
      </c>
      <c r="I82" s="132">
        <v>75.040000000000006</v>
      </c>
      <c r="J82" s="132">
        <v>71.33</v>
      </c>
      <c r="K82" s="133">
        <v>199348500</v>
      </c>
    </row>
    <row r="83" spans="1:11" ht="14.4" thickBot="1">
      <c r="A83" s="131">
        <v>43344</v>
      </c>
      <c r="B83" s="132">
        <v>80.540000000000006</v>
      </c>
      <c r="C83" s="112">
        <f t="shared" si="1"/>
        <v>2018</v>
      </c>
      <c r="E83" s="131">
        <v>43344</v>
      </c>
      <c r="F83" s="132">
        <v>79.39</v>
      </c>
      <c r="G83" s="132">
        <v>86.04</v>
      </c>
      <c r="H83" s="132">
        <v>79</v>
      </c>
      <c r="I83" s="132">
        <v>84.72</v>
      </c>
      <c r="J83" s="132">
        <v>80.540000000000006</v>
      </c>
      <c r="K83" s="133">
        <v>165674100</v>
      </c>
    </row>
    <row r="84" spans="1:11" ht="14.4" thickBot="1">
      <c r="A84" s="131">
        <v>43343</v>
      </c>
      <c r="C84" s="112">
        <f t="shared" si="1"/>
        <v>2018</v>
      </c>
      <c r="E84" s="131">
        <v>43343</v>
      </c>
      <c r="F84" s="154" t="s">
        <v>310</v>
      </c>
      <c r="G84" s="154"/>
      <c r="H84" s="154"/>
      <c r="I84" s="154"/>
      <c r="J84" s="154"/>
      <c r="K84" s="154"/>
    </row>
    <row r="85" spans="1:11" ht="14.4" thickBot="1">
      <c r="A85" s="131">
        <v>43313</v>
      </c>
      <c r="B85" s="132">
        <v>77.95</v>
      </c>
      <c r="C85" s="112">
        <f t="shared" si="1"/>
        <v>2018</v>
      </c>
      <c r="E85" s="131">
        <v>43313</v>
      </c>
      <c r="F85" s="132">
        <v>76.5</v>
      </c>
      <c r="G85" s="132">
        <v>83.68</v>
      </c>
      <c r="H85" s="132">
        <v>76.5</v>
      </c>
      <c r="I85" s="132">
        <v>82.2</v>
      </c>
      <c r="J85" s="132">
        <v>77.95</v>
      </c>
      <c r="K85" s="133">
        <v>123704500</v>
      </c>
    </row>
    <row r="86" spans="1:11" ht="14.4" thickBot="1">
      <c r="A86" s="131">
        <v>43282</v>
      </c>
      <c r="B86" s="132">
        <v>72.930000000000007</v>
      </c>
      <c r="C86" s="112">
        <f t="shared" si="1"/>
        <v>2018</v>
      </c>
      <c r="E86" s="131">
        <v>43282</v>
      </c>
      <c r="F86" s="132">
        <v>78.58</v>
      </c>
      <c r="G86" s="132">
        <v>79.48</v>
      </c>
      <c r="H86" s="132">
        <v>75.06</v>
      </c>
      <c r="I86" s="132">
        <v>76.91</v>
      </c>
      <c r="J86" s="132">
        <v>72.930000000000007</v>
      </c>
      <c r="K86" s="133">
        <v>122265700</v>
      </c>
    </row>
    <row r="87" spans="1:11" ht="14.4" thickBot="1">
      <c r="A87" s="131">
        <v>43252</v>
      </c>
      <c r="C87" s="112">
        <f t="shared" si="1"/>
        <v>2018</v>
      </c>
      <c r="E87" s="131">
        <v>43252</v>
      </c>
      <c r="F87" s="154" t="s">
        <v>310</v>
      </c>
      <c r="G87" s="154"/>
      <c r="H87" s="154"/>
      <c r="I87" s="154"/>
      <c r="J87" s="154"/>
      <c r="K87" s="154"/>
    </row>
    <row r="88" spans="1:11" ht="14.4" thickBot="1">
      <c r="A88" s="131">
        <v>43252</v>
      </c>
      <c r="B88" s="132">
        <v>75.349999999999994</v>
      </c>
      <c r="C88" s="112">
        <f t="shared" si="1"/>
        <v>2018</v>
      </c>
      <c r="E88" s="131">
        <v>43252</v>
      </c>
      <c r="F88" s="132">
        <v>72.12</v>
      </c>
      <c r="G88" s="132">
        <v>81</v>
      </c>
      <c r="H88" s="132">
        <v>71.150000000000006</v>
      </c>
      <c r="I88" s="132">
        <v>79.680000000000007</v>
      </c>
      <c r="J88" s="132">
        <v>75.349999999999994</v>
      </c>
      <c r="K88" s="133">
        <v>156494400</v>
      </c>
    </row>
    <row r="89" spans="1:11" ht="14.4" thickBot="1">
      <c r="A89" s="131">
        <v>43221</v>
      </c>
      <c r="B89" s="132">
        <v>67.900000000000006</v>
      </c>
      <c r="C89" s="112">
        <f t="shared" si="1"/>
        <v>2018</v>
      </c>
      <c r="E89" s="131">
        <v>43221</v>
      </c>
      <c r="F89" s="132">
        <v>67.98</v>
      </c>
      <c r="G89" s="132">
        <v>73.489999999999995</v>
      </c>
      <c r="H89" s="132">
        <v>66.64</v>
      </c>
      <c r="I89" s="132">
        <v>71.8</v>
      </c>
      <c r="J89" s="132">
        <v>67.900000000000006</v>
      </c>
      <c r="K89" s="133">
        <v>129566300</v>
      </c>
    </row>
    <row r="90" spans="1:11" ht="14.4" thickBot="1">
      <c r="A90" s="131">
        <v>43191</v>
      </c>
      <c r="B90" s="132">
        <v>64.67</v>
      </c>
      <c r="C90" s="112">
        <f t="shared" si="1"/>
        <v>2018</v>
      </c>
      <c r="E90" s="131">
        <v>43191</v>
      </c>
      <c r="F90" s="132">
        <v>65.97</v>
      </c>
      <c r="G90" s="132">
        <v>70</v>
      </c>
      <c r="H90" s="132">
        <v>63.21</v>
      </c>
      <c r="I90" s="132">
        <v>68.39</v>
      </c>
      <c r="J90" s="132">
        <v>64.67</v>
      </c>
      <c r="K90" s="133">
        <v>158981900</v>
      </c>
    </row>
    <row r="91" spans="1:11" ht="14.4" thickBot="1">
      <c r="A91" s="131">
        <v>43161</v>
      </c>
      <c r="C91" s="112">
        <f t="shared" si="1"/>
        <v>2018</v>
      </c>
      <c r="E91" s="131">
        <v>43161</v>
      </c>
      <c r="F91" s="154" t="s">
        <v>310</v>
      </c>
      <c r="G91" s="154"/>
      <c r="H91" s="154"/>
      <c r="I91" s="154"/>
      <c r="J91" s="154"/>
      <c r="K91" s="154"/>
    </row>
    <row r="92" spans="1:11" ht="14.4" thickBot="1">
      <c r="A92" s="131">
        <v>43160</v>
      </c>
      <c r="B92" s="132">
        <v>62.64</v>
      </c>
      <c r="C92" s="112">
        <f t="shared" si="1"/>
        <v>2018</v>
      </c>
      <c r="E92" s="131">
        <v>43160</v>
      </c>
      <c r="F92" s="132">
        <v>67.239999999999995</v>
      </c>
      <c r="G92" s="132">
        <v>67.69</v>
      </c>
      <c r="H92" s="132">
        <v>63.89</v>
      </c>
      <c r="I92" s="132">
        <v>66.44</v>
      </c>
      <c r="J92" s="132">
        <v>62.64</v>
      </c>
      <c r="K92" s="133">
        <v>174066700</v>
      </c>
    </row>
    <row r="93" spans="1:11" ht="14.4" thickBot="1">
      <c r="A93" s="131">
        <v>43132</v>
      </c>
      <c r="B93" s="132">
        <v>63.2</v>
      </c>
      <c r="C93" s="112">
        <f t="shared" si="1"/>
        <v>2018</v>
      </c>
      <c r="E93" s="131">
        <v>43132</v>
      </c>
      <c r="F93" s="132">
        <v>67.67</v>
      </c>
      <c r="G93" s="132">
        <v>70.25</v>
      </c>
      <c r="H93" s="132">
        <v>62.09</v>
      </c>
      <c r="I93" s="132">
        <v>67.03</v>
      </c>
      <c r="J93" s="132">
        <v>63.2</v>
      </c>
      <c r="K93" s="133">
        <v>160317000</v>
      </c>
    </row>
    <row r="94" spans="1:11" ht="14.4" thickBot="1">
      <c r="A94" s="131">
        <v>43101</v>
      </c>
      <c r="B94" s="132">
        <v>64.319999999999993</v>
      </c>
      <c r="C94" s="112">
        <f t="shared" si="1"/>
        <v>2018</v>
      </c>
      <c r="E94" s="131">
        <v>43101</v>
      </c>
      <c r="F94" s="132">
        <v>62.85</v>
      </c>
      <c r="G94" s="132">
        <v>68.83</v>
      </c>
      <c r="H94" s="132">
        <v>62.55</v>
      </c>
      <c r="I94" s="132">
        <v>68.22</v>
      </c>
      <c r="J94" s="132">
        <v>64.319999999999993</v>
      </c>
      <c r="K94" s="133">
        <v>157812200</v>
      </c>
    </row>
    <row r="95" spans="1:11" ht="14.4" thickBot="1">
      <c r="A95" s="131">
        <v>43070</v>
      </c>
      <c r="C95" s="112">
        <f t="shared" si="1"/>
        <v>2017</v>
      </c>
      <c r="E95" s="131">
        <v>43070</v>
      </c>
      <c r="F95" s="154" t="s">
        <v>310</v>
      </c>
      <c r="G95" s="154"/>
      <c r="H95" s="154"/>
      <c r="I95" s="154"/>
      <c r="J95" s="154"/>
      <c r="K95" s="154"/>
    </row>
    <row r="96" spans="1:11" ht="14.4" thickBot="1">
      <c r="A96" s="131">
        <v>43070</v>
      </c>
      <c r="B96" s="132">
        <v>58.78</v>
      </c>
      <c r="C96" s="112">
        <f t="shared" si="1"/>
        <v>2017</v>
      </c>
      <c r="E96" s="131">
        <v>43070</v>
      </c>
      <c r="F96" s="132">
        <v>60.42</v>
      </c>
      <c r="G96" s="132">
        <v>65.19</v>
      </c>
      <c r="H96" s="132">
        <v>59.24</v>
      </c>
      <c r="I96" s="132">
        <v>62.55</v>
      </c>
      <c r="J96" s="132">
        <v>58.78</v>
      </c>
      <c r="K96" s="133">
        <v>198525200</v>
      </c>
    </row>
    <row r="97" spans="1:11" ht="14.4" thickBot="1">
      <c r="A97" s="131">
        <v>43040</v>
      </c>
      <c r="B97" s="132">
        <v>56.77</v>
      </c>
      <c r="C97" s="112">
        <f t="shared" si="1"/>
        <v>2017</v>
      </c>
      <c r="E97" s="131">
        <v>43040</v>
      </c>
      <c r="F97" s="132">
        <v>55.42</v>
      </c>
      <c r="G97" s="132">
        <v>61.21</v>
      </c>
      <c r="H97" s="132">
        <v>54.59</v>
      </c>
      <c r="I97" s="132">
        <v>60.42</v>
      </c>
      <c r="J97" s="132">
        <v>56.77</v>
      </c>
      <c r="K97" s="133">
        <v>182957400</v>
      </c>
    </row>
    <row r="98" spans="1:11" ht="14.4" thickBot="1">
      <c r="A98" s="131">
        <v>43009</v>
      </c>
      <c r="B98" s="132">
        <v>51.67</v>
      </c>
      <c r="C98" s="112">
        <f t="shared" si="1"/>
        <v>2017</v>
      </c>
      <c r="E98" s="131">
        <v>43009</v>
      </c>
      <c r="F98" s="132">
        <v>52.16</v>
      </c>
      <c r="G98" s="132">
        <v>57.25</v>
      </c>
      <c r="H98" s="132">
        <v>50.35</v>
      </c>
      <c r="I98" s="132">
        <v>54.99</v>
      </c>
      <c r="J98" s="132">
        <v>51.67</v>
      </c>
      <c r="K98" s="133">
        <v>247775300</v>
      </c>
    </row>
    <row r="99" spans="1:11" ht="14.4" thickBot="1">
      <c r="A99" s="131">
        <v>42979</v>
      </c>
      <c r="B99" s="132">
        <v>48.72</v>
      </c>
      <c r="C99" s="112">
        <f t="shared" si="1"/>
        <v>2017</v>
      </c>
      <c r="E99" s="131">
        <v>42979</v>
      </c>
      <c r="F99" s="132">
        <v>53</v>
      </c>
      <c r="G99" s="132">
        <v>54.16</v>
      </c>
      <c r="H99" s="132">
        <v>51.03</v>
      </c>
      <c r="I99" s="132">
        <v>51.85</v>
      </c>
      <c r="J99" s="132">
        <v>48.72</v>
      </c>
      <c r="K99" s="133">
        <v>211929400</v>
      </c>
    </row>
    <row r="100" spans="1:11" ht="14.4" thickBot="1">
      <c r="A100" s="131">
        <v>42978</v>
      </c>
      <c r="C100" s="112">
        <f t="shared" si="1"/>
        <v>2017</v>
      </c>
      <c r="E100" s="131">
        <v>42978</v>
      </c>
      <c r="F100" s="154" t="s">
        <v>311</v>
      </c>
      <c r="G100" s="154"/>
      <c r="H100" s="154"/>
      <c r="I100" s="154"/>
      <c r="J100" s="154"/>
      <c r="K100" s="154"/>
    </row>
    <row r="101" spans="1:11" ht="14.4" thickBot="1">
      <c r="A101" s="131">
        <v>42948</v>
      </c>
      <c r="B101" s="132">
        <v>49.45</v>
      </c>
      <c r="C101" s="112">
        <f t="shared" si="1"/>
        <v>2017</v>
      </c>
      <c r="E101" s="131">
        <v>42948</v>
      </c>
      <c r="F101" s="132">
        <v>59</v>
      </c>
      <c r="G101" s="132">
        <v>60.53</v>
      </c>
      <c r="H101" s="132">
        <v>52.07</v>
      </c>
      <c r="I101" s="132">
        <v>52.81</v>
      </c>
      <c r="J101" s="132">
        <v>49.45</v>
      </c>
      <c r="K101" s="133">
        <v>174951200</v>
      </c>
    </row>
    <row r="102" spans="1:11" ht="14.4" thickBot="1">
      <c r="A102" s="131">
        <v>42917</v>
      </c>
      <c r="B102" s="132">
        <v>55.3</v>
      </c>
      <c r="C102" s="112">
        <f t="shared" si="1"/>
        <v>2017</v>
      </c>
      <c r="E102" s="131">
        <v>42917</v>
      </c>
      <c r="F102" s="132">
        <v>58.37</v>
      </c>
      <c r="G102" s="132">
        <v>60</v>
      </c>
      <c r="H102" s="132">
        <v>57</v>
      </c>
      <c r="I102" s="132">
        <v>59.05</v>
      </c>
      <c r="J102" s="132">
        <v>55.3</v>
      </c>
      <c r="K102" s="133">
        <v>158127000</v>
      </c>
    </row>
    <row r="103" spans="1:11" ht="14.4" thickBot="1">
      <c r="A103" s="131">
        <v>42887</v>
      </c>
      <c r="C103" s="112">
        <f t="shared" si="1"/>
        <v>2017</v>
      </c>
      <c r="E103" s="131">
        <v>42887</v>
      </c>
      <c r="F103" s="154" t="s">
        <v>311</v>
      </c>
      <c r="G103" s="154"/>
      <c r="H103" s="154"/>
      <c r="I103" s="154"/>
      <c r="J103" s="154"/>
      <c r="K103" s="154"/>
    </row>
    <row r="104" spans="1:11" ht="14.4" thickBot="1">
      <c r="A104" s="131">
        <v>42887</v>
      </c>
      <c r="B104" s="132">
        <v>55.06</v>
      </c>
      <c r="C104" s="112">
        <f t="shared" si="1"/>
        <v>2017</v>
      </c>
      <c r="E104" s="131">
        <v>42887</v>
      </c>
      <c r="F104" s="132">
        <v>53.06</v>
      </c>
      <c r="G104" s="132">
        <v>59.71</v>
      </c>
      <c r="H104" s="132">
        <v>50.79</v>
      </c>
      <c r="I104" s="132">
        <v>59</v>
      </c>
      <c r="J104" s="132">
        <v>55.06</v>
      </c>
      <c r="K104" s="133">
        <v>275425100</v>
      </c>
    </row>
    <row r="105" spans="1:11" ht="14.4" thickBot="1">
      <c r="A105" s="131">
        <v>42856</v>
      </c>
      <c r="B105" s="132">
        <v>49.45</v>
      </c>
      <c r="C105" s="112">
        <f t="shared" si="1"/>
        <v>2017</v>
      </c>
      <c r="E105" s="131">
        <v>42856</v>
      </c>
      <c r="F105" s="132">
        <v>55.43</v>
      </c>
      <c r="G105" s="132">
        <v>55.45</v>
      </c>
      <c r="H105" s="132">
        <v>50.81</v>
      </c>
      <c r="I105" s="132">
        <v>52.99</v>
      </c>
      <c r="J105" s="132">
        <v>49.45</v>
      </c>
      <c r="K105" s="133">
        <v>223428200</v>
      </c>
    </row>
    <row r="106" spans="1:11" ht="14.4" thickBot="1">
      <c r="A106" s="131">
        <v>42826</v>
      </c>
      <c r="B106" s="132">
        <v>51.71</v>
      </c>
      <c r="C106" s="112">
        <f t="shared" si="1"/>
        <v>2017</v>
      </c>
      <c r="E106" s="131">
        <v>42826</v>
      </c>
      <c r="F106" s="132">
        <v>55.74</v>
      </c>
      <c r="G106" s="132">
        <v>56.69</v>
      </c>
      <c r="H106" s="132">
        <v>54.5</v>
      </c>
      <c r="I106" s="132">
        <v>55.41</v>
      </c>
      <c r="J106" s="132">
        <v>51.71</v>
      </c>
      <c r="K106" s="133">
        <v>137922800</v>
      </c>
    </row>
    <row r="107" spans="1:11" ht="14.4" thickBot="1">
      <c r="A107" s="131">
        <v>42796</v>
      </c>
      <c r="C107" s="112">
        <f t="shared" si="1"/>
        <v>2017</v>
      </c>
      <c r="E107" s="131">
        <v>42796</v>
      </c>
      <c r="F107" s="154" t="s">
        <v>311</v>
      </c>
      <c r="G107" s="154"/>
      <c r="H107" s="154"/>
      <c r="I107" s="154"/>
      <c r="J107" s="154"/>
      <c r="K107" s="154"/>
    </row>
    <row r="108" spans="1:11" ht="14.4" thickBot="1">
      <c r="A108" s="131">
        <v>42795</v>
      </c>
      <c r="B108" s="132">
        <v>51.85</v>
      </c>
      <c r="C108" s="112">
        <f t="shared" si="1"/>
        <v>2017</v>
      </c>
      <c r="E108" s="131">
        <v>42795</v>
      </c>
      <c r="F108" s="132">
        <v>57.86</v>
      </c>
      <c r="G108" s="132">
        <v>59</v>
      </c>
      <c r="H108" s="132">
        <v>53.76</v>
      </c>
      <c r="I108" s="132">
        <v>55.73</v>
      </c>
      <c r="J108" s="132">
        <v>51.85</v>
      </c>
      <c r="K108" s="133">
        <v>249512200</v>
      </c>
    </row>
    <row r="109" spans="1:11" ht="14.4" thickBot="1">
      <c r="A109" s="131">
        <v>42767</v>
      </c>
      <c r="B109" s="132">
        <v>53.18</v>
      </c>
      <c r="C109" s="112">
        <f t="shared" si="1"/>
        <v>2017</v>
      </c>
      <c r="E109" s="131">
        <v>42767</v>
      </c>
      <c r="F109" s="132">
        <v>52.98</v>
      </c>
      <c r="G109" s="132">
        <v>58.42</v>
      </c>
      <c r="H109" s="132">
        <v>52.05</v>
      </c>
      <c r="I109" s="132">
        <v>57.16</v>
      </c>
      <c r="J109" s="132">
        <v>53.18</v>
      </c>
      <c r="K109" s="133">
        <v>178369800</v>
      </c>
    </row>
    <row r="110" spans="1:11" ht="14.4" thickBot="1">
      <c r="A110" s="131">
        <v>42736</v>
      </c>
      <c r="B110" s="132">
        <v>49.22</v>
      </c>
      <c r="C110" s="112">
        <f t="shared" si="1"/>
        <v>2017</v>
      </c>
      <c r="E110" s="131">
        <v>42736</v>
      </c>
      <c r="F110" s="132">
        <v>51.99</v>
      </c>
      <c r="G110" s="132">
        <v>54.12</v>
      </c>
      <c r="H110" s="132">
        <v>51.63</v>
      </c>
      <c r="I110" s="132">
        <v>52.9</v>
      </c>
      <c r="J110" s="132">
        <v>49.22</v>
      </c>
      <c r="K110" s="133">
        <v>175931200</v>
      </c>
    </row>
    <row r="111" spans="1:11" ht="14.4" thickBot="1">
      <c r="A111" s="131">
        <v>42705</v>
      </c>
      <c r="C111" s="112">
        <f t="shared" si="1"/>
        <v>2016</v>
      </c>
      <c r="E111" s="131">
        <v>42705</v>
      </c>
      <c r="F111" s="154" t="s">
        <v>311</v>
      </c>
      <c r="G111" s="154"/>
      <c r="H111" s="154"/>
      <c r="I111" s="154"/>
      <c r="J111" s="154"/>
      <c r="K111" s="154"/>
    </row>
    <row r="112" spans="1:11" ht="14.4" thickBot="1">
      <c r="A112" s="131">
        <v>42705</v>
      </c>
      <c r="B112" s="132">
        <v>47.12</v>
      </c>
      <c r="C112" s="112">
        <f t="shared" si="1"/>
        <v>2016</v>
      </c>
      <c r="E112" s="131">
        <v>42705</v>
      </c>
      <c r="F112" s="132">
        <v>50.11</v>
      </c>
      <c r="G112" s="132">
        <v>53.35</v>
      </c>
      <c r="H112" s="132">
        <v>50.06</v>
      </c>
      <c r="I112" s="132">
        <v>50.83</v>
      </c>
      <c r="J112" s="132">
        <v>47.12</v>
      </c>
      <c r="K112" s="133">
        <v>215471200</v>
      </c>
    </row>
    <row r="113" spans="1:11" ht="14.4" thickBot="1">
      <c r="A113" s="131">
        <v>42675</v>
      </c>
      <c r="B113" s="132">
        <v>46.42</v>
      </c>
      <c r="C113" s="112">
        <f t="shared" si="1"/>
        <v>2016</v>
      </c>
      <c r="E113" s="131">
        <v>42675</v>
      </c>
      <c r="F113" s="132">
        <v>50.5</v>
      </c>
      <c r="G113" s="132">
        <v>51.89</v>
      </c>
      <c r="H113" s="132">
        <v>49.01</v>
      </c>
      <c r="I113" s="132">
        <v>50.07</v>
      </c>
      <c r="J113" s="132">
        <v>46.42</v>
      </c>
      <c r="K113" s="133">
        <v>166212700</v>
      </c>
    </row>
    <row r="114" spans="1:11" ht="14.4" thickBot="1">
      <c r="A114" s="131">
        <v>42644</v>
      </c>
      <c r="B114" s="132">
        <v>46.52</v>
      </c>
      <c r="C114" s="112">
        <f t="shared" si="1"/>
        <v>2016</v>
      </c>
      <c r="E114" s="131">
        <v>42644</v>
      </c>
      <c r="F114" s="132">
        <v>52.54</v>
      </c>
      <c r="G114" s="132">
        <v>53.06</v>
      </c>
      <c r="H114" s="132">
        <v>50</v>
      </c>
      <c r="I114" s="132">
        <v>50.18</v>
      </c>
      <c r="J114" s="132">
        <v>46.52</v>
      </c>
      <c r="K114" s="133">
        <v>190328000</v>
      </c>
    </row>
    <row r="115" spans="1:11" ht="14.4" thickBot="1">
      <c r="A115" s="131">
        <v>42614</v>
      </c>
      <c r="C115" s="112">
        <f t="shared" si="1"/>
        <v>2016</v>
      </c>
      <c r="E115" s="131">
        <v>42614</v>
      </c>
      <c r="F115" s="154" t="s">
        <v>312</v>
      </c>
      <c r="G115" s="154"/>
      <c r="H115" s="154"/>
      <c r="I115" s="154"/>
      <c r="J115" s="154"/>
      <c r="K115" s="154"/>
    </row>
    <row r="116" spans="1:11" ht="14.4" thickBot="1">
      <c r="A116" s="131">
        <v>42614</v>
      </c>
      <c r="B116" s="132">
        <v>48.67</v>
      </c>
      <c r="C116" s="112">
        <f t="shared" si="1"/>
        <v>2016</v>
      </c>
      <c r="E116" s="131">
        <v>42614</v>
      </c>
      <c r="F116" s="132">
        <v>57.67</v>
      </c>
      <c r="G116" s="132">
        <v>59.18</v>
      </c>
      <c r="H116" s="132">
        <v>52.12</v>
      </c>
      <c r="I116" s="132">
        <v>52.65</v>
      </c>
      <c r="J116" s="132">
        <v>48.67</v>
      </c>
      <c r="K116" s="133">
        <v>230941100</v>
      </c>
    </row>
    <row r="117" spans="1:11" ht="14.4" thickBot="1">
      <c r="A117" s="131">
        <v>42583</v>
      </c>
      <c r="B117" s="132">
        <v>53.29</v>
      </c>
      <c r="C117" s="112">
        <f t="shared" si="1"/>
        <v>2016</v>
      </c>
      <c r="E117" s="131">
        <v>42583</v>
      </c>
      <c r="F117" s="132">
        <v>55.73</v>
      </c>
      <c r="G117" s="132">
        <v>60.33</v>
      </c>
      <c r="H117" s="132">
        <v>54.28</v>
      </c>
      <c r="I117" s="132">
        <v>57.64</v>
      </c>
      <c r="J117" s="132">
        <v>53.29</v>
      </c>
      <c r="K117" s="133">
        <v>181042100</v>
      </c>
    </row>
    <row r="118" spans="1:11" ht="14.4" thickBot="1">
      <c r="A118" s="131">
        <v>42552</v>
      </c>
      <c r="B118" s="132">
        <v>51.31</v>
      </c>
      <c r="C118" s="112">
        <f t="shared" si="1"/>
        <v>2016</v>
      </c>
      <c r="E118" s="131">
        <v>42552</v>
      </c>
      <c r="F118" s="132">
        <v>55.07</v>
      </c>
      <c r="G118" s="132">
        <v>58.87</v>
      </c>
      <c r="H118" s="132">
        <v>54.82</v>
      </c>
      <c r="I118" s="132">
        <v>55.5</v>
      </c>
      <c r="J118" s="132">
        <v>51.31</v>
      </c>
      <c r="K118" s="133">
        <v>166822100</v>
      </c>
    </row>
    <row r="119" spans="1:11" ht="14.4" thickBot="1">
      <c r="A119" s="131">
        <v>42523</v>
      </c>
      <c r="C119" s="112">
        <f t="shared" si="1"/>
        <v>2016</v>
      </c>
      <c r="E119" s="131">
        <v>42523</v>
      </c>
      <c r="F119" s="154" t="s">
        <v>312</v>
      </c>
      <c r="G119" s="154"/>
      <c r="H119" s="154"/>
      <c r="I119" s="154"/>
      <c r="J119" s="154"/>
      <c r="K119" s="154"/>
    </row>
    <row r="120" spans="1:11" ht="14.4" thickBot="1">
      <c r="A120" s="131">
        <v>42522</v>
      </c>
      <c r="B120" s="132">
        <v>50.88</v>
      </c>
      <c r="C120" s="112">
        <f t="shared" si="1"/>
        <v>2016</v>
      </c>
      <c r="E120" s="131">
        <v>42522</v>
      </c>
      <c r="F120" s="132">
        <v>53.33</v>
      </c>
      <c r="G120" s="132">
        <v>55.64</v>
      </c>
      <c r="H120" s="132">
        <v>51.48</v>
      </c>
      <c r="I120" s="132">
        <v>55.2</v>
      </c>
      <c r="J120" s="132">
        <v>50.88</v>
      </c>
      <c r="K120" s="133">
        <v>316677800</v>
      </c>
    </row>
    <row r="121" spans="1:11" ht="14.4" thickBot="1">
      <c r="A121" s="131">
        <v>42491</v>
      </c>
      <c r="B121" s="132">
        <v>50.9</v>
      </c>
      <c r="C121" s="112">
        <f t="shared" si="1"/>
        <v>2016</v>
      </c>
      <c r="E121" s="131">
        <v>42491</v>
      </c>
      <c r="F121" s="132">
        <v>59.09</v>
      </c>
      <c r="G121" s="132">
        <v>59.99</v>
      </c>
      <c r="H121" s="132">
        <v>55.17</v>
      </c>
      <c r="I121" s="132">
        <v>55.22</v>
      </c>
      <c r="J121" s="132">
        <v>50.9</v>
      </c>
      <c r="K121" s="133">
        <v>192375000</v>
      </c>
    </row>
    <row r="122" spans="1:11" ht="14.4" thickBot="1">
      <c r="A122" s="131">
        <v>42461</v>
      </c>
      <c r="B122" s="132">
        <v>54.33</v>
      </c>
      <c r="C122" s="112">
        <f t="shared" si="1"/>
        <v>2016</v>
      </c>
      <c r="E122" s="131">
        <v>42461</v>
      </c>
      <c r="F122" s="132">
        <v>61.22</v>
      </c>
      <c r="G122" s="132">
        <v>61.85</v>
      </c>
      <c r="H122" s="132">
        <v>56.89</v>
      </c>
      <c r="I122" s="132">
        <v>58.94</v>
      </c>
      <c r="J122" s="132">
        <v>54.33</v>
      </c>
      <c r="K122" s="133">
        <v>178121800</v>
      </c>
    </row>
    <row r="123" spans="1:11" ht="14.4" thickBot="1">
      <c r="A123" s="131">
        <v>42432</v>
      </c>
      <c r="C123" s="112">
        <f t="shared" si="1"/>
        <v>2016</v>
      </c>
      <c r="E123" s="131">
        <v>42432</v>
      </c>
      <c r="F123" s="154" t="s">
        <v>312</v>
      </c>
      <c r="G123" s="154"/>
      <c r="H123" s="154"/>
      <c r="I123" s="154"/>
      <c r="J123" s="154"/>
      <c r="K123" s="154"/>
    </row>
    <row r="124" spans="1:11" ht="14.4" thickBot="1">
      <c r="A124" s="131">
        <v>42430</v>
      </c>
      <c r="B124" s="132">
        <v>56.51</v>
      </c>
      <c r="C124" s="112">
        <f t="shared" si="1"/>
        <v>2016</v>
      </c>
      <c r="E124" s="131">
        <v>42430</v>
      </c>
      <c r="F124" s="132">
        <v>61.97</v>
      </c>
      <c r="G124" s="132">
        <v>65.44</v>
      </c>
      <c r="H124" s="132">
        <v>57.95</v>
      </c>
      <c r="I124" s="132">
        <v>61.47</v>
      </c>
      <c r="J124" s="132">
        <v>56.51</v>
      </c>
      <c r="K124" s="133">
        <v>230587100</v>
      </c>
    </row>
    <row r="125" spans="1:11" ht="14.4" thickBot="1">
      <c r="A125" s="131">
        <v>42401</v>
      </c>
      <c r="B125" s="132">
        <v>56.63</v>
      </c>
      <c r="C125" s="112">
        <f t="shared" si="1"/>
        <v>2016</v>
      </c>
      <c r="E125" s="131">
        <v>42401</v>
      </c>
      <c r="F125" s="132">
        <v>61.75</v>
      </c>
      <c r="G125" s="132">
        <v>63.5</v>
      </c>
      <c r="H125" s="132">
        <v>53.64</v>
      </c>
      <c r="I125" s="132">
        <v>61.59</v>
      </c>
      <c r="J125" s="132">
        <v>56.63</v>
      </c>
      <c r="K125" s="133">
        <v>211308000</v>
      </c>
    </row>
    <row r="126" spans="1:11" ht="14.4" thickBot="1">
      <c r="A126" s="131">
        <v>42370</v>
      </c>
      <c r="B126" s="132">
        <v>57.01</v>
      </c>
      <c r="C126" s="112">
        <f t="shared" si="1"/>
        <v>2016</v>
      </c>
      <c r="E126" s="131">
        <v>42370</v>
      </c>
      <c r="F126" s="132">
        <v>61.11</v>
      </c>
      <c r="G126" s="132">
        <v>62.59</v>
      </c>
      <c r="H126" s="132">
        <v>56.59</v>
      </c>
      <c r="I126" s="132">
        <v>62.01</v>
      </c>
      <c r="J126" s="132">
        <v>57.01</v>
      </c>
      <c r="K126" s="133">
        <v>201105100</v>
      </c>
    </row>
    <row r="127" spans="1:11" ht="14.4" thickBot="1">
      <c r="A127" s="131">
        <v>42362</v>
      </c>
      <c r="C127" s="112">
        <f t="shared" si="1"/>
        <v>2015</v>
      </c>
      <c r="E127" s="131">
        <v>42362</v>
      </c>
      <c r="F127" s="154" t="s">
        <v>313</v>
      </c>
      <c r="G127" s="154"/>
      <c r="H127" s="154"/>
      <c r="I127" s="154"/>
      <c r="J127" s="154"/>
      <c r="K127" s="154"/>
    </row>
    <row r="128" spans="1:11" ht="14.4" thickBot="1">
      <c r="A128" s="131">
        <v>42345</v>
      </c>
      <c r="C128" s="112">
        <f t="shared" si="1"/>
        <v>2015</v>
      </c>
      <c r="E128" s="131">
        <v>42345</v>
      </c>
      <c r="F128" s="154" t="s">
        <v>312</v>
      </c>
      <c r="G128" s="154"/>
      <c r="H128" s="154"/>
      <c r="I128" s="154"/>
      <c r="J128" s="154"/>
      <c r="K128" s="154"/>
    </row>
    <row r="129" spans="1:11" ht="14.4" thickBot="1">
      <c r="A129" s="131">
        <v>42339</v>
      </c>
      <c r="B129" s="132">
        <v>57.32</v>
      </c>
      <c r="C129" s="112">
        <f t="shared" si="1"/>
        <v>2015</v>
      </c>
      <c r="E129" s="131">
        <v>42339</v>
      </c>
      <c r="F129" s="132">
        <v>66.06</v>
      </c>
      <c r="G129" s="132">
        <v>68.19</v>
      </c>
      <c r="H129" s="132">
        <v>62.15</v>
      </c>
      <c r="I129" s="132">
        <v>62.5</v>
      </c>
      <c r="J129" s="132">
        <v>57.32</v>
      </c>
      <c r="K129" s="133">
        <v>234856100</v>
      </c>
    </row>
    <row r="130" spans="1:11" ht="14.4" thickBot="1">
      <c r="A130" s="131">
        <v>42309</v>
      </c>
      <c r="B130" s="132">
        <v>60.66</v>
      </c>
      <c r="C130" s="112">
        <f t="shared" si="1"/>
        <v>2015</v>
      </c>
      <c r="E130" s="131">
        <v>42309</v>
      </c>
      <c r="F130" s="132">
        <v>65.86</v>
      </c>
      <c r="G130" s="132">
        <v>67.650000000000006</v>
      </c>
      <c r="H130" s="132">
        <v>60.21</v>
      </c>
      <c r="I130" s="132">
        <v>66.14</v>
      </c>
      <c r="J130" s="132">
        <v>60.66</v>
      </c>
      <c r="K130" s="133">
        <v>163167800</v>
      </c>
    </row>
    <row r="131" spans="1:11" ht="14.4" thickBot="1">
      <c r="A131" s="131">
        <v>42278</v>
      </c>
      <c r="B131" s="132">
        <v>60.09</v>
      </c>
      <c r="C131" s="112">
        <f t="shared" ref="C131:C194" si="2">YEAR(A131)</f>
        <v>2015</v>
      </c>
      <c r="E131" s="131">
        <v>42278</v>
      </c>
      <c r="F131" s="132">
        <v>61.58</v>
      </c>
      <c r="G131" s="132">
        <v>66.760000000000005</v>
      </c>
      <c r="H131" s="132">
        <v>60.5</v>
      </c>
      <c r="I131" s="132">
        <v>65.510000000000005</v>
      </c>
      <c r="J131" s="132">
        <v>60.09</v>
      </c>
      <c r="K131" s="133">
        <v>177921400</v>
      </c>
    </row>
    <row r="132" spans="1:11" ht="14.4" thickBot="1">
      <c r="A132" s="131">
        <v>42250</v>
      </c>
      <c r="C132" s="112">
        <f t="shared" si="2"/>
        <v>2015</v>
      </c>
      <c r="E132" s="131">
        <v>42250</v>
      </c>
      <c r="F132" s="154" t="s">
        <v>314</v>
      </c>
      <c r="G132" s="154"/>
      <c r="H132" s="154"/>
      <c r="I132" s="154"/>
      <c r="J132" s="154"/>
      <c r="K132" s="154"/>
    </row>
    <row r="133" spans="1:11" ht="14.4" thickBot="1">
      <c r="A133" s="131">
        <v>42248</v>
      </c>
      <c r="B133" s="132">
        <v>56.25</v>
      </c>
      <c r="C133" s="112">
        <f t="shared" si="2"/>
        <v>2015</v>
      </c>
      <c r="E133" s="131">
        <v>42248</v>
      </c>
      <c r="F133" s="132">
        <v>54.49</v>
      </c>
      <c r="G133" s="132">
        <v>62.97</v>
      </c>
      <c r="H133" s="132">
        <v>54.01</v>
      </c>
      <c r="I133" s="132">
        <v>61.49</v>
      </c>
      <c r="J133" s="132">
        <v>56.25</v>
      </c>
      <c r="K133" s="133">
        <v>222222800</v>
      </c>
    </row>
    <row r="134" spans="1:11" ht="14.4" thickBot="1">
      <c r="A134" s="131">
        <v>42217</v>
      </c>
      <c r="B134" s="132">
        <v>51.12</v>
      </c>
      <c r="C134" s="112">
        <f t="shared" si="2"/>
        <v>2015</v>
      </c>
      <c r="E134" s="131">
        <v>42217</v>
      </c>
      <c r="F134" s="132">
        <v>57.76</v>
      </c>
      <c r="G134" s="132">
        <v>58.86</v>
      </c>
      <c r="H134" s="132">
        <v>47.25</v>
      </c>
      <c r="I134" s="132">
        <v>55.88</v>
      </c>
      <c r="J134" s="132">
        <v>51.12</v>
      </c>
      <c r="K134" s="133">
        <v>169758600</v>
      </c>
    </row>
    <row r="135" spans="1:11" ht="14.4" thickBot="1">
      <c r="A135" s="131">
        <v>42186</v>
      </c>
      <c r="B135" s="132">
        <v>52.7</v>
      </c>
      <c r="C135" s="112">
        <f t="shared" si="2"/>
        <v>2015</v>
      </c>
      <c r="E135" s="131">
        <v>42186</v>
      </c>
      <c r="F135" s="132">
        <v>54.47</v>
      </c>
      <c r="G135" s="132">
        <v>57.97</v>
      </c>
      <c r="H135" s="132">
        <v>54.29</v>
      </c>
      <c r="I135" s="132">
        <v>57.61</v>
      </c>
      <c r="J135" s="132">
        <v>52.7</v>
      </c>
      <c r="K135" s="133">
        <v>126937800</v>
      </c>
    </row>
    <row r="136" spans="1:11" ht="14.4" thickBot="1">
      <c r="A136" s="131">
        <v>42156</v>
      </c>
      <c r="B136" s="132">
        <v>49.41</v>
      </c>
      <c r="C136" s="112">
        <f t="shared" si="2"/>
        <v>2015</v>
      </c>
      <c r="E136" s="131">
        <v>42156</v>
      </c>
      <c r="F136" s="132">
        <v>50.88</v>
      </c>
      <c r="G136" s="132">
        <v>55.17</v>
      </c>
      <c r="H136" s="132">
        <v>50.39</v>
      </c>
      <c r="I136" s="132">
        <v>54.01</v>
      </c>
      <c r="J136" s="132">
        <v>49.41</v>
      </c>
      <c r="K136" s="133">
        <v>137113200</v>
      </c>
    </row>
    <row r="137" spans="1:11" ht="14.4" thickBot="1">
      <c r="A137" s="131">
        <v>42152</v>
      </c>
      <c r="C137" s="112">
        <f t="shared" si="2"/>
        <v>2015</v>
      </c>
      <c r="E137" s="131">
        <v>42152</v>
      </c>
      <c r="F137" s="154" t="s">
        <v>314</v>
      </c>
      <c r="G137" s="154"/>
      <c r="H137" s="154"/>
      <c r="I137" s="154"/>
      <c r="J137" s="154"/>
      <c r="K137" s="154"/>
    </row>
    <row r="138" spans="1:11" ht="14.4" thickBot="1">
      <c r="A138" s="131">
        <v>42125</v>
      </c>
      <c r="B138" s="132">
        <v>46.38</v>
      </c>
      <c r="C138" s="112">
        <f t="shared" si="2"/>
        <v>2015</v>
      </c>
      <c r="E138" s="131">
        <v>42125</v>
      </c>
      <c r="F138" s="132">
        <v>49.94</v>
      </c>
      <c r="G138" s="132">
        <v>52.75</v>
      </c>
      <c r="H138" s="132">
        <v>49.71</v>
      </c>
      <c r="I138" s="132">
        <v>50.83</v>
      </c>
      <c r="J138" s="132">
        <v>46.38</v>
      </c>
      <c r="K138" s="133">
        <v>114083800</v>
      </c>
    </row>
    <row r="139" spans="1:11" ht="14.4" thickBot="1">
      <c r="A139" s="131">
        <v>42095</v>
      </c>
      <c r="B139" s="132">
        <v>45.09</v>
      </c>
      <c r="C139" s="112">
        <f t="shared" si="2"/>
        <v>2015</v>
      </c>
      <c r="E139" s="131">
        <v>42095</v>
      </c>
      <c r="F139" s="132">
        <v>50</v>
      </c>
      <c r="G139" s="132">
        <v>51</v>
      </c>
      <c r="H139" s="132">
        <v>49.07</v>
      </c>
      <c r="I139" s="132">
        <v>49.42</v>
      </c>
      <c r="J139" s="132">
        <v>45.09</v>
      </c>
      <c r="K139" s="133">
        <v>112486800</v>
      </c>
    </row>
    <row r="140" spans="1:11" ht="14.4" thickBot="1">
      <c r="A140" s="131">
        <v>42064</v>
      </c>
      <c r="B140" s="132">
        <v>45.77</v>
      </c>
      <c r="C140" s="112">
        <f t="shared" si="2"/>
        <v>2015</v>
      </c>
      <c r="E140" s="131">
        <v>42064</v>
      </c>
      <c r="F140" s="132">
        <v>48.44</v>
      </c>
      <c r="G140" s="132">
        <v>51.9</v>
      </c>
      <c r="H140" s="132">
        <v>47.59</v>
      </c>
      <c r="I140" s="132">
        <v>50.17</v>
      </c>
      <c r="J140" s="132">
        <v>45.77</v>
      </c>
      <c r="K140" s="133">
        <v>189358200</v>
      </c>
    </row>
    <row r="141" spans="1:11" ht="14.4" thickBot="1">
      <c r="A141" s="131">
        <v>42061</v>
      </c>
      <c r="C141" s="112">
        <f t="shared" si="2"/>
        <v>2015</v>
      </c>
      <c r="E141" s="131">
        <v>42061</v>
      </c>
      <c r="F141" s="154" t="s">
        <v>314</v>
      </c>
      <c r="G141" s="154"/>
      <c r="H141" s="154"/>
      <c r="I141" s="154"/>
      <c r="J141" s="154"/>
      <c r="K141" s="154"/>
    </row>
    <row r="142" spans="1:11" ht="14.4" thickBot="1">
      <c r="A142" s="131">
        <v>42036</v>
      </c>
      <c r="B142" s="132">
        <v>44.18</v>
      </c>
      <c r="C142" s="112">
        <f t="shared" si="2"/>
        <v>2015</v>
      </c>
      <c r="E142" s="131">
        <v>42036</v>
      </c>
      <c r="F142" s="132">
        <v>46.34</v>
      </c>
      <c r="G142" s="132">
        <v>48.71</v>
      </c>
      <c r="H142" s="132">
        <v>45.35</v>
      </c>
      <c r="I142" s="132">
        <v>48.56</v>
      </c>
      <c r="J142" s="132">
        <v>44.18</v>
      </c>
      <c r="K142" s="133">
        <v>138933400</v>
      </c>
    </row>
    <row r="143" spans="1:11">
      <c r="A143" s="131">
        <v>42005</v>
      </c>
      <c r="B143" s="132">
        <v>41.96</v>
      </c>
      <c r="C143" s="112">
        <f t="shared" si="2"/>
        <v>2015</v>
      </c>
      <c r="E143" s="131">
        <v>42005</v>
      </c>
      <c r="F143" s="132">
        <v>48.28</v>
      </c>
      <c r="G143" s="132">
        <v>48.72</v>
      </c>
      <c r="H143" s="132">
        <v>46.01</v>
      </c>
      <c r="I143" s="132">
        <v>46.13</v>
      </c>
      <c r="J143" s="132">
        <v>41.96</v>
      </c>
      <c r="K143" s="133">
        <v>130906000</v>
      </c>
    </row>
    <row r="144" spans="1:11">
      <c r="C144" s="112">
        <f t="shared" si="2"/>
        <v>1900</v>
      </c>
    </row>
    <row r="145" spans="3:3">
      <c r="C145" s="112">
        <f t="shared" si="2"/>
        <v>1900</v>
      </c>
    </row>
    <row r="146" spans="3:3">
      <c r="C146" s="112">
        <f t="shared" si="2"/>
        <v>1900</v>
      </c>
    </row>
    <row r="147" spans="3:3">
      <c r="C147" s="112">
        <f t="shared" si="2"/>
        <v>1900</v>
      </c>
    </row>
    <row r="148" spans="3:3">
      <c r="C148" s="112">
        <f t="shared" si="2"/>
        <v>1900</v>
      </c>
    </row>
    <row r="149" spans="3:3">
      <c r="C149" s="112">
        <f t="shared" si="2"/>
        <v>1900</v>
      </c>
    </row>
    <row r="150" spans="3:3">
      <c r="C150" s="112">
        <f t="shared" si="2"/>
        <v>1900</v>
      </c>
    </row>
    <row r="151" spans="3:3">
      <c r="C151" s="112">
        <f t="shared" si="2"/>
        <v>1900</v>
      </c>
    </row>
    <row r="152" spans="3:3">
      <c r="C152" s="112">
        <f t="shared" si="2"/>
        <v>1900</v>
      </c>
    </row>
    <row r="153" spans="3:3">
      <c r="C153" s="112">
        <f t="shared" si="2"/>
        <v>1900</v>
      </c>
    </row>
    <row r="154" spans="3:3">
      <c r="C154" s="112">
        <f t="shared" si="2"/>
        <v>1900</v>
      </c>
    </row>
    <row r="155" spans="3:3">
      <c r="C155" s="112">
        <f t="shared" si="2"/>
        <v>1900</v>
      </c>
    </row>
    <row r="156" spans="3:3">
      <c r="C156" s="112">
        <f t="shared" si="2"/>
        <v>1900</v>
      </c>
    </row>
    <row r="157" spans="3:3">
      <c r="C157" s="112">
        <f t="shared" si="2"/>
        <v>1900</v>
      </c>
    </row>
    <row r="158" spans="3:3">
      <c r="C158" s="112">
        <f t="shared" si="2"/>
        <v>1900</v>
      </c>
    </row>
    <row r="159" spans="3:3">
      <c r="C159" s="112">
        <f t="shared" si="2"/>
        <v>1900</v>
      </c>
    </row>
    <row r="160" spans="3:3">
      <c r="C160" s="112">
        <f t="shared" si="2"/>
        <v>1900</v>
      </c>
    </row>
    <row r="161" spans="3:3">
      <c r="C161" s="112">
        <f t="shared" si="2"/>
        <v>1900</v>
      </c>
    </row>
    <row r="162" spans="3:3">
      <c r="C162" s="112">
        <f t="shared" si="2"/>
        <v>1900</v>
      </c>
    </row>
    <row r="163" spans="3:3">
      <c r="C163" s="112">
        <f t="shared" si="2"/>
        <v>1900</v>
      </c>
    </row>
    <row r="164" spans="3:3">
      <c r="C164" s="112">
        <f t="shared" si="2"/>
        <v>1900</v>
      </c>
    </row>
    <row r="165" spans="3:3">
      <c r="C165" s="112">
        <f t="shared" si="2"/>
        <v>1900</v>
      </c>
    </row>
    <row r="166" spans="3:3">
      <c r="C166" s="112">
        <f t="shared" si="2"/>
        <v>1900</v>
      </c>
    </row>
    <row r="167" spans="3:3">
      <c r="C167" s="112">
        <f t="shared" si="2"/>
        <v>1900</v>
      </c>
    </row>
    <row r="168" spans="3:3">
      <c r="C168" s="112">
        <f t="shared" si="2"/>
        <v>1900</v>
      </c>
    </row>
    <row r="169" spans="3:3">
      <c r="C169" s="112">
        <f t="shared" si="2"/>
        <v>1900</v>
      </c>
    </row>
    <row r="170" spans="3:3">
      <c r="C170" s="112">
        <f t="shared" si="2"/>
        <v>1900</v>
      </c>
    </row>
    <row r="171" spans="3:3">
      <c r="C171" s="112">
        <f t="shared" si="2"/>
        <v>1900</v>
      </c>
    </row>
    <row r="172" spans="3:3">
      <c r="C172" s="112">
        <f t="shared" si="2"/>
        <v>1900</v>
      </c>
    </row>
    <row r="173" spans="3:3">
      <c r="C173" s="112">
        <f t="shared" si="2"/>
        <v>1900</v>
      </c>
    </row>
    <row r="174" spans="3:3">
      <c r="C174" s="112">
        <f t="shared" si="2"/>
        <v>1900</v>
      </c>
    </row>
    <row r="175" spans="3:3">
      <c r="C175" s="112">
        <f t="shared" si="2"/>
        <v>1900</v>
      </c>
    </row>
    <row r="176" spans="3:3">
      <c r="C176" s="112">
        <f t="shared" si="2"/>
        <v>1900</v>
      </c>
    </row>
    <row r="177" spans="3:3">
      <c r="C177" s="112">
        <f t="shared" si="2"/>
        <v>1900</v>
      </c>
    </row>
    <row r="178" spans="3:3">
      <c r="C178" s="112">
        <f t="shared" si="2"/>
        <v>1900</v>
      </c>
    </row>
    <row r="179" spans="3:3">
      <c r="C179" s="112">
        <f t="shared" si="2"/>
        <v>1900</v>
      </c>
    </row>
    <row r="180" spans="3:3">
      <c r="C180" s="112">
        <f t="shared" si="2"/>
        <v>1900</v>
      </c>
    </row>
    <row r="181" spans="3:3">
      <c r="C181" s="112">
        <f t="shared" si="2"/>
        <v>1900</v>
      </c>
    </row>
    <row r="182" spans="3:3">
      <c r="C182" s="112">
        <f t="shared" si="2"/>
        <v>1900</v>
      </c>
    </row>
    <row r="183" spans="3:3">
      <c r="C183" s="112">
        <f t="shared" si="2"/>
        <v>1900</v>
      </c>
    </row>
    <row r="184" spans="3:3">
      <c r="C184" s="112">
        <f t="shared" si="2"/>
        <v>1900</v>
      </c>
    </row>
    <row r="185" spans="3:3">
      <c r="C185" s="112">
        <f t="shared" si="2"/>
        <v>1900</v>
      </c>
    </row>
    <row r="186" spans="3:3">
      <c r="C186" s="112">
        <f t="shared" si="2"/>
        <v>1900</v>
      </c>
    </row>
    <row r="187" spans="3:3">
      <c r="C187" s="112">
        <f t="shared" si="2"/>
        <v>1900</v>
      </c>
    </row>
    <row r="188" spans="3:3">
      <c r="C188" s="112">
        <f t="shared" si="2"/>
        <v>1900</v>
      </c>
    </row>
    <row r="189" spans="3:3">
      <c r="C189" s="112">
        <f t="shared" si="2"/>
        <v>1900</v>
      </c>
    </row>
    <row r="190" spans="3:3">
      <c r="C190" s="112">
        <f t="shared" si="2"/>
        <v>1900</v>
      </c>
    </row>
    <row r="191" spans="3:3">
      <c r="C191" s="112">
        <f t="shared" si="2"/>
        <v>1900</v>
      </c>
    </row>
    <row r="192" spans="3:3">
      <c r="C192" s="112">
        <f t="shared" si="2"/>
        <v>1900</v>
      </c>
    </row>
    <row r="193" spans="3:3">
      <c r="C193" s="112">
        <f t="shared" si="2"/>
        <v>1900</v>
      </c>
    </row>
    <row r="194" spans="3:3">
      <c r="C194" s="112">
        <f t="shared" si="2"/>
        <v>1900</v>
      </c>
    </row>
    <row r="195" spans="3:3">
      <c r="C195" s="112">
        <f t="shared" ref="C195:C258" si="3">YEAR(A195)</f>
        <v>1900</v>
      </c>
    </row>
    <row r="196" spans="3:3">
      <c r="C196" s="112">
        <f t="shared" si="3"/>
        <v>1900</v>
      </c>
    </row>
    <row r="197" spans="3:3">
      <c r="C197" s="112">
        <f t="shared" si="3"/>
        <v>1900</v>
      </c>
    </row>
    <row r="198" spans="3:3">
      <c r="C198" s="112">
        <f t="shared" si="3"/>
        <v>1900</v>
      </c>
    </row>
    <row r="199" spans="3:3">
      <c r="C199" s="112">
        <f t="shared" si="3"/>
        <v>1900</v>
      </c>
    </row>
    <row r="200" spans="3:3">
      <c r="C200" s="112">
        <f t="shared" si="3"/>
        <v>1900</v>
      </c>
    </row>
    <row r="201" spans="3:3">
      <c r="C201" s="112">
        <f t="shared" si="3"/>
        <v>1900</v>
      </c>
    </row>
    <row r="202" spans="3:3">
      <c r="C202" s="112">
        <f t="shared" si="3"/>
        <v>1900</v>
      </c>
    </row>
    <row r="203" spans="3:3">
      <c r="C203" s="112">
        <f t="shared" si="3"/>
        <v>1900</v>
      </c>
    </row>
    <row r="204" spans="3:3">
      <c r="C204" s="112">
        <f t="shared" si="3"/>
        <v>1900</v>
      </c>
    </row>
    <row r="205" spans="3:3">
      <c r="C205" s="112">
        <f t="shared" si="3"/>
        <v>1900</v>
      </c>
    </row>
    <row r="206" spans="3:3">
      <c r="C206" s="112">
        <f t="shared" si="3"/>
        <v>1900</v>
      </c>
    </row>
    <row r="207" spans="3:3">
      <c r="C207" s="112">
        <f t="shared" si="3"/>
        <v>1900</v>
      </c>
    </row>
    <row r="208" spans="3:3">
      <c r="C208" s="112">
        <f t="shared" si="3"/>
        <v>1900</v>
      </c>
    </row>
    <row r="209" spans="3:3">
      <c r="C209" s="112">
        <f t="shared" si="3"/>
        <v>1900</v>
      </c>
    </row>
    <row r="210" spans="3:3">
      <c r="C210" s="112">
        <f t="shared" si="3"/>
        <v>1900</v>
      </c>
    </row>
    <row r="211" spans="3:3">
      <c r="C211" s="112">
        <f t="shared" si="3"/>
        <v>1900</v>
      </c>
    </row>
    <row r="212" spans="3:3">
      <c r="C212" s="112">
        <f t="shared" si="3"/>
        <v>1900</v>
      </c>
    </row>
    <row r="213" spans="3:3">
      <c r="C213" s="112">
        <f t="shared" si="3"/>
        <v>1900</v>
      </c>
    </row>
    <row r="214" spans="3:3">
      <c r="C214" s="112">
        <f t="shared" si="3"/>
        <v>1900</v>
      </c>
    </row>
    <row r="215" spans="3:3">
      <c r="C215" s="112">
        <f t="shared" si="3"/>
        <v>1900</v>
      </c>
    </row>
    <row r="216" spans="3:3">
      <c r="C216" s="112">
        <f t="shared" si="3"/>
        <v>1900</v>
      </c>
    </row>
    <row r="217" spans="3:3">
      <c r="C217" s="112">
        <f t="shared" si="3"/>
        <v>1900</v>
      </c>
    </row>
    <row r="218" spans="3:3">
      <c r="C218" s="112">
        <f t="shared" si="3"/>
        <v>1900</v>
      </c>
    </row>
    <row r="219" spans="3:3">
      <c r="C219" s="112">
        <f t="shared" si="3"/>
        <v>1900</v>
      </c>
    </row>
    <row r="220" spans="3:3">
      <c r="C220" s="112">
        <f t="shared" si="3"/>
        <v>1900</v>
      </c>
    </row>
    <row r="221" spans="3:3">
      <c r="C221" s="112">
        <f t="shared" si="3"/>
        <v>1900</v>
      </c>
    </row>
    <row r="222" spans="3:3">
      <c r="C222" s="112">
        <f t="shared" si="3"/>
        <v>1900</v>
      </c>
    </row>
    <row r="223" spans="3:3">
      <c r="C223" s="112">
        <f t="shared" si="3"/>
        <v>1900</v>
      </c>
    </row>
    <row r="224" spans="3:3">
      <c r="C224" s="112">
        <f t="shared" si="3"/>
        <v>1900</v>
      </c>
    </row>
    <row r="225" spans="3:3">
      <c r="C225" s="112">
        <f t="shared" si="3"/>
        <v>1900</v>
      </c>
    </row>
    <row r="226" spans="3:3">
      <c r="C226" s="112">
        <f t="shared" si="3"/>
        <v>1900</v>
      </c>
    </row>
    <row r="227" spans="3:3">
      <c r="C227" s="112">
        <f t="shared" si="3"/>
        <v>1900</v>
      </c>
    </row>
    <row r="228" spans="3:3">
      <c r="C228" s="112">
        <f t="shared" si="3"/>
        <v>1900</v>
      </c>
    </row>
    <row r="229" spans="3:3">
      <c r="C229" s="112">
        <f t="shared" si="3"/>
        <v>1900</v>
      </c>
    </row>
    <row r="230" spans="3:3">
      <c r="C230" s="112">
        <f t="shared" si="3"/>
        <v>1900</v>
      </c>
    </row>
    <row r="231" spans="3:3">
      <c r="C231" s="112">
        <f t="shared" si="3"/>
        <v>1900</v>
      </c>
    </row>
    <row r="232" spans="3:3">
      <c r="C232" s="112">
        <f t="shared" si="3"/>
        <v>1900</v>
      </c>
    </row>
    <row r="233" spans="3:3">
      <c r="C233" s="112">
        <f t="shared" si="3"/>
        <v>1900</v>
      </c>
    </row>
    <row r="234" spans="3:3">
      <c r="C234" s="112">
        <f t="shared" si="3"/>
        <v>1900</v>
      </c>
    </row>
    <row r="235" spans="3:3">
      <c r="C235" s="112">
        <f t="shared" si="3"/>
        <v>1900</v>
      </c>
    </row>
    <row r="236" spans="3:3">
      <c r="C236" s="112">
        <f t="shared" si="3"/>
        <v>1900</v>
      </c>
    </row>
    <row r="237" spans="3:3">
      <c r="C237" s="112">
        <f t="shared" si="3"/>
        <v>1900</v>
      </c>
    </row>
    <row r="238" spans="3:3">
      <c r="C238" s="112">
        <f t="shared" si="3"/>
        <v>1900</v>
      </c>
    </row>
    <row r="239" spans="3:3">
      <c r="C239" s="112">
        <f t="shared" si="3"/>
        <v>1900</v>
      </c>
    </row>
    <row r="240" spans="3:3">
      <c r="C240" s="112">
        <f t="shared" si="3"/>
        <v>1900</v>
      </c>
    </row>
    <row r="241" spans="3:3">
      <c r="C241" s="112">
        <f t="shared" si="3"/>
        <v>1900</v>
      </c>
    </row>
    <row r="242" spans="3:3">
      <c r="C242" s="112">
        <f t="shared" si="3"/>
        <v>1900</v>
      </c>
    </row>
    <row r="243" spans="3:3">
      <c r="C243" s="112">
        <f t="shared" si="3"/>
        <v>1900</v>
      </c>
    </row>
    <row r="244" spans="3:3">
      <c r="C244" s="112">
        <f t="shared" si="3"/>
        <v>1900</v>
      </c>
    </row>
    <row r="245" spans="3:3">
      <c r="C245" s="112">
        <f t="shared" si="3"/>
        <v>1900</v>
      </c>
    </row>
    <row r="246" spans="3:3">
      <c r="C246" s="112">
        <f t="shared" si="3"/>
        <v>1900</v>
      </c>
    </row>
    <row r="247" spans="3:3">
      <c r="C247" s="112">
        <f t="shared" si="3"/>
        <v>1900</v>
      </c>
    </row>
    <row r="248" spans="3:3">
      <c r="C248" s="112">
        <f t="shared" si="3"/>
        <v>1900</v>
      </c>
    </row>
    <row r="249" spans="3:3">
      <c r="C249" s="112">
        <f t="shared" si="3"/>
        <v>1900</v>
      </c>
    </row>
    <row r="250" spans="3:3">
      <c r="C250" s="112">
        <f t="shared" si="3"/>
        <v>1900</v>
      </c>
    </row>
    <row r="251" spans="3:3">
      <c r="C251" s="112">
        <f t="shared" si="3"/>
        <v>1900</v>
      </c>
    </row>
    <row r="252" spans="3:3">
      <c r="C252" s="112">
        <f t="shared" si="3"/>
        <v>1900</v>
      </c>
    </row>
    <row r="253" spans="3:3">
      <c r="C253" s="112">
        <f t="shared" si="3"/>
        <v>1900</v>
      </c>
    </row>
    <row r="254" spans="3:3">
      <c r="C254" s="112">
        <f t="shared" si="3"/>
        <v>1900</v>
      </c>
    </row>
    <row r="255" spans="3:3">
      <c r="C255" s="112">
        <f t="shared" si="3"/>
        <v>1900</v>
      </c>
    </row>
    <row r="256" spans="3:3">
      <c r="C256" s="112">
        <f t="shared" si="3"/>
        <v>1900</v>
      </c>
    </row>
    <row r="257" spans="3:3">
      <c r="C257" s="112">
        <f t="shared" si="3"/>
        <v>1900</v>
      </c>
    </row>
    <row r="258" spans="3:3">
      <c r="C258" s="112">
        <f t="shared" si="3"/>
        <v>1900</v>
      </c>
    </row>
    <row r="259" spans="3:3">
      <c r="C259" s="112">
        <f t="shared" ref="C259:C322" si="4">YEAR(A259)</f>
        <v>1900</v>
      </c>
    </row>
    <row r="260" spans="3:3">
      <c r="C260" s="112">
        <f t="shared" si="4"/>
        <v>1900</v>
      </c>
    </row>
    <row r="261" spans="3:3">
      <c r="C261" s="112">
        <f t="shared" si="4"/>
        <v>1900</v>
      </c>
    </row>
    <row r="262" spans="3:3">
      <c r="C262" s="112">
        <f t="shared" si="4"/>
        <v>1900</v>
      </c>
    </row>
    <row r="263" spans="3:3">
      <c r="C263" s="112">
        <f t="shared" si="4"/>
        <v>1900</v>
      </c>
    </row>
    <row r="264" spans="3:3">
      <c r="C264" s="112">
        <f t="shared" si="4"/>
        <v>1900</v>
      </c>
    </row>
    <row r="265" spans="3:3">
      <c r="C265" s="112">
        <f t="shared" si="4"/>
        <v>1900</v>
      </c>
    </row>
    <row r="266" spans="3:3">
      <c r="C266" s="112">
        <f t="shared" si="4"/>
        <v>1900</v>
      </c>
    </row>
    <row r="267" spans="3:3">
      <c r="C267" s="112">
        <f t="shared" si="4"/>
        <v>1900</v>
      </c>
    </row>
    <row r="268" spans="3:3">
      <c r="C268" s="112">
        <f t="shared" si="4"/>
        <v>1900</v>
      </c>
    </row>
    <row r="269" spans="3:3">
      <c r="C269" s="112">
        <f t="shared" si="4"/>
        <v>1900</v>
      </c>
    </row>
    <row r="270" spans="3:3">
      <c r="C270" s="112">
        <f t="shared" si="4"/>
        <v>1900</v>
      </c>
    </row>
    <row r="271" spans="3:3">
      <c r="C271" s="112">
        <f t="shared" si="4"/>
        <v>1900</v>
      </c>
    </row>
    <row r="272" spans="3:3">
      <c r="C272" s="112">
        <f t="shared" si="4"/>
        <v>1900</v>
      </c>
    </row>
    <row r="273" spans="3:3">
      <c r="C273" s="112">
        <f t="shared" si="4"/>
        <v>1900</v>
      </c>
    </row>
    <row r="274" spans="3:3">
      <c r="C274" s="112">
        <f t="shared" si="4"/>
        <v>1900</v>
      </c>
    </row>
    <row r="275" spans="3:3">
      <c r="C275" s="112">
        <f t="shared" si="4"/>
        <v>1900</v>
      </c>
    </row>
    <row r="276" spans="3:3">
      <c r="C276" s="112">
        <f t="shared" si="4"/>
        <v>1900</v>
      </c>
    </row>
    <row r="277" spans="3:3">
      <c r="C277" s="112">
        <f t="shared" si="4"/>
        <v>1900</v>
      </c>
    </row>
    <row r="278" spans="3:3">
      <c r="C278" s="112">
        <f t="shared" si="4"/>
        <v>1900</v>
      </c>
    </row>
    <row r="279" spans="3:3">
      <c r="C279" s="112">
        <f t="shared" si="4"/>
        <v>1900</v>
      </c>
    </row>
    <row r="280" spans="3:3">
      <c r="C280" s="112">
        <f t="shared" si="4"/>
        <v>1900</v>
      </c>
    </row>
    <row r="281" spans="3:3">
      <c r="C281" s="112">
        <f t="shared" si="4"/>
        <v>1900</v>
      </c>
    </row>
    <row r="282" spans="3:3">
      <c r="C282" s="112">
        <f t="shared" si="4"/>
        <v>1900</v>
      </c>
    </row>
    <row r="283" spans="3:3">
      <c r="C283" s="112">
        <f t="shared" si="4"/>
        <v>1900</v>
      </c>
    </row>
    <row r="284" spans="3:3">
      <c r="C284" s="112">
        <f t="shared" si="4"/>
        <v>1900</v>
      </c>
    </row>
    <row r="285" spans="3:3">
      <c r="C285" s="112">
        <f t="shared" si="4"/>
        <v>1900</v>
      </c>
    </row>
    <row r="286" spans="3:3">
      <c r="C286" s="112">
        <f t="shared" si="4"/>
        <v>1900</v>
      </c>
    </row>
    <row r="287" spans="3:3">
      <c r="C287" s="112">
        <f t="shared" si="4"/>
        <v>1900</v>
      </c>
    </row>
    <row r="288" spans="3:3">
      <c r="C288" s="112">
        <f t="shared" si="4"/>
        <v>1900</v>
      </c>
    </row>
    <row r="289" spans="3:3">
      <c r="C289" s="112">
        <f t="shared" si="4"/>
        <v>1900</v>
      </c>
    </row>
    <row r="290" spans="3:3">
      <c r="C290" s="112">
        <f t="shared" si="4"/>
        <v>1900</v>
      </c>
    </row>
    <row r="291" spans="3:3">
      <c r="C291" s="112">
        <f t="shared" si="4"/>
        <v>1900</v>
      </c>
    </row>
    <row r="292" spans="3:3">
      <c r="C292" s="112">
        <f t="shared" si="4"/>
        <v>1900</v>
      </c>
    </row>
    <row r="293" spans="3:3">
      <c r="C293" s="112">
        <f t="shared" si="4"/>
        <v>1900</v>
      </c>
    </row>
    <row r="294" spans="3:3">
      <c r="C294" s="112">
        <f t="shared" si="4"/>
        <v>1900</v>
      </c>
    </row>
    <row r="295" spans="3:3">
      <c r="C295" s="112">
        <f t="shared" si="4"/>
        <v>1900</v>
      </c>
    </row>
    <row r="296" spans="3:3">
      <c r="C296" s="112">
        <f t="shared" si="4"/>
        <v>1900</v>
      </c>
    </row>
    <row r="297" spans="3:3">
      <c r="C297" s="112">
        <f t="shared" si="4"/>
        <v>1900</v>
      </c>
    </row>
    <row r="298" spans="3:3">
      <c r="C298" s="112">
        <f t="shared" si="4"/>
        <v>1900</v>
      </c>
    </row>
    <row r="299" spans="3:3">
      <c r="C299" s="112">
        <f t="shared" si="4"/>
        <v>1900</v>
      </c>
    </row>
    <row r="300" spans="3:3">
      <c r="C300" s="112">
        <f t="shared" si="4"/>
        <v>1900</v>
      </c>
    </row>
    <row r="301" spans="3:3">
      <c r="C301" s="112">
        <f t="shared" si="4"/>
        <v>1900</v>
      </c>
    </row>
    <row r="302" spans="3:3">
      <c r="C302" s="112">
        <f t="shared" si="4"/>
        <v>1900</v>
      </c>
    </row>
    <row r="303" spans="3:3">
      <c r="C303" s="112">
        <f t="shared" si="4"/>
        <v>1900</v>
      </c>
    </row>
    <row r="304" spans="3:3">
      <c r="C304" s="112">
        <f t="shared" si="4"/>
        <v>1900</v>
      </c>
    </row>
    <row r="305" spans="3:3">
      <c r="C305" s="112">
        <f t="shared" si="4"/>
        <v>1900</v>
      </c>
    </row>
    <row r="306" spans="3:3">
      <c r="C306" s="112">
        <f t="shared" si="4"/>
        <v>1900</v>
      </c>
    </row>
    <row r="307" spans="3:3">
      <c r="C307" s="112">
        <f t="shared" si="4"/>
        <v>1900</v>
      </c>
    </row>
    <row r="308" spans="3:3">
      <c r="C308" s="112">
        <f t="shared" si="4"/>
        <v>1900</v>
      </c>
    </row>
    <row r="309" spans="3:3">
      <c r="C309" s="112">
        <f t="shared" si="4"/>
        <v>1900</v>
      </c>
    </row>
    <row r="310" spans="3:3">
      <c r="C310" s="112">
        <f t="shared" si="4"/>
        <v>1900</v>
      </c>
    </row>
    <row r="311" spans="3:3">
      <c r="C311" s="112">
        <f t="shared" si="4"/>
        <v>1900</v>
      </c>
    </row>
    <row r="312" spans="3:3">
      <c r="C312" s="112">
        <f t="shared" si="4"/>
        <v>1900</v>
      </c>
    </row>
    <row r="313" spans="3:3">
      <c r="C313" s="112">
        <f t="shared" si="4"/>
        <v>1900</v>
      </c>
    </row>
    <row r="314" spans="3:3">
      <c r="C314" s="112">
        <f t="shared" si="4"/>
        <v>1900</v>
      </c>
    </row>
    <row r="315" spans="3:3">
      <c r="C315" s="112">
        <f t="shared" si="4"/>
        <v>1900</v>
      </c>
    </row>
    <row r="316" spans="3:3">
      <c r="C316" s="112">
        <f t="shared" si="4"/>
        <v>1900</v>
      </c>
    </row>
    <row r="317" spans="3:3">
      <c r="C317" s="112">
        <f t="shared" si="4"/>
        <v>1900</v>
      </c>
    </row>
    <row r="318" spans="3:3">
      <c r="C318" s="112">
        <f t="shared" si="4"/>
        <v>1900</v>
      </c>
    </row>
    <row r="319" spans="3:3">
      <c r="C319" s="112">
        <f t="shared" si="4"/>
        <v>1900</v>
      </c>
    </row>
    <row r="320" spans="3:3">
      <c r="C320" s="112">
        <f t="shared" si="4"/>
        <v>1900</v>
      </c>
    </row>
    <row r="321" spans="3:3">
      <c r="C321" s="112">
        <f t="shared" si="4"/>
        <v>1900</v>
      </c>
    </row>
    <row r="322" spans="3:3">
      <c r="C322" s="112">
        <f t="shared" si="4"/>
        <v>1900</v>
      </c>
    </row>
    <row r="323" spans="3:3">
      <c r="C323" s="112">
        <f t="shared" ref="C323:C386" si="5">YEAR(A323)</f>
        <v>1900</v>
      </c>
    </row>
    <row r="324" spans="3:3">
      <c r="C324" s="112">
        <f t="shared" si="5"/>
        <v>1900</v>
      </c>
    </row>
    <row r="325" spans="3:3">
      <c r="C325" s="112">
        <f t="shared" si="5"/>
        <v>1900</v>
      </c>
    </row>
    <row r="326" spans="3:3">
      <c r="C326" s="112">
        <f t="shared" si="5"/>
        <v>1900</v>
      </c>
    </row>
    <row r="327" spans="3:3">
      <c r="C327" s="112">
        <f t="shared" si="5"/>
        <v>1900</v>
      </c>
    </row>
    <row r="328" spans="3:3">
      <c r="C328" s="112">
        <f t="shared" si="5"/>
        <v>1900</v>
      </c>
    </row>
    <row r="329" spans="3:3">
      <c r="C329" s="112">
        <f t="shared" si="5"/>
        <v>1900</v>
      </c>
    </row>
    <row r="330" spans="3:3">
      <c r="C330" s="112">
        <f t="shared" si="5"/>
        <v>1900</v>
      </c>
    </row>
    <row r="331" spans="3:3">
      <c r="C331" s="112">
        <f t="shared" si="5"/>
        <v>1900</v>
      </c>
    </row>
    <row r="332" spans="3:3">
      <c r="C332" s="112">
        <f t="shared" si="5"/>
        <v>1900</v>
      </c>
    </row>
    <row r="333" spans="3:3">
      <c r="C333" s="112">
        <f t="shared" si="5"/>
        <v>1900</v>
      </c>
    </row>
    <row r="334" spans="3:3">
      <c r="C334" s="112">
        <f t="shared" si="5"/>
        <v>1900</v>
      </c>
    </row>
    <row r="335" spans="3:3">
      <c r="C335" s="112">
        <f t="shared" si="5"/>
        <v>1900</v>
      </c>
    </row>
    <row r="336" spans="3:3">
      <c r="C336" s="112">
        <f t="shared" si="5"/>
        <v>1900</v>
      </c>
    </row>
    <row r="337" spans="3:3">
      <c r="C337" s="112">
        <f t="shared" si="5"/>
        <v>1900</v>
      </c>
    </row>
    <row r="338" spans="3:3">
      <c r="C338" s="112">
        <f t="shared" si="5"/>
        <v>1900</v>
      </c>
    </row>
    <row r="339" spans="3:3">
      <c r="C339" s="112">
        <f t="shared" si="5"/>
        <v>1900</v>
      </c>
    </row>
    <row r="340" spans="3:3">
      <c r="C340" s="112">
        <f t="shared" si="5"/>
        <v>1900</v>
      </c>
    </row>
    <row r="341" spans="3:3">
      <c r="C341" s="112">
        <f t="shared" si="5"/>
        <v>1900</v>
      </c>
    </row>
    <row r="342" spans="3:3">
      <c r="C342" s="112">
        <f t="shared" si="5"/>
        <v>1900</v>
      </c>
    </row>
    <row r="343" spans="3:3">
      <c r="C343" s="112">
        <f t="shared" si="5"/>
        <v>1900</v>
      </c>
    </row>
    <row r="344" spans="3:3">
      <c r="C344" s="112">
        <f t="shared" si="5"/>
        <v>1900</v>
      </c>
    </row>
    <row r="345" spans="3:3">
      <c r="C345" s="112">
        <f t="shared" si="5"/>
        <v>1900</v>
      </c>
    </row>
    <row r="346" spans="3:3">
      <c r="C346" s="112">
        <f t="shared" si="5"/>
        <v>1900</v>
      </c>
    </row>
    <row r="347" spans="3:3">
      <c r="C347" s="112">
        <f t="shared" si="5"/>
        <v>1900</v>
      </c>
    </row>
    <row r="348" spans="3:3">
      <c r="C348" s="112">
        <f t="shared" si="5"/>
        <v>1900</v>
      </c>
    </row>
    <row r="349" spans="3:3">
      <c r="C349" s="112">
        <f t="shared" si="5"/>
        <v>1900</v>
      </c>
    </row>
    <row r="350" spans="3:3">
      <c r="C350" s="112">
        <f t="shared" si="5"/>
        <v>1900</v>
      </c>
    </row>
    <row r="351" spans="3:3">
      <c r="C351" s="112">
        <f t="shared" si="5"/>
        <v>1900</v>
      </c>
    </row>
    <row r="352" spans="3:3">
      <c r="C352" s="112">
        <f t="shared" si="5"/>
        <v>1900</v>
      </c>
    </row>
    <row r="353" spans="3:3">
      <c r="C353" s="112">
        <f t="shared" si="5"/>
        <v>1900</v>
      </c>
    </row>
    <row r="354" spans="3:3">
      <c r="C354" s="112">
        <f t="shared" si="5"/>
        <v>1900</v>
      </c>
    </row>
    <row r="355" spans="3:3">
      <c r="C355" s="112">
        <f t="shared" si="5"/>
        <v>1900</v>
      </c>
    </row>
    <row r="356" spans="3:3">
      <c r="C356" s="112">
        <f t="shared" si="5"/>
        <v>1900</v>
      </c>
    </row>
    <row r="357" spans="3:3">
      <c r="C357" s="112">
        <f t="shared" si="5"/>
        <v>1900</v>
      </c>
    </row>
    <row r="358" spans="3:3">
      <c r="C358" s="112">
        <f t="shared" si="5"/>
        <v>1900</v>
      </c>
    </row>
    <row r="359" spans="3:3">
      <c r="C359" s="112">
        <f t="shared" si="5"/>
        <v>1900</v>
      </c>
    </row>
    <row r="360" spans="3:3">
      <c r="C360" s="112">
        <f t="shared" si="5"/>
        <v>1900</v>
      </c>
    </row>
    <row r="361" spans="3:3">
      <c r="C361" s="112">
        <f t="shared" si="5"/>
        <v>1900</v>
      </c>
    </row>
    <row r="362" spans="3:3">
      <c r="C362" s="112">
        <f t="shared" si="5"/>
        <v>1900</v>
      </c>
    </row>
    <row r="363" spans="3:3">
      <c r="C363" s="112">
        <f t="shared" si="5"/>
        <v>1900</v>
      </c>
    </row>
    <row r="364" spans="3:3">
      <c r="C364" s="112">
        <f t="shared" si="5"/>
        <v>1900</v>
      </c>
    </row>
    <row r="365" spans="3:3">
      <c r="C365" s="112">
        <f t="shared" si="5"/>
        <v>1900</v>
      </c>
    </row>
    <row r="366" spans="3:3">
      <c r="C366" s="112">
        <f t="shared" si="5"/>
        <v>1900</v>
      </c>
    </row>
    <row r="367" spans="3:3">
      <c r="C367" s="112">
        <f t="shared" si="5"/>
        <v>1900</v>
      </c>
    </row>
    <row r="368" spans="3:3">
      <c r="C368" s="112">
        <f t="shared" si="5"/>
        <v>1900</v>
      </c>
    </row>
    <row r="369" spans="3:3">
      <c r="C369" s="112">
        <f t="shared" si="5"/>
        <v>1900</v>
      </c>
    </row>
    <row r="370" spans="3:3">
      <c r="C370" s="112">
        <f t="shared" si="5"/>
        <v>1900</v>
      </c>
    </row>
    <row r="371" spans="3:3">
      <c r="C371" s="112">
        <f t="shared" si="5"/>
        <v>1900</v>
      </c>
    </row>
    <row r="372" spans="3:3">
      <c r="C372" s="112">
        <f t="shared" si="5"/>
        <v>1900</v>
      </c>
    </row>
    <row r="373" spans="3:3">
      <c r="C373" s="112">
        <f t="shared" si="5"/>
        <v>1900</v>
      </c>
    </row>
    <row r="374" spans="3:3">
      <c r="C374" s="112">
        <f t="shared" si="5"/>
        <v>1900</v>
      </c>
    </row>
    <row r="375" spans="3:3">
      <c r="C375" s="112">
        <f t="shared" si="5"/>
        <v>1900</v>
      </c>
    </row>
    <row r="376" spans="3:3">
      <c r="C376" s="112">
        <f t="shared" si="5"/>
        <v>1900</v>
      </c>
    </row>
    <row r="377" spans="3:3">
      <c r="C377" s="112">
        <f t="shared" si="5"/>
        <v>1900</v>
      </c>
    </row>
    <row r="378" spans="3:3">
      <c r="C378" s="112">
        <f t="shared" si="5"/>
        <v>1900</v>
      </c>
    </row>
    <row r="379" spans="3:3">
      <c r="C379" s="112">
        <f t="shared" si="5"/>
        <v>1900</v>
      </c>
    </row>
    <row r="380" spans="3:3">
      <c r="C380" s="112">
        <f t="shared" si="5"/>
        <v>1900</v>
      </c>
    </row>
    <row r="381" spans="3:3">
      <c r="C381" s="112">
        <f t="shared" si="5"/>
        <v>1900</v>
      </c>
    </row>
    <row r="382" spans="3:3">
      <c r="C382" s="112">
        <f t="shared" si="5"/>
        <v>1900</v>
      </c>
    </row>
    <row r="383" spans="3:3">
      <c r="C383" s="112">
        <f t="shared" si="5"/>
        <v>1900</v>
      </c>
    </row>
    <row r="384" spans="3:3">
      <c r="C384" s="112">
        <f t="shared" si="5"/>
        <v>1900</v>
      </c>
    </row>
    <row r="385" spans="3:3">
      <c r="C385" s="112">
        <f t="shared" si="5"/>
        <v>1900</v>
      </c>
    </row>
    <row r="386" spans="3:3">
      <c r="C386" s="112">
        <f t="shared" si="5"/>
        <v>1900</v>
      </c>
    </row>
    <row r="387" spans="3:3">
      <c r="C387" s="112">
        <f t="shared" ref="C387:C450" si="6">YEAR(A387)</f>
        <v>1900</v>
      </c>
    </row>
    <row r="388" spans="3:3">
      <c r="C388" s="112">
        <f t="shared" si="6"/>
        <v>1900</v>
      </c>
    </row>
    <row r="389" spans="3:3">
      <c r="C389" s="112">
        <f t="shared" si="6"/>
        <v>1900</v>
      </c>
    </row>
    <row r="390" spans="3:3">
      <c r="C390" s="112">
        <f t="shared" si="6"/>
        <v>1900</v>
      </c>
    </row>
    <row r="391" spans="3:3">
      <c r="C391" s="112">
        <f t="shared" si="6"/>
        <v>1900</v>
      </c>
    </row>
    <row r="392" spans="3:3">
      <c r="C392" s="112">
        <f t="shared" si="6"/>
        <v>1900</v>
      </c>
    </row>
    <row r="393" spans="3:3">
      <c r="C393" s="112">
        <f t="shared" si="6"/>
        <v>1900</v>
      </c>
    </row>
    <row r="394" spans="3:3">
      <c r="C394" s="112">
        <f t="shared" si="6"/>
        <v>1900</v>
      </c>
    </row>
    <row r="395" spans="3:3">
      <c r="C395" s="112">
        <f t="shared" si="6"/>
        <v>1900</v>
      </c>
    </row>
    <row r="396" spans="3:3">
      <c r="C396" s="112">
        <f t="shared" si="6"/>
        <v>1900</v>
      </c>
    </row>
    <row r="397" spans="3:3">
      <c r="C397" s="112">
        <f t="shared" si="6"/>
        <v>1900</v>
      </c>
    </row>
    <row r="398" spans="3:3">
      <c r="C398" s="112">
        <f t="shared" si="6"/>
        <v>1900</v>
      </c>
    </row>
    <row r="399" spans="3:3">
      <c r="C399" s="112">
        <f t="shared" si="6"/>
        <v>1900</v>
      </c>
    </row>
    <row r="400" spans="3:3">
      <c r="C400" s="112">
        <f t="shared" si="6"/>
        <v>1900</v>
      </c>
    </row>
    <row r="401" spans="3:3">
      <c r="C401" s="112">
        <f t="shared" si="6"/>
        <v>1900</v>
      </c>
    </row>
    <row r="402" spans="3:3">
      <c r="C402" s="112">
        <f t="shared" si="6"/>
        <v>1900</v>
      </c>
    </row>
    <row r="403" spans="3:3">
      <c r="C403" s="112">
        <f t="shared" si="6"/>
        <v>1900</v>
      </c>
    </row>
    <row r="404" spans="3:3">
      <c r="C404" s="112">
        <f t="shared" si="6"/>
        <v>1900</v>
      </c>
    </row>
    <row r="405" spans="3:3">
      <c r="C405" s="112">
        <f t="shared" si="6"/>
        <v>1900</v>
      </c>
    </row>
    <row r="406" spans="3:3">
      <c r="C406" s="112">
        <f t="shared" si="6"/>
        <v>1900</v>
      </c>
    </row>
    <row r="407" spans="3:3">
      <c r="C407" s="112">
        <f t="shared" si="6"/>
        <v>1900</v>
      </c>
    </row>
    <row r="408" spans="3:3">
      <c r="C408" s="112">
        <f t="shared" si="6"/>
        <v>1900</v>
      </c>
    </row>
    <row r="409" spans="3:3">
      <c r="C409" s="112">
        <f t="shared" si="6"/>
        <v>1900</v>
      </c>
    </row>
    <row r="410" spans="3:3">
      <c r="C410" s="112">
        <f t="shared" si="6"/>
        <v>1900</v>
      </c>
    </row>
    <row r="411" spans="3:3">
      <c r="C411" s="112">
        <f t="shared" si="6"/>
        <v>1900</v>
      </c>
    </row>
    <row r="412" spans="3:3">
      <c r="C412" s="112">
        <f t="shared" si="6"/>
        <v>1900</v>
      </c>
    </row>
    <row r="413" spans="3:3">
      <c r="C413" s="112">
        <f t="shared" si="6"/>
        <v>1900</v>
      </c>
    </row>
    <row r="414" spans="3:3">
      <c r="C414" s="112">
        <f t="shared" si="6"/>
        <v>1900</v>
      </c>
    </row>
    <row r="415" spans="3:3">
      <c r="C415" s="112">
        <f t="shared" si="6"/>
        <v>1900</v>
      </c>
    </row>
    <row r="416" spans="3:3">
      <c r="C416" s="112">
        <f t="shared" si="6"/>
        <v>1900</v>
      </c>
    </row>
    <row r="417" spans="3:3">
      <c r="C417" s="112">
        <f t="shared" si="6"/>
        <v>1900</v>
      </c>
    </row>
    <row r="418" spans="3:3">
      <c r="C418" s="112">
        <f t="shared" si="6"/>
        <v>1900</v>
      </c>
    </row>
    <row r="419" spans="3:3">
      <c r="C419" s="112">
        <f t="shared" si="6"/>
        <v>1900</v>
      </c>
    </row>
    <row r="420" spans="3:3">
      <c r="C420" s="112">
        <f t="shared" si="6"/>
        <v>1900</v>
      </c>
    </row>
    <row r="421" spans="3:3">
      <c r="C421" s="112">
        <f t="shared" si="6"/>
        <v>1900</v>
      </c>
    </row>
    <row r="422" spans="3:3">
      <c r="C422" s="112">
        <f t="shared" si="6"/>
        <v>1900</v>
      </c>
    </row>
    <row r="423" spans="3:3">
      <c r="C423" s="112">
        <f t="shared" si="6"/>
        <v>1900</v>
      </c>
    </row>
    <row r="424" spans="3:3">
      <c r="C424" s="112">
        <f t="shared" si="6"/>
        <v>1900</v>
      </c>
    </row>
    <row r="425" spans="3:3">
      <c r="C425" s="112">
        <f t="shared" si="6"/>
        <v>1900</v>
      </c>
    </row>
    <row r="426" spans="3:3">
      <c r="C426" s="112">
        <f t="shared" si="6"/>
        <v>1900</v>
      </c>
    </row>
    <row r="427" spans="3:3">
      <c r="C427" s="112">
        <f t="shared" si="6"/>
        <v>1900</v>
      </c>
    </row>
    <row r="428" spans="3:3">
      <c r="C428" s="112">
        <f t="shared" si="6"/>
        <v>1900</v>
      </c>
    </row>
    <row r="429" spans="3:3">
      <c r="C429" s="112">
        <f t="shared" si="6"/>
        <v>1900</v>
      </c>
    </row>
    <row r="430" spans="3:3">
      <c r="C430" s="112">
        <f t="shared" si="6"/>
        <v>1900</v>
      </c>
    </row>
    <row r="431" spans="3:3">
      <c r="C431" s="112">
        <f t="shared" si="6"/>
        <v>1900</v>
      </c>
    </row>
    <row r="432" spans="3:3">
      <c r="C432" s="112">
        <f t="shared" si="6"/>
        <v>1900</v>
      </c>
    </row>
    <row r="433" spans="3:3">
      <c r="C433" s="112">
        <f t="shared" si="6"/>
        <v>1900</v>
      </c>
    </row>
    <row r="434" spans="3:3">
      <c r="C434" s="112">
        <f t="shared" si="6"/>
        <v>1900</v>
      </c>
    </row>
    <row r="435" spans="3:3">
      <c r="C435" s="112">
        <f t="shared" si="6"/>
        <v>1900</v>
      </c>
    </row>
    <row r="436" spans="3:3">
      <c r="C436" s="112">
        <f t="shared" si="6"/>
        <v>1900</v>
      </c>
    </row>
    <row r="437" spans="3:3">
      <c r="C437" s="112">
        <f t="shared" si="6"/>
        <v>1900</v>
      </c>
    </row>
    <row r="438" spans="3:3">
      <c r="C438" s="112">
        <f t="shared" si="6"/>
        <v>1900</v>
      </c>
    </row>
    <row r="439" spans="3:3">
      <c r="C439" s="112">
        <f t="shared" si="6"/>
        <v>1900</v>
      </c>
    </row>
    <row r="440" spans="3:3">
      <c r="C440" s="112">
        <f t="shared" si="6"/>
        <v>1900</v>
      </c>
    </row>
    <row r="441" spans="3:3">
      <c r="C441" s="112">
        <f t="shared" si="6"/>
        <v>1900</v>
      </c>
    </row>
    <row r="442" spans="3:3">
      <c r="C442" s="112">
        <f t="shared" si="6"/>
        <v>1900</v>
      </c>
    </row>
    <row r="443" spans="3:3">
      <c r="C443" s="112">
        <f t="shared" si="6"/>
        <v>1900</v>
      </c>
    </row>
    <row r="444" spans="3:3">
      <c r="C444" s="112">
        <f t="shared" si="6"/>
        <v>1900</v>
      </c>
    </row>
    <row r="445" spans="3:3">
      <c r="C445" s="112">
        <f t="shared" si="6"/>
        <v>1900</v>
      </c>
    </row>
    <row r="446" spans="3:3">
      <c r="C446" s="112">
        <f t="shared" si="6"/>
        <v>1900</v>
      </c>
    </row>
    <row r="447" spans="3:3">
      <c r="C447" s="112">
        <f t="shared" si="6"/>
        <v>1900</v>
      </c>
    </row>
    <row r="448" spans="3:3">
      <c r="C448" s="112">
        <f t="shared" si="6"/>
        <v>1900</v>
      </c>
    </row>
    <row r="449" spans="3:3">
      <c r="C449" s="112">
        <f t="shared" si="6"/>
        <v>1900</v>
      </c>
    </row>
    <row r="450" spans="3:3">
      <c r="C450" s="112">
        <f t="shared" si="6"/>
        <v>1900</v>
      </c>
    </row>
    <row r="451" spans="3:3">
      <c r="C451" s="112">
        <f t="shared" ref="C451:C514" si="7">YEAR(A451)</f>
        <v>1900</v>
      </c>
    </row>
    <row r="452" spans="3:3">
      <c r="C452" s="112">
        <f t="shared" si="7"/>
        <v>1900</v>
      </c>
    </row>
    <row r="453" spans="3:3">
      <c r="C453" s="112">
        <f t="shared" si="7"/>
        <v>1900</v>
      </c>
    </row>
    <row r="454" spans="3:3">
      <c r="C454" s="112">
        <f t="shared" si="7"/>
        <v>1900</v>
      </c>
    </row>
    <row r="455" spans="3:3">
      <c r="C455" s="112">
        <f t="shared" si="7"/>
        <v>1900</v>
      </c>
    </row>
    <row r="456" spans="3:3">
      <c r="C456" s="112">
        <f t="shared" si="7"/>
        <v>1900</v>
      </c>
    </row>
    <row r="457" spans="3:3">
      <c r="C457" s="112">
        <f t="shared" si="7"/>
        <v>1900</v>
      </c>
    </row>
    <row r="458" spans="3:3">
      <c r="C458" s="112">
        <f t="shared" si="7"/>
        <v>1900</v>
      </c>
    </row>
    <row r="459" spans="3:3">
      <c r="C459" s="112">
        <f t="shared" si="7"/>
        <v>1900</v>
      </c>
    </row>
    <row r="460" spans="3:3">
      <c r="C460" s="112">
        <f t="shared" si="7"/>
        <v>1900</v>
      </c>
    </row>
    <row r="461" spans="3:3">
      <c r="C461" s="112">
        <f t="shared" si="7"/>
        <v>1900</v>
      </c>
    </row>
    <row r="462" spans="3:3">
      <c r="C462" s="112">
        <f t="shared" si="7"/>
        <v>1900</v>
      </c>
    </row>
    <row r="463" spans="3:3">
      <c r="C463" s="112">
        <f t="shared" si="7"/>
        <v>1900</v>
      </c>
    </row>
    <row r="464" spans="3:3">
      <c r="C464" s="112">
        <f t="shared" si="7"/>
        <v>1900</v>
      </c>
    </row>
    <row r="465" spans="3:3">
      <c r="C465" s="112">
        <f t="shared" si="7"/>
        <v>1900</v>
      </c>
    </row>
    <row r="466" spans="3:3">
      <c r="C466" s="112">
        <f t="shared" si="7"/>
        <v>1900</v>
      </c>
    </row>
    <row r="467" spans="3:3">
      <c r="C467" s="112">
        <f t="shared" si="7"/>
        <v>1900</v>
      </c>
    </row>
    <row r="468" spans="3:3">
      <c r="C468" s="112">
        <f t="shared" si="7"/>
        <v>1900</v>
      </c>
    </row>
    <row r="469" spans="3:3">
      <c r="C469" s="112">
        <f t="shared" si="7"/>
        <v>1900</v>
      </c>
    </row>
    <row r="470" spans="3:3">
      <c r="C470" s="112">
        <f t="shared" si="7"/>
        <v>1900</v>
      </c>
    </row>
    <row r="471" spans="3:3">
      <c r="C471" s="112">
        <f t="shared" si="7"/>
        <v>1900</v>
      </c>
    </row>
    <row r="472" spans="3:3">
      <c r="C472" s="112">
        <f t="shared" si="7"/>
        <v>1900</v>
      </c>
    </row>
    <row r="473" spans="3:3">
      <c r="C473" s="112">
        <f t="shared" si="7"/>
        <v>1900</v>
      </c>
    </row>
    <row r="474" spans="3:3">
      <c r="C474" s="112">
        <f t="shared" si="7"/>
        <v>1900</v>
      </c>
    </row>
    <row r="475" spans="3:3">
      <c r="C475" s="112">
        <f t="shared" si="7"/>
        <v>1900</v>
      </c>
    </row>
    <row r="476" spans="3:3">
      <c r="C476" s="112">
        <f t="shared" si="7"/>
        <v>1900</v>
      </c>
    </row>
    <row r="477" spans="3:3">
      <c r="C477" s="112">
        <f t="shared" si="7"/>
        <v>1900</v>
      </c>
    </row>
    <row r="478" spans="3:3">
      <c r="C478" s="112">
        <f t="shared" si="7"/>
        <v>1900</v>
      </c>
    </row>
    <row r="479" spans="3:3">
      <c r="C479" s="112">
        <f t="shared" si="7"/>
        <v>1900</v>
      </c>
    </row>
    <row r="480" spans="3:3">
      <c r="C480" s="112">
        <f t="shared" si="7"/>
        <v>1900</v>
      </c>
    </row>
    <row r="481" spans="3:3">
      <c r="C481" s="112">
        <f t="shared" si="7"/>
        <v>1900</v>
      </c>
    </row>
    <row r="482" spans="3:3">
      <c r="C482" s="112">
        <f t="shared" si="7"/>
        <v>1900</v>
      </c>
    </row>
    <row r="483" spans="3:3">
      <c r="C483" s="112">
        <f t="shared" si="7"/>
        <v>1900</v>
      </c>
    </row>
    <row r="484" spans="3:3">
      <c r="C484" s="112">
        <f t="shared" si="7"/>
        <v>1900</v>
      </c>
    </row>
    <row r="485" spans="3:3">
      <c r="C485" s="112">
        <f t="shared" si="7"/>
        <v>1900</v>
      </c>
    </row>
    <row r="486" spans="3:3">
      <c r="C486" s="112">
        <f t="shared" si="7"/>
        <v>1900</v>
      </c>
    </row>
    <row r="487" spans="3:3">
      <c r="C487" s="112">
        <f t="shared" si="7"/>
        <v>1900</v>
      </c>
    </row>
    <row r="488" spans="3:3">
      <c r="C488" s="112">
        <f t="shared" si="7"/>
        <v>1900</v>
      </c>
    </row>
    <row r="489" spans="3:3">
      <c r="C489" s="112">
        <f t="shared" si="7"/>
        <v>1900</v>
      </c>
    </row>
    <row r="490" spans="3:3">
      <c r="C490" s="112">
        <f t="shared" si="7"/>
        <v>1900</v>
      </c>
    </row>
    <row r="491" spans="3:3">
      <c r="C491" s="112">
        <f t="shared" si="7"/>
        <v>1900</v>
      </c>
    </row>
    <row r="492" spans="3:3">
      <c r="C492" s="112">
        <f t="shared" si="7"/>
        <v>1900</v>
      </c>
    </row>
    <row r="493" spans="3:3">
      <c r="C493" s="112">
        <f t="shared" si="7"/>
        <v>1900</v>
      </c>
    </row>
    <row r="494" spans="3:3">
      <c r="C494" s="112">
        <f t="shared" si="7"/>
        <v>1900</v>
      </c>
    </row>
    <row r="495" spans="3:3">
      <c r="C495" s="112">
        <f t="shared" si="7"/>
        <v>1900</v>
      </c>
    </row>
    <row r="496" spans="3:3">
      <c r="C496" s="112">
        <f t="shared" si="7"/>
        <v>1900</v>
      </c>
    </row>
    <row r="497" spans="3:3">
      <c r="C497" s="112">
        <f t="shared" si="7"/>
        <v>1900</v>
      </c>
    </row>
    <row r="498" spans="3:3">
      <c r="C498" s="112">
        <f t="shared" si="7"/>
        <v>1900</v>
      </c>
    </row>
    <row r="499" spans="3:3">
      <c r="C499" s="112">
        <f t="shared" si="7"/>
        <v>1900</v>
      </c>
    </row>
    <row r="500" spans="3:3">
      <c r="C500" s="112">
        <f t="shared" si="7"/>
        <v>1900</v>
      </c>
    </row>
    <row r="501" spans="3:3">
      <c r="C501" s="112">
        <f t="shared" si="7"/>
        <v>1900</v>
      </c>
    </row>
    <row r="502" spans="3:3">
      <c r="C502" s="112">
        <f t="shared" si="7"/>
        <v>1900</v>
      </c>
    </row>
    <row r="503" spans="3:3">
      <c r="C503" s="112">
        <f t="shared" si="7"/>
        <v>1900</v>
      </c>
    </row>
    <row r="504" spans="3:3">
      <c r="C504" s="112">
        <f t="shared" si="7"/>
        <v>1900</v>
      </c>
    </row>
    <row r="505" spans="3:3">
      <c r="C505" s="112">
        <f t="shared" si="7"/>
        <v>1900</v>
      </c>
    </row>
    <row r="506" spans="3:3">
      <c r="C506" s="112">
        <f t="shared" si="7"/>
        <v>1900</v>
      </c>
    </row>
    <row r="507" spans="3:3">
      <c r="C507" s="112">
        <f t="shared" si="7"/>
        <v>1900</v>
      </c>
    </row>
    <row r="508" spans="3:3">
      <c r="C508" s="112">
        <f t="shared" si="7"/>
        <v>1900</v>
      </c>
    </row>
    <row r="509" spans="3:3">
      <c r="C509" s="112">
        <f t="shared" si="7"/>
        <v>1900</v>
      </c>
    </row>
    <row r="510" spans="3:3">
      <c r="C510" s="112">
        <f t="shared" si="7"/>
        <v>1900</v>
      </c>
    </row>
    <row r="511" spans="3:3">
      <c r="C511" s="112">
        <f t="shared" si="7"/>
        <v>1900</v>
      </c>
    </row>
    <row r="512" spans="3:3">
      <c r="C512" s="112">
        <f t="shared" si="7"/>
        <v>1900</v>
      </c>
    </row>
    <row r="513" spans="3:3">
      <c r="C513" s="112">
        <f t="shared" si="7"/>
        <v>1900</v>
      </c>
    </row>
    <row r="514" spans="3:3">
      <c r="C514" s="112">
        <f t="shared" si="7"/>
        <v>1900</v>
      </c>
    </row>
    <row r="515" spans="3:3">
      <c r="C515" s="112">
        <f t="shared" ref="C515:C578" si="8">YEAR(A515)</f>
        <v>1900</v>
      </c>
    </row>
    <row r="516" spans="3:3">
      <c r="C516" s="112">
        <f t="shared" si="8"/>
        <v>1900</v>
      </c>
    </row>
    <row r="517" spans="3:3">
      <c r="C517" s="112">
        <f t="shared" si="8"/>
        <v>1900</v>
      </c>
    </row>
    <row r="518" spans="3:3">
      <c r="C518" s="112">
        <f t="shared" si="8"/>
        <v>1900</v>
      </c>
    </row>
    <row r="519" spans="3:3">
      <c r="C519" s="112">
        <f t="shared" si="8"/>
        <v>1900</v>
      </c>
    </row>
    <row r="520" spans="3:3">
      <c r="C520" s="112">
        <f t="shared" si="8"/>
        <v>1900</v>
      </c>
    </row>
    <row r="521" spans="3:3">
      <c r="C521" s="112">
        <f t="shared" si="8"/>
        <v>1900</v>
      </c>
    </row>
    <row r="522" spans="3:3">
      <c r="C522" s="112">
        <f t="shared" si="8"/>
        <v>1900</v>
      </c>
    </row>
    <row r="523" spans="3:3">
      <c r="C523" s="112">
        <f t="shared" si="8"/>
        <v>1900</v>
      </c>
    </row>
    <row r="524" spans="3:3">
      <c r="C524" s="112">
        <f t="shared" si="8"/>
        <v>1900</v>
      </c>
    </row>
    <row r="525" spans="3:3">
      <c r="C525" s="112">
        <f t="shared" si="8"/>
        <v>1900</v>
      </c>
    </row>
    <row r="526" spans="3:3">
      <c r="C526" s="112">
        <f t="shared" si="8"/>
        <v>1900</v>
      </c>
    </row>
    <row r="527" spans="3:3">
      <c r="C527" s="112">
        <f t="shared" si="8"/>
        <v>1900</v>
      </c>
    </row>
    <row r="528" spans="3:3">
      <c r="C528" s="112">
        <f t="shared" si="8"/>
        <v>1900</v>
      </c>
    </row>
    <row r="529" spans="3:3">
      <c r="C529" s="112">
        <f t="shared" si="8"/>
        <v>1900</v>
      </c>
    </row>
    <row r="530" spans="3:3">
      <c r="C530" s="112">
        <f t="shared" si="8"/>
        <v>1900</v>
      </c>
    </row>
    <row r="531" spans="3:3">
      <c r="C531" s="112">
        <f t="shared" si="8"/>
        <v>1900</v>
      </c>
    </row>
    <row r="532" spans="3:3">
      <c r="C532" s="112">
        <f t="shared" si="8"/>
        <v>1900</v>
      </c>
    </row>
    <row r="533" spans="3:3">
      <c r="C533" s="112">
        <f t="shared" si="8"/>
        <v>1900</v>
      </c>
    </row>
    <row r="534" spans="3:3">
      <c r="C534" s="112">
        <f t="shared" si="8"/>
        <v>1900</v>
      </c>
    </row>
    <row r="535" spans="3:3">
      <c r="C535" s="112">
        <f t="shared" si="8"/>
        <v>1900</v>
      </c>
    </row>
    <row r="536" spans="3:3">
      <c r="C536" s="112">
        <f t="shared" si="8"/>
        <v>1900</v>
      </c>
    </row>
    <row r="537" spans="3:3">
      <c r="C537" s="112">
        <f t="shared" si="8"/>
        <v>1900</v>
      </c>
    </row>
    <row r="538" spans="3:3">
      <c r="C538" s="112">
        <f t="shared" si="8"/>
        <v>1900</v>
      </c>
    </row>
    <row r="539" spans="3:3">
      <c r="C539" s="112">
        <f t="shared" si="8"/>
        <v>1900</v>
      </c>
    </row>
    <row r="540" spans="3:3">
      <c r="C540" s="112">
        <f t="shared" si="8"/>
        <v>1900</v>
      </c>
    </row>
    <row r="541" spans="3:3">
      <c r="C541" s="112">
        <f t="shared" si="8"/>
        <v>1900</v>
      </c>
    </row>
    <row r="542" spans="3:3">
      <c r="C542" s="112">
        <f t="shared" si="8"/>
        <v>1900</v>
      </c>
    </row>
    <row r="543" spans="3:3">
      <c r="C543" s="112">
        <f t="shared" si="8"/>
        <v>1900</v>
      </c>
    </row>
    <row r="544" spans="3:3">
      <c r="C544" s="112">
        <f t="shared" si="8"/>
        <v>1900</v>
      </c>
    </row>
    <row r="545" spans="3:3">
      <c r="C545" s="112">
        <f t="shared" si="8"/>
        <v>1900</v>
      </c>
    </row>
    <row r="546" spans="3:3">
      <c r="C546" s="112">
        <f t="shared" si="8"/>
        <v>1900</v>
      </c>
    </row>
    <row r="547" spans="3:3">
      <c r="C547" s="112">
        <f t="shared" si="8"/>
        <v>1900</v>
      </c>
    </row>
    <row r="548" spans="3:3">
      <c r="C548" s="112">
        <f t="shared" si="8"/>
        <v>1900</v>
      </c>
    </row>
    <row r="549" spans="3:3">
      <c r="C549" s="112">
        <f t="shared" si="8"/>
        <v>1900</v>
      </c>
    </row>
    <row r="550" spans="3:3">
      <c r="C550" s="112">
        <f t="shared" si="8"/>
        <v>1900</v>
      </c>
    </row>
    <row r="551" spans="3:3">
      <c r="C551" s="112">
        <f t="shared" si="8"/>
        <v>1900</v>
      </c>
    </row>
    <row r="552" spans="3:3">
      <c r="C552" s="112">
        <f t="shared" si="8"/>
        <v>1900</v>
      </c>
    </row>
    <row r="553" spans="3:3">
      <c r="C553" s="112">
        <f t="shared" si="8"/>
        <v>1900</v>
      </c>
    </row>
    <row r="554" spans="3:3">
      <c r="C554" s="112">
        <f t="shared" si="8"/>
        <v>1900</v>
      </c>
    </row>
    <row r="555" spans="3:3">
      <c r="C555" s="112">
        <f t="shared" si="8"/>
        <v>1900</v>
      </c>
    </row>
    <row r="556" spans="3:3">
      <c r="C556" s="112">
        <f t="shared" si="8"/>
        <v>1900</v>
      </c>
    </row>
    <row r="557" spans="3:3">
      <c r="C557" s="112">
        <f t="shared" si="8"/>
        <v>1900</v>
      </c>
    </row>
    <row r="558" spans="3:3">
      <c r="C558" s="112">
        <f t="shared" si="8"/>
        <v>1900</v>
      </c>
    </row>
    <row r="559" spans="3:3">
      <c r="C559" s="112">
        <f t="shared" si="8"/>
        <v>1900</v>
      </c>
    </row>
    <row r="560" spans="3:3">
      <c r="C560" s="112">
        <f t="shared" si="8"/>
        <v>1900</v>
      </c>
    </row>
    <row r="561" spans="3:3">
      <c r="C561" s="112">
        <f t="shared" si="8"/>
        <v>1900</v>
      </c>
    </row>
    <row r="562" spans="3:3">
      <c r="C562" s="112">
        <f t="shared" si="8"/>
        <v>1900</v>
      </c>
    </row>
    <row r="563" spans="3:3">
      <c r="C563" s="112">
        <f t="shared" si="8"/>
        <v>1900</v>
      </c>
    </row>
    <row r="564" spans="3:3">
      <c r="C564" s="112">
        <f t="shared" si="8"/>
        <v>1900</v>
      </c>
    </row>
    <row r="565" spans="3:3">
      <c r="C565" s="112">
        <f t="shared" si="8"/>
        <v>1900</v>
      </c>
    </row>
    <row r="566" spans="3:3">
      <c r="C566" s="112">
        <f t="shared" si="8"/>
        <v>1900</v>
      </c>
    </row>
    <row r="567" spans="3:3">
      <c r="C567" s="112">
        <f t="shared" si="8"/>
        <v>1900</v>
      </c>
    </row>
    <row r="568" spans="3:3">
      <c r="C568" s="112">
        <f t="shared" si="8"/>
        <v>1900</v>
      </c>
    </row>
    <row r="569" spans="3:3">
      <c r="C569" s="112">
        <f t="shared" si="8"/>
        <v>1900</v>
      </c>
    </row>
    <row r="570" spans="3:3">
      <c r="C570" s="112">
        <f t="shared" si="8"/>
        <v>1900</v>
      </c>
    </row>
    <row r="571" spans="3:3">
      <c r="C571" s="112">
        <f t="shared" si="8"/>
        <v>1900</v>
      </c>
    </row>
    <row r="572" spans="3:3">
      <c r="C572" s="112">
        <f t="shared" si="8"/>
        <v>1900</v>
      </c>
    </row>
    <row r="573" spans="3:3">
      <c r="C573" s="112">
        <f t="shared" si="8"/>
        <v>1900</v>
      </c>
    </row>
    <row r="574" spans="3:3">
      <c r="C574" s="112">
        <f t="shared" si="8"/>
        <v>1900</v>
      </c>
    </row>
    <row r="575" spans="3:3">
      <c r="C575" s="112">
        <f t="shared" si="8"/>
        <v>1900</v>
      </c>
    </row>
    <row r="576" spans="3:3">
      <c r="C576" s="112">
        <f t="shared" si="8"/>
        <v>1900</v>
      </c>
    </row>
    <row r="577" spans="3:3">
      <c r="C577" s="112">
        <f t="shared" si="8"/>
        <v>1900</v>
      </c>
    </row>
    <row r="578" spans="3:3">
      <c r="C578" s="112">
        <f t="shared" si="8"/>
        <v>1900</v>
      </c>
    </row>
    <row r="579" spans="3:3">
      <c r="C579" s="112">
        <f t="shared" ref="C579:C642" si="9">YEAR(A579)</f>
        <v>1900</v>
      </c>
    </row>
    <row r="580" spans="3:3">
      <c r="C580" s="112">
        <f t="shared" si="9"/>
        <v>1900</v>
      </c>
    </row>
    <row r="581" spans="3:3">
      <c r="C581" s="112">
        <f t="shared" si="9"/>
        <v>1900</v>
      </c>
    </row>
    <row r="582" spans="3:3">
      <c r="C582" s="112">
        <f t="shared" si="9"/>
        <v>1900</v>
      </c>
    </row>
    <row r="583" spans="3:3">
      <c r="C583" s="112">
        <f t="shared" si="9"/>
        <v>1900</v>
      </c>
    </row>
    <row r="584" spans="3:3">
      <c r="C584" s="112">
        <f t="shared" si="9"/>
        <v>1900</v>
      </c>
    </row>
    <row r="585" spans="3:3">
      <c r="C585" s="112">
        <f t="shared" si="9"/>
        <v>1900</v>
      </c>
    </row>
    <row r="586" spans="3:3">
      <c r="C586" s="112">
        <f t="shared" si="9"/>
        <v>1900</v>
      </c>
    </row>
    <row r="587" spans="3:3">
      <c r="C587" s="112">
        <f t="shared" si="9"/>
        <v>1900</v>
      </c>
    </row>
    <row r="588" spans="3:3">
      <c r="C588" s="112">
        <f t="shared" si="9"/>
        <v>1900</v>
      </c>
    </row>
    <row r="589" spans="3:3">
      <c r="C589" s="112">
        <f t="shared" si="9"/>
        <v>1900</v>
      </c>
    </row>
    <row r="590" spans="3:3">
      <c r="C590" s="112">
        <f t="shared" si="9"/>
        <v>1900</v>
      </c>
    </row>
    <row r="591" spans="3:3">
      <c r="C591" s="112">
        <f t="shared" si="9"/>
        <v>1900</v>
      </c>
    </row>
    <row r="592" spans="3:3">
      <c r="C592" s="112">
        <f t="shared" si="9"/>
        <v>1900</v>
      </c>
    </row>
    <row r="593" spans="3:3">
      <c r="C593" s="112">
        <f t="shared" si="9"/>
        <v>1900</v>
      </c>
    </row>
    <row r="594" spans="3:3">
      <c r="C594" s="112">
        <f t="shared" si="9"/>
        <v>1900</v>
      </c>
    </row>
    <row r="595" spans="3:3">
      <c r="C595" s="112">
        <f t="shared" si="9"/>
        <v>1900</v>
      </c>
    </row>
    <row r="596" spans="3:3">
      <c r="C596" s="112">
        <f t="shared" si="9"/>
        <v>1900</v>
      </c>
    </row>
    <row r="597" spans="3:3">
      <c r="C597" s="112">
        <f t="shared" si="9"/>
        <v>1900</v>
      </c>
    </row>
    <row r="598" spans="3:3">
      <c r="C598" s="112">
        <f t="shared" si="9"/>
        <v>1900</v>
      </c>
    </row>
    <row r="599" spans="3:3">
      <c r="C599" s="112">
        <f t="shared" si="9"/>
        <v>1900</v>
      </c>
    </row>
    <row r="600" spans="3:3">
      <c r="C600" s="112">
        <f t="shared" si="9"/>
        <v>1900</v>
      </c>
    </row>
    <row r="601" spans="3:3">
      <c r="C601" s="112">
        <f t="shared" si="9"/>
        <v>1900</v>
      </c>
    </row>
    <row r="602" spans="3:3">
      <c r="C602" s="112">
        <f t="shared" si="9"/>
        <v>1900</v>
      </c>
    </row>
    <row r="603" spans="3:3">
      <c r="C603" s="112">
        <f t="shared" si="9"/>
        <v>1900</v>
      </c>
    </row>
    <row r="604" spans="3:3">
      <c r="C604" s="112">
        <f t="shared" si="9"/>
        <v>1900</v>
      </c>
    </row>
    <row r="605" spans="3:3">
      <c r="C605" s="112">
        <f t="shared" si="9"/>
        <v>1900</v>
      </c>
    </row>
    <row r="606" spans="3:3">
      <c r="C606" s="112">
        <f t="shared" si="9"/>
        <v>1900</v>
      </c>
    </row>
    <row r="607" spans="3:3">
      <c r="C607" s="112">
        <f t="shared" si="9"/>
        <v>1900</v>
      </c>
    </row>
    <row r="608" spans="3:3">
      <c r="C608" s="112">
        <f t="shared" si="9"/>
        <v>1900</v>
      </c>
    </row>
    <row r="609" spans="3:3">
      <c r="C609" s="112">
        <f t="shared" si="9"/>
        <v>1900</v>
      </c>
    </row>
    <row r="610" spans="3:3">
      <c r="C610" s="112">
        <f t="shared" si="9"/>
        <v>1900</v>
      </c>
    </row>
    <row r="611" spans="3:3">
      <c r="C611" s="112">
        <f t="shared" si="9"/>
        <v>1900</v>
      </c>
    </row>
    <row r="612" spans="3:3">
      <c r="C612" s="112">
        <f t="shared" si="9"/>
        <v>1900</v>
      </c>
    </row>
    <row r="613" spans="3:3">
      <c r="C613" s="112">
        <f t="shared" si="9"/>
        <v>1900</v>
      </c>
    </row>
    <row r="614" spans="3:3">
      <c r="C614" s="112">
        <f t="shared" si="9"/>
        <v>1900</v>
      </c>
    </row>
    <row r="615" spans="3:3">
      <c r="C615" s="112">
        <f t="shared" si="9"/>
        <v>1900</v>
      </c>
    </row>
    <row r="616" spans="3:3">
      <c r="C616" s="112">
        <f t="shared" si="9"/>
        <v>1900</v>
      </c>
    </row>
    <row r="617" spans="3:3">
      <c r="C617" s="112">
        <f t="shared" si="9"/>
        <v>1900</v>
      </c>
    </row>
    <row r="618" spans="3:3">
      <c r="C618" s="112">
        <f t="shared" si="9"/>
        <v>1900</v>
      </c>
    </row>
    <row r="619" spans="3:3">
      <c r="C619" s="112">
        <f t="shared" si="9"/>
        <v>1900</v>
      </c>
    </row>
    <row r="620" spans="3:3">
      <c r="C620" s="112">
        <f t="shared" si="9"/>
        <v>1900</v>
      </c>
    </row>
    <row r="621" spans="3:3">
      <c r="C621" s="112">
        <f t="shared" si="9"/>
        <v>1900</v>
      </c>
    </row>
    <row r="622" spans="3:3">
      <c r="C622" s="112">
        <f t="shared" si="9"/>
        <v>1900</v>
      </c>
    </row>
    <row r="623" spans="3:3">
      <c r="C623" s="112">
        <f t="shared" si="9"/>
        <v>1900</v>
      </c>
    </row>
    <row r="624" spans="3:3">
      <c r="C624" s="112">
        <f t="shared" si="9"/>
        <v>1900</v>
      </c>
    </row>
    <row r="625" spans="3:3">
      <c r="C625" s="112">
        <f t="shared" si="9"/>
        <v>1900</v>
      </c>
    </row>
    <row r="626" spans="3:3">
      <c r="C626" s="112">
        <f t="shared" si="9"/>
        <v>1900</v>
      </c>
    </row>
    <row r="627" spans="3:3">
      <c r="C627" s="112">
        <f t="shared" si="9"/>
        <v>1900</v>
      </c>
    </row>
    <row r="628" spans="3:3">
      <c r="C628" s="112">
        <f t="shared" si="9"/>
        <v>1900</v>
      </c>
    </row>
    <row r="629" spans="3:3">
      <c r="C629" s="112">
        <f t="shared" si="9"/>
        <v>1900</v>
      </c>
    </row>
    <row r="630" spans="3:3">
      <c r="C630" s="112">
        <f t="shared" si="9"/>
        <v>1900</v>
      </c>
    </row>
    <row r="631" spans="3:3">
      <c r="C631" s="112">
        <f t="shared" si="9"/>
        <v>1900</v>
      </c>
    </row>
    <row r="632" spans="3:3">
      <c r="C632" s="112">
        <f t="shared" si="9"/>
        <v>1900</v>
      </c>
    </row>
    <row r="633" spans="3:3">
      <c r="C633" s="112">
        <f t="shared" si="9"/>
        <v>1900</v>
      </c>
    </row>
    <row r="634" spans="3:3">
      <c r="C634" s="112">
        <f t="shared" si="9"/>
        <v>1900</v>
      </c>
    </row>
    <row r="635" spans="3:3">
      <c r="C635" s="112">
        <f t="shared" si="9"/>
        <v>1900</v>
      </c>
    </row>
    <row r="636" spans="3:3">
      <c r="C636" s="112">
        <f t="shared" si="9"/>
        <v>1900</v>
      </c>
    </row>
    <row r="637" spans="3:3">
      <c r="C637" s="112">
        <f t="shared" si="9"/>
        <v>1900</v>
      </c>
    </row>
    <row r="638" spans="3:3">
      <c r="C638" s="112">
        <f t="shared" si="9"/>
        <v>1900</v>
      </c>
    </row>
    <row r="639" spans="3:3">
      <c r="C639" s="112">
        <f t="shared" si="9"/>
        <v>1900</v>
      </c>
    </row>
    <row r="640" spans="3:3">
      <c r="C640" s="112">
        <f t="shared" si="9"/>
        <v>1900</v>
      </c>
    </row>
    <row r="641" spans="3:3">
      <c r="C641" s="112">
        <f t="shared" si="9"/>
        <v>1900</v>
      </c>
    </row>
    <row r="642" spans="3:3">
      <c r="C642" s="112">
        <f t="shared" si="9"/>
        <v>1900</v>
      </c>
    </row>
    <row r="643" spans="3:3">
      <c r="C643" s="112">
        <f t="shared" ref="C643:C706" si="10">YEAR(A643)</f>
        <v>1900</v>
      </c>
    </row>
    <row r="644" spans="3:3">
      <c r="C644" s="112">
        <f t="shared" si="10"/>
        <v>1900</v>
      </c>
    </row>
    <row r="645" spans="3:3">
      <c r="C645" s="112">
        <f t="shared" si="10"/>
        <v>1900</v>
      </c>
    </row>
    <row r="646" spans="3:3">
      <c r="C646" s="112">
        <f t="shared" si="10"/>
        <v>1900</v>
      </c>
    </row>
    <row r="647" spans="3:3">
      <c r="C647" s="112">
        <f t="shared" si="10"/>
        <v>1900</v>
      </c>
    </row>
    <row r="648" spans="3:3">
      <c r="C648" s="112">
        <f t="shared" si="10"/>
        <v>1900</v>
      </c>
    </row>
    <row r="649" spans="3:3">
      <c r="C649" s="112">
        <f t="shared" si="10"/>
        <v>1900</v>
      </c>
    </row>
    <row r="650" spans="3:3">
      <c r="C650" s="112">
        <f t="shared" si="10"/>
        <v>1900</v>
      </c>
    </row>
    <row r="651" spans="3:3">
      <c r="C651" s="112">
        <f t="shared" si="10"/>
        <v>1900</v>
      </c>
    </row>
    <row r="652" spans="3:3">
      <c r="C652" s="112">
        <f t="shared" si="10"/>
        <v>1900</v>
      </c>
    </row>
    <row r="653" spans="3:3">
      <c r="C653" s="112">
        <f t="shared" si="10"/>
        <v>1900</v>
      </c>
    </row>
    <row r="654" spans="3:3">
      <c r="C654" s="112">
        <f t="shared" si="10"/>
        <v>1900</v>
      </c>
    </row>
    <row r="655" spans="3:3">
      <c r="C655" s="112">
        <f t="shared" si="10"/>
        <v>1900</v>
      </c>
    </row>
    <row r="656" spans="3:3">
      <c r="C656" s="112">
        <f t="shared" si="10"/>
        <v>1900</v>
      </c>
    </row>
    <row r="657" spans="3:3">
      <c r="C657" s="112">
        <f t="shared" si="10"/>
        <v>1900</v>
      </c>
    </row>
    <row r="658" spans="3:3">
      <c r="C658" s="112">
        <f t="shared" si="10"/>
        <v>1900</v>
      </c>
    </row>
    <row r="659" spans="3:3">
      <c r="C659" s="112">
        <f t="shared" si="10"/>
        <v>1900</v>
      </c>
    </row>
    <row r="660" spans="3:3">
      <c r="C660" s="112">
        <f t="shared" si="10"/>
        <v>1900</v>
      </c>
    </row>
    <row r="661" spans="3:3">
      <c r="C661" s="112">
        <f t="shared" si="10"/>
        <v>1900</v>
      </c>
    </row>
    <row r="662" spans="3:3">
      <c r="C662" s="112">
        <f t="shared" si="10"/>
        <v>1900</v>
      </c>
    </row>
    <row r="663" spans="3:3">
      <c r="C663" s="112">
        <f t="shared" si="10"/>
        <v>1900</v>
      </c>
    </row>
    <row r="664" spans="3:3">
      <c r="C664" s="112">
        <f t="shared" si="10"/>
        <v>1900</v>
      </c>
    </row>
    <row r="665" spans="3:3">
      <c r="C665" s="112">
        <f t="shared" si="10"/>
        <v>1900</v>
      </c>
    </row>
    <row r="666" spans="3:3">
      <c r="C666" s="112">
        <f t="shared" si="10"/>
        <v>1900</v>
      </c>
    </row>
    <row r="667" spans="3:3">
      <c r="C667" s="112">
        <f t="shared" si="10"/>
        <v>1900</v>
      </c>
    </row>
    <row r="668" spans="3:3">
      <c r="C668" s="112">
        <f t="shared" si="10"/>
        <v>1900</v>
      </c>
    </row>
    <row r="669" spans="3:3">
      <c r="C669" s="112">
        <f t="shared" si="10"/>
        <v>1900</v>
      </c>
    </row>
    <row r="670" spans="3:3">
      <c r="C670" s="112">
        <f t="shared" si="10"/>
        <v>1900</v>
      </c>
    </row>
    <row r="671" spans="3:3">
      <c r="C671" s="112">
        <f t="shared" si="10"/>
        <v>1900</v>
      </c>
    </row>
    <row r="672" spans="3:3">
      <c r="C672" s="112">
        <f t="shared" si="10"/>
        <v>1900</v>
      </c>
    </row>
    <row r="673" spans="3:3">
      <c r="C673" s="112">
        <f t="shared" si="10"/>
        <v>1900</v>
      </c>
    </row>
    <row r="674" spans="3:3">
      <c r="C674" s="112">
        <f t="shared" si="10"/>
        <v>1900</v>
      </c>
    </row>
    <row r="675" spans="3:3">
      <c r="C675" s="112">
        <f t="shared" si="10"/>
        <v>1900</v>
      </c>
    </row>
    <row r="676" spans="3:3">
      <c r="C676" s="112">
        <f t="shared" si="10"/>
        <v>1900</v>
      </c>
    </row>
    <row r="677" spans="3:3">
      <c r="C677" s="112">
        <f t="shared" si="10"/>
        <v>1900</v>
      </c>
    </row>
    <row r="678" spans="3:3">
      <c r="C678" s="112">
        <f t="shared" si="10"/>
        <v>1900</v>
      </c>
    </row>
    <row r="679" spans="3:3">
      <c r="C679" s="112">
        <f t="shared" si="10"/>
        <v>1900</v>
      </c>
    </row>
    <row r="680" spans="3:3">
      <c r="C680" s="112">
        <f t="shared" si="10"/>
        <v>1900</v>
      </c>
    </row>
    <row r="681" spans="3:3">
      <c r="C681" s="112">
        <f t="shared" si="10"/>
        <v>1900</v>
      </c>
    </row>
    <row r="682" spans="3:3">
      <c r="C682" s="112">
        <f t="shared" si="10"/>
        <v>1900</v>
      </c>
    </row>
    <row r="683" spans="3:3">
      <c r="C683" s="112">
        <f t="shared" si="10"/>
        <v>1900</v>
      </c>
    </row>
    <row r="684" spans="3:3">
      <c r="C684" s="112">
        <f t="shared" si="10"/>
        <v>1900</v>
      </c>
    </row>
    <row r="685" spans="3:3">
      <c r="C685" s="112">
        <f t="shared" si="10"/>
        <v>1900</v>
      </c>
    </row>
    <row r="686" spans="3:3">
      <c r="C686" s="112">
        <f t="shared" si="10"/>
        <v>1900</v>
      </c>
    </row>
    <row r="687" spans="3:3">
      <c r="C687" s="112">
        <f t="shared" si="10"/>
        <v>1900</v>
      </c>
    </row>
    <row r="688" spans="3:3">
      <c r="C688" s="112">
        <f t="shared" si="10"/>
        <v>1900</v>
      </c>
    </row>
    <row r="689" spans="3:3">
      <c r="C689" s="112">
        <f t="shared" si="10"/>
        <v>1900</v>
      </c>
    </row>
    <row r="690" spans="3:3">
      <c r="C690" s="112">
        <f t="shared" si="10"/>
        <v>1900</v>
      </c>
    </row>
    <row r="691" spans="3:3">
      <c r="C691" s="112">
        <f t="shared" si="10"/>
        <v>1900</v>
      </c>
    </row>
    <row r="692" spans="3:3">
      <c r="C692" s="112">
        <f t="shared" si="10"/>
        <v>1900</v>
      </c>
    </row>
    <row r="693" spans="3:3">
      <c r="C693" s="112">
        <f t="shared" si="10"/>
        <v>1900</v>
      </c>
    </row>
    <row r="694" spans="3:3">
      <c r="C694" s="112">
        <f t="shared" si="10"/>
        <v>1900</v>
      </c>
    </row>
    <row r="695" spans="3:3">
      <c r="C695" s="112">
        <f t="shared" si="10"/>
        <v>1900</v>
      </c>
    </row>
    <row r="696" spans="3:3">
      <c r="C696" s="112">
        <f t="shared" si="10"/>
        <v>1900</v>
      </c>
    </row>
    <row r="697" spans="3:3">
      <c r="C697" s="112">
        <f t="shared" si="10"/>
        <v>1900</v>
      </c>
    </row>
    <row r="698" spans="3:3">
      <c r="C698" s="112">
        <f t="shared" si="10"/>
        <v>1900</v>
      </c>
    </row>
    <row r="699" spans="3:3">
      <c r="C699" s="112">
        <f t="shared" si="10"/>
        <v>1900</v>
      </c>
    </row>
    <row r="700" spans="3:3">
      <c r="C700" s="112">
        <f t="shared" si="10"/>
        <v>1900</v>
      </c>
    </row>
    <row r="701" spans="3:3">
      <c r="C701" s="112">
        <f t="shared" si="10"/>
        <v>1900</v>
      </c>
    </row>
    <row r="702" spans="3:3">
      <c r="C702" s="112">
        <f t="shared" si="10"/>
        <v>1900</v>
      </c>
    </row>
    <row r="703" spans="3:3">
      <c r="C703" s="112">
        <f t="shared" si="10"/>
        <v>1900</v>
      </c>
    </row>
    <row r="704" spans="3:3">
      <c r="C704" s="112">
        <f t="shared" si="10"/>
        <v>1900</v>
      </c>
    </row>
    <row r="705" spans="3:3">
      <c r="C705" s="112">
        <f t="shared" si="10"/>
        <v>1900</v>
      </c>
    </row>
    <row r="706" spans="3:3">
      <c r="C706" s="112">
        <f t="shared" si="10"/>
        <v>1900</v>
      </c>
    </row>
    <row r="707" spans="3:3">
      <c r="C707" s="112">
        <f t="shared" ref="C707:C770" si="11">YEAR(A707)</f>
        <v>1900</v>
      </c>
    </row>
    <row r="708" spans="3:3">
      <c r="C708" s="112">
        <f t="shared" si="11"/>
        <v>1900</v>
      </c>
    </row>
    <row r="709" spans="3:3">
      <c r="C709" s="112">
        <f t="shared" si="11"/>
        <v>1900</v>
      </c>
    </row>
    <row r="710" spans="3:3">
      <c r="C710" s="112">
        <f t="shared" si="11"/>
        <v>1900</v>
      </c>
    </row>
    <row r="711" spans="3:3">
      <c r="C711" s="112">
        <f t="shared" si="11"/>
        <v>1900</v>
      </c>
    </row>
    <row r="712" spans="3:3">
      <c r="C712" s="112">
        <f t="shared" si="11"/>
        <v>1900</v>
      </c>
    </row>
    <row r="713" spans="3:3">
      <c r="C713" s="112">
        <f t="shared" si="11"/>
        <v>1900</v>
      </c>
    </row>
    <row r="714" spans="3:3">
      <c r="C714" s="112">
        <f t="shared" si="11"/>
        <v>1900</v>
      </c>
    </row>
    <row r="715" spans="3:3">
      <c r="C715" s="112">
        <f t="shared" si="11"/>
        <v>1900</v>
      </c>
    </row>
    <row r="716" spans="3:3">
      <c r="C716" s="112">
        <f t="shared" si="11"/>
        <v>1900</v>
      </c>
    </row>
    <row r="717" spans="3:3">
      <c r="C717" s="112">
        <f t="shared" si="11"/>
        <v>1900</v>
      </c>
    </row>
    <row r="718" spans="3:3">
      <c r="C718" s="112">
        <f t="shared" si="11"/>
        <v>1900</v>
      </c>
    </row>
    <row r="719" spans="3:3">
      <c r="C719" s="112">
        <f t="shared" si="11"/>
        <v>1900</v>
      </c>
    </row>
    <row r="720" spans="3:3">
      <c r="C720" s="112">
        <f t="shared" si="11"/>
        <v>1900</v>
      </c>
    </row>
    <row r="721" spans="3:3">
      <c r="C721" s="112">
        <f t="shared" si="11"/>
        <v>1900</v>
      </c>
    </row>
    <row r="722" spans="3:3">
      <c r="C722" s="112">
        <f t="shared" si="11"/>
        <v>1900</v>
      </c>
    </row>
    <row r="723" spans="3:3">
      <c r="C723" s="112">
        <f t="shared" si="11"/>
        <v>1900</v>
      </c>
    </row>
    <row r="724" spans="3:3">
      <c r="C724" s="112">
        <f t="shared" si="11"/>
        <v>1900</v>
      </c>
    </row>
    <row r="725" spans="3:3">
      <c r="C725" s="112">
        <f t="shared" si="11"/>
        <v>1900</v>
      </c>
    </row>
    <row r="726" spans="3:3">
      <c r="C726" s="112">
        <f t="shared" si="11"/>
        <v>1900</v>
      </c>
    </row>
    <row r="727" spans="3:3">
      <c r="C727" s="112">
        <f t="shared" si="11"/>
        <v>1900</v>
      </c>
    </row>
    <row r="728" spans="3:3">
      <c r="C728" s="112">
        <f t="shared" si="11"/>
        <v>1900</v>
      </c>
    </row>
    <row r="729" spans="3:3">
      <c r="C729" s="112">
        <f t="shared" si="11"/>
        <v>1900</v>
      </c>
    </row>
    <row r="730" spans="3:3">
      <c r="C730" s="112">
        <f t="shared" si="11"/>
        <v>1900</v>
      </c>
    </row>
    <row r="731" spans="3:3">
      <c r="C731" s="112">
        <f t="shared" si="11"/>
        <v>1900</v>
      </c>
    </row>
    <row r="732" spans="3:3">
      <c r="C732" s="112">
        <f t="shared" si="11"/>
        <v>1900</v>
      </c>
    </row>
    <row r="733" spans="3:3">
      <c r="C733" s="112">
        <f t="shared" si="11"/>
        <v>1900</v>
      </c>
    </row>
    <row r="734" spans="3:3">
      <c r="C734" s="112">
        <f t="shared" si="11"/>
        <v>1900</v>
      </c>
    </row>
    <row r="735" spans="3:3">
      <c r="C735" s="112">
        <f t="shared" si="11"/>
        <v>1900</v>
      </c>
    </row>
    <row r="736" spans="3:3">
      <c r="C736" s="112">
        <f t="shared" si="11"/>
        <v>1900</v>
      </c>
    </row>
    <row r="737" spans="3:3">
      <c r="C737" s="112">
        <f t="shared" si="11"/>
        <v>1900</v>
      </c>
    </row>
    <row r="738" spans="3:3">
      <c r="C738" s="112">
        <f t="shared" si="11"/>
        <v>1900</v>
      </c>
    </row>
    <row r="739" spans="3:3">
      <c r="C739" s="112">
        <f t="shared" si="11"/>
        <v>1900</v>
      </c>
    </row>
    <row r="740" spans="3:3">
      <c r="C740" s="112">
        <f t="shared" si="11"/>
        <v>1900</v>
      </c>
    </row>
    <row r="741" spans="3:3">
      <c r="C741" s="112">
        <f t="shared" si="11"/>
        <v>1900</v>
      </c>
    </row>
    <row r="742" spans="3:3">
      <c r="C742" s="112">
        <f t="shared" si="11"/>
        <v>1900</v>
      </c>
    </row>
    <row r="743" spans="3:3">
      <c r="C743" s="112">
        <f t="shared" si="11"/>
        <v>1900</v>
      </c>
    </row>
    <row r="744" spans="3:3">
      <c r="C744" s="112">
        <f t="shared" si="11"/>
        <v>1900</v>
      </c>
    </row>
    <row r="745" spans="3:3">
      <c r="C745" s="112">
        <f t="shared" si="11"/>
        <v>1900</v>
      </c>
    </row>
    <row r="746" spans="3:3">
      <c r="C746" s="112">
        <f t="shared" si="11"/>
        <v>1900</v>
      </c>
    </row>
    <row r="747" spans="3:3">
      <c r="C747" s="112">
        <f t="shared" si="11"/>
        <v>1900</v>
      </c>
    </row>
    <row r="748" spans="3:3">
      <c r="C748" s="112">
        <f t="shared" si="11"/>
        <v>1900</v>
      </c>
    </row>
    <row r="749" spans="3:3">
      <c r="C749" s="112">
        <f t="shared" si="11"/>
        <v>1900</v>
      </c>
    </row>
    <row r="750" spans="3:3">
      <c r="C750" s="112">
        <f t="shared" si="11"/>
        <v>1900</v>
      </c>
    </row>
    <row r="751" spans="3:3">
      <c r="C751" s="112">
        <f t="shared" si="11"/>
        <v>1900</v>
      </c>
    </row>
    <row r="752" spans="3:3">
      <c r="C752" s="112">
        <f t="shared" si="11"/>
        <v>1900</v>
      </c>
    </row>
    <row r="753" spans="3:3">
      <c r="C753" s="112">
        <f t="shared" si="11"/>
        <v>1900</v>
      </c>
    </row>
    <row r="754" spans="3:3">
      <c r="C754" s="112">
        <f t="shared" si="11"/>
        <v>1900</v>
      </c>
    </row>
    <row r="755" spans="3:3">
      <c r="C755" s="112">
        <f t="shared" si="11"/>
        <v>1900</v>
      </c>
    </row>
    <row r="756" spans="3:3">
      <c r="C756" s="112">
        <f t="shared" si="11"/>
        <v>1900</v>
      </c>
    </row>
    <row r="757" spans="3:3">
      <c r="C757" s="112">
        <f t="shared" si="11"/>
        <v>1900</v>
      </c>
    </row>
    <row r="758" spans="3:3">
      <c r="C758" s="112">
        <f t="shared" si="11"/>
        <v>1900</v>
      </c>
    </row>
    <row r="759" spans="3:3">
      <c r="C759" s="112">
        <f t="shared" si="11"/>
        <v>1900</v>
      </c>
    </row>
    <row r="760" spans="3:3">
      <c r="C760" s="112">
        <f t="shared" si="11"/>
        <v>1900</v>
      </c>
    </row>
    <row r="761" spans="3:3">
      <c r="C761" s="112">
        <f t="shared" si="11"/>
        <v>1900</v>
      </c>
    </row>
    <row r="762" spans="3:3">
      <c r="C762" s="112">
        <f t="shared" si="11"/>
        <v>1900</v>
      </c>
    </row>
    <row r="763" spans="3:3">
      <c r="C763" s="112">
        <f t="shared" si="11"/>
        <v>1900</v>
      </c>
    </row>
    <row r="764" spans="3:3">
      <c r="C764" s="112">
        <f t="shared" si="11"/>
        <v>1900</v>
      </c>
    </row>
    <row r="765" spans="3:3">
      <c r="C765" s="112">
        <f t="shared" si="11"/>
        <v>1900</v>
      </c>
    </row>
    <row r="766" spans="3:3">
      <c r="C766" s="112">
        <f t="shared" si="11"/>
        <v>1900</v>
      </c>
    </row>
    <row r="767" spans="3:3">
      <c r="C767" s="112">
        <f t="shared" si="11"/>
        <v>1900</v>
      </c>
    </row>
    <row r="768" spans="3:3">
      <c r="C768" s="112">
        <f t="shared" si="11"/>
        <v>1900</v>
      </c>
    </row>
    <row r="769" spans="3:3">
      <c r="C769" s="112">
        <f t="shared" si="11"/>
        <v>1900</v>
      </c>
    </row>
    <row r="770" spans="3:3">
      <c r="C770" s="112">
        <f t="shared" si="11"/>
        <v>1900</v>
      </c>
    </row>
    <row r="771" spans="3:3">
      <c r="C771" s="112">
        <f t="shared" ref="C771:C834" si="12">YEAR(A771)</f>
        <v>1900</v>
      </c>
    </row>
    <row r="772" spans="3:3">
      <c r="C772" s="112">
        <f t="shared" si="12"/>
        <v>1900</v>
      </c>
    </row>
    <row r="773" spans="3:3">
      <c r="C773" s="112">
        <f t="shared" si="12"/>
        <v>1900</v>
      </c>
    </row>
    <row r="774" spans="3:3">
      <c r="C774" s="112">
        <f t="shared" si="12"/>
        <v>1900</v>
      </c>
    </row>
    <row r="775" spans="3:3">
      <c r="C775" s="112">
        <f t="shared" si="12"/>
        <v>1900</v>
      </c>
    </row>
    <row r="776" spans="3:3">
      <c r="C776" s="112">
        <f t="shared" si="12"/>
        <v>1900</v>
      </c>
    </row>
    <row r="777" spans="3:3">
      <c r="C777" s="112">
        <f t="shared" si="12"/>
        <v>1900</v>
      </c>
    </row>
    <row r="778" spans="3:3">
      <c r="C778" s="112">
        <f t="shared" si="12"/>
        <v>1900</v>
      </c>
    </row>
    <row r="779" spans="3:3">
      <c r="C779" s="112">
        <f t="shared" si="12"/>
        <v>1900</v>
      </c>
    </row>
    <row r="780" spans="3:3">
      <c r="C780" s="112">
        <f t="shared" si="12"/>
        <v>1900</v>
      </c>
    </row>
    <row r="781" spans="3:3">
      <c r="C781" s="112">
        <f t="shared" si="12"/>
        <v>1900</v>
      </c>
    </row>
    <row r="782" spans="3:3">
      <c r="C782" s="112">
        <f t="shared" si="12"/>
        <v>1900</v>
      </c>
    </row>
    <row r="783" spans="3:3">
      <c r="C783" s="112">
        <f t="shared" si="12"/>
        <v>1900</v>
      </c>
    </row>
    <row r="784" spans="3:3">
      <c r="C784" s="112">
        <f t="shared" si="12"/>
        <v>1900</v>
      </c>
    </row>
    <row r="785" spans="3:3">
      <c r="C785" s="112">
        <f t="shared" si="12"/>
        <v>1900</v>
      </c>
    </row>
    <row r="786" spans="3:3">
      <c r="C786" s="112">
        <f t="shared" si="12"/>
        <v>1900</v>
      </c>
    </row>
    <row r="787" spans="3:3">
      <c r="C787" s="112">
        <f t="shared" si="12"/>
        <v>1900</v>
      </c>
    </row>
    <row r="788" spans="3:3">
      <c r="C788" s="112">
        <f t="shared" si="12"/>
        <v>1900</v>
      </c>
    </row>
    <row r="789" spans="3:3">
      <c r="C789" s="112">
        <f t="shared" si="12"/>
        <v>1900</v>
      </c>
    </row>
    <row r="790" spans="3:3">
      <c r="C790" s="112">
        <f t="shared" si="12"/>
        <v>1900</v>
      </c>
    </row>
    <row r="791" spans="3:3">
      <c r="C791" s="112">
        <f t="shared" si="12"/>
        <v>1900</v>
      </c>
    </row>
    <row r="792" spans="3:3">
      <c r="C792" s="112">
        <f t="shared" si="12"/>
        <v>1900</v>
      </c>
    </row>
    <row r="793" spans="3:3">
      <c r="C793" s="112">
        <f t="shared" si="12"/>
        <v>1900</v>
      </c>
    </row>
    <row r="794" spans="3:3">
      <c r="C794" s="112">
        <f t="shared" si="12"/>
        <v>1900</v>
      </c>
    </row>
    <row r="795" spans="3:3">
      <c r="C795" s="112">
        <f t="shared" si="12"/>
        <v>1900</v>
      </c>
    </row>
    <row r="796" spans="3:3">
      <c r="C796" s="112">
        <f t="shared" si="12"/>
        <v>1900</v>
      </c>
    </row>
    <row r="797" spans="3:3">
      <c r="C797" s="112">
        <f t="shared" si="12"/>
        <v>1900</v>
      </c>
    </row>
    <row r="798" spans="3:3">
      <c r="C798" s="112">
        <f t="shared" si="12"/>
        <v>1900</v>
      </c>
    </row>
    <row r="799" spans="3:3">
      <c r="C799" s="112">
        <f t="shared" si="12"/>
        <v>1900</v>
      </c>
    </row>
    <row r="800" spans="3:3">
      <c r="C800" s="112">
        <f t="shared" si="12"/>
        <v>1900</v>
      </c>
    </row>
    <row r="801" spans="3:3">
      <c r="C801" s="112">
        <f t="shared" si="12"/>
        <v>1900</v>
      </c>
    </row>
    <row r="802" spans="3:3">
      <c r="C802" s="112">
        <f t="shared" si="12"/>
        <v>1900</v>
      </c>
    </row>
    <row r="803" spans="3:3">
      <c r="C803" s="112">
        <f t="shared" si="12"/>
        <v>1900</v>
      </c>
    </row>
    <row r="804" spans="3:3">
      <c r="C804" s="112">
        <f t="shared" si="12"/>
        <v>1900</v>
      </c>
    </row>
    <row r="805" spans="3:3">
      <c r="C805" s="112">
        <f t="shared" si="12"/>
        <v>1900</v>
      </c>
    </row>
    <row r="806" spans="3:3">
      <c r="C806" s="112">
        <f t="shared" si="12"/>
        <v>1900</v>
      </c>
    </row>
    <row r="807" spans="3:3">
      <c r="C807" s="112">
        <f t="shared" si="12"/>
        <v>1900</v>
      </c>
    </row>
    <row r="808" spans="3:3">
      <c r="C808" s="112">
        <f t="shared" si="12"/>
        <v>1900</v>
      </c>
    </row>
    <row r="809" spans="3:3">
      <c r="C809" s="112">
        <f t="shared" si="12"/>
        <v>1900</v>
      </c>
    </row>
    <row r="810" spans="3:3">
      <c r="C810" s="112">
        <f t="shared" si="12"/>
        <v>1900</v>
      </c>
    </row>
    <row r="811" spans="3:3">
      <c r="C811" s="112">
        <f t="shared" si="12"/>
        <v>1900</v>
      </c>
    </row>
    <row r="812" spans="3:3">
      <c r="C812" s="112">
        <f t="shared" si="12"/>
        <v>1900</v>
      </c>
    </row>
    <row r="813" spans="3:3">
      <c r="C813" s="112">
        <f t="shared" si="12"/>
        <v>1900</v>
      </c>
    </row>
    <row r="814" spans="3:3">
      <c r="C814" s="112">
        <f t="shared" si="12"/>
        <v>1900</v>
      </c>
    </row>
    <row r="815" spans="3:3">
      <c r="C815" s="112">
        <f t="shared" si="12"/>
        <v>1900</v>
      </c>
    </row>
    <row r="816" spans="3:3">
      <c r="C816" s="112">
        <f t="shared" si="12"/>
        <v>1900</v>
      </c>
    </row>
    <row r="817" spans="3:3">
      <c r="C817" s="112">
        <f t="shared" si="12"/>
        <v>1900</v>
      </c>
    </row>
    <row r="818" spans="3:3">
      <c r="C818" s="112">
        <f t="shared" si="12"/>
        <v>1900</v>
      </c>
    </row>
    <row r="819" spans="3:3">
      <c r="C819" s="112">
        <f t="shared" si="12"/>
        <v>1900</v>
      </c>
    </row>
    <row r="820" spans="3:3">
      <c r="C820" s="112">
        <f t="shared" si="12"/>
        <v>1900</v>
      </c>
    </row>
    <row r="821" spans="3:3">
      <c r="C821" s="112">
        <f t="shared" si="12"/>
        <v>1900</v>
      </c>
    </row>
    <row r="822" spans="3:3">
      <c r="C822" s="112">
        <f t="shared" si="12"/>
        <v>1900</v>
      </c>
    </row>
    <row r="823" spans="3:3">
      <c r="C823" s="112">
        <f t="shared" si="12"/>
        <v>1900</v>
      </c>
    </row>
    <row r="824" spans="3:3">
      <c r="C824" s="112">
        <f t="shared" si="12"/>
        <v>1900</v>
      </c>
    </row>
    <row r="825" spans="3:3">
      <c r="C825" s="112">
        <f t="shared" si="12"/>
        <v>1900</v>
      </c>
    </row>
    <row r="826" spans="3:3">
      <c r="C826" s="112">
        <f t="shared" si="12"/>
        <v>1900</v>
      </c>
    </row>
    <row r="827" spans="3:3">
      <c r="C827" s="112">
        <f t="shared" si="12"/>
        <v>1900</v>
      </c>
    </row>
    <row r="828" spans="3:3">
      <c r="C828" s="112">
        <f t="shared" si="12"/>
        <v>1900</v>
      </c>
    </row>
    <row r="829" spans="3:3">
      <c r="C829" s="112">
        <f t="shared" si="12"/>
        <v>1900</v>
      </c>
    </row>
    <row r="830" spans="3:3">
      <c r="C830" s="112">
        <f t="shared" si="12"/>
        <v>1900</v>
      </c>
    </row>
    <row r="831" spans="3:3">
      <c r="C831" s="112">
        <f t="shared" si="12"/>
        <v>1900</v>
      </c>
    </row>
    <row r="832" spans="3:3">
      <c r="C832" s="112">
        <f t="shared" si="12"/>
        <v>1900</v>
      </c>
    </row>
    <row r="833" spans="3:3">
      <c r="C833" s="112">
        <f t="shared" si="12"/>
        <v>1900</v>
      </c>
    </row>
    <row r="834" spans="3:3">
      <c r="C834" s="112">
        <f t="shared" si="12"/>
        <v>1900</v>
      </c>
    </row>
    <row r="835" spans="3:3">
      <c r="C835" s="112">
        <f t="shared" ref="C835:C898" si="13">YEAR(A835)</f>
        <v>1900</v>
      </c>
    </row>
    <row r="836" spans="3:3">
      <c r="C836" s="112">
        <f t="shared" si="13"/>
        <v>1900</v>
      </c>
    </row>
    <row r="837" spans="3:3">
      <c r="C837" s="112">
        <f t="shared" si="13"/>
        <v>1900</v>
      </c>
    </row>
    <row r="838" spans="3:3">
      <c r="C838" s="112">
        <f t="shared" si="13"/>
        <v>1900</v>
      </c>
    </row>
    <row r="839" spans="3:3">
      <c r="C839" s="112">
        <f t="shared" si="13"/>
        <v>1900</v>
      </c>
    </row>
    <row r="840" spans="3:3">
      <c r="C840" s="112">
        <f t="shared" si="13"/>
        <v>1900</v>
      </c>
    </row>
    <row r="841" spans="3:3">
      <c r="C841" s="112">
        <f t="shared" si="13"/>
        <v>1900</v>
      </c>
    </row>
    <row r="842" spans="3:3">
      <c r="C842" s="112">
        <f t="shared" si="13"/>
        <v>1900</v>
      </c>
    </row>
    <row r="843" spans="3:3">
      <c r="C843" s="112">
        <f t="shared" si="13"/>
        <v>1900</v>
      </c>
    </row>
    <row r="844" spans="3:3">
      <c r="C844" s="112">
        <f t="shared" si="13"/>
        <v>1900</v>
      </c>
    </row>
    <row r="845" spans="3:3">
      <c r="C845" s="112">
        <f t="shared" si="13"/>
        <v>1900</v>
      </c>
    </row>
    <row r="846" spans="3:3">
      <c r="C846" s="112">
        <f t="shared" si="13"/>
        <v>1900</v>
      </c>
    </row>
    <row r="847" spans="3:3">
      <c r="C847" s="112">
        <f t="shared" si="13"/>
        <v>1900</v>
      </c>
    </row>
    <row r="848" spans="3:3">
      <c r="C848" s="112">
        <f t="shared" si="13"/>
        <v>1900</v>
      </c>
    </row>
    <row r="849" spans="3:3">
      <c r="C849" s="112">
        <f t="shared" si="13"/>
        <v>1900</v>
      </c>
    </row>
    <row r="850" spans="3:3">
      <c r="C850" s="112">
        <f t="shared" si="13"/>
        <v>1900</v>
      </c>
    </row>
    <row r="851" spans="3:3">
      <c r="C851" s="112">
        <f t="shared" si="13"/>
        <v>1900</v>
      </c>
    </row>
    <row r="852" spans="3:3">
      <c r="C852" s="112">
        <f t="shared" si="13"/>
        <v>1900</v>
      </c>
    </row>
    <row r="853" spans="3:3">
      <c r="C853" s="112">
        <f t="shared" si="13"/>
        <v>1900</v>
      </c>
    </row>
    <row r="854" spans="3:3">
      <c r="C854" s="112">
        <f t="shared" si="13"/>
        <v>1900</v>
      </c>
    </row>
    <row r="855" spans="3:3">
      <c r="C855" s="112">
        <f t="shared" si="13"/>
        <v>1900</v>
      </c>
    </row>
    <row r="856" spans="3:3">
      <c r="C856" s="112">
        <f t="shared" si="13"/>
        <v>1900</v>
      </c>
    </row>
    <row r="857" spans="3:3">
      <c r="C857" s="112">
        <f t="shared" si="13"/>
        <v>1900</v>
      </c>
    </row>
    <row r="858" spans="3:3">
      <c r="C858" s="112">
        <f t="shared" si="13"/>
        <v>1900</v>
      </c>
    </row>
    <row r="859" spans="3:3">
      <c r="C859" s="112">
        <f t="shared" si="13"/>
        <v>1900</v>
      </c>
    </row>
    <row r="860" spans="3:3">
      <c r="C860" s="112">
        <f t="shared" si="13"/>
        <v>1900</v>
      </c>
    </row>
    <row r="861" spans="3:3">
      <c r="C861" s="112">
        <f t="shared" si="13"/>
        <v>1900</v>
      </c>
    </row>
    <row r="862" spans="3:3">
      <c r="C862" s="112">
        <f t="shared" si="13"/>
        <v>1900</v>
      </c>
    </row>
    <row r="863" spans="3:3">
      <c r="C863" s="112">
        <f t="shared" si="13"/>
        <v>1900</v>
      </c>
    </row>
    <row r="864" spans="3:3">
      <c r="C864" s="112">
        <f t="shared" si="13"/>
        <v>1900</v>
      </c>
    </row>
    <row r="865" spans="3:3">
      <c r="C865" s="112">
        <f t="shared" si="13"/>
        <v>1900</v>
      </c>
    </row>
    <row r="866" spans="3:3">
      <c r="C866" s="112">
        <f t="shared" si="13"/>
        <v>1900</v>
      </c>
    </row>
    <row r="867" spans="3:3">
      <c r="C867" s="112">
        <f t="shared" si="13"/>
        <v>1900</v>
      </c>
    </row>
    <row r="868" spans="3:3">
      <c r="C868" s="112">
        <f t="shared" si="13"/>
        <v>1900</v>
      </c>
    </row>
    <row r="869" spans="3:3">
      <c r="C869" s="112">
        <f t="shared" si="13"/>
        <v>1900</v>
      </c>
    </row>
    <row r="870" spans="3:3">
      <c r="C870" s="112">
        <f t="shared" si="13"/>
        <v>1900</v>
      </c>
    </row>
    <row r="871" spans="3:3">
      <c r="C871" s="112">
        <f t="shared" si="13"/>
        <v>1900</v>
      </c>
    </row>
    <row r="872" spans="3:3">
      <c r="C872" s="112">
        <f t="shared" si="13"/>
        <v>1900</v>
      </c>
    </row>
    <row r="873" spans="3:3">
      <c r="C873" s="112">
        <f t="shared" si="13"/>
        <v>1900</v>
      </c>
    </row>
    <row r="874" spans="3:3">
      <c r="C874" s="112">
        <f t="shared" si="13"/>
        <v>1900</v>
      </c>
    </row>
    <row r="875" spans="3:3">
      <c r="C875" s="112">
        <f t="shared" si="13"/>
        <v>1900</v>
      </c>
    </row>
    <row r="876" spans="3:3">
      <c r="C876" s="112">
        <f t="shared" si="13"/>
        <v>1900</v>
      </c>
    </row>
    <row r="877" spans="3:3">
      <c r="C877" s="112">
        <f t="shared" si="13"/>
        <v>1900</v>
      </c>
    </row>
    <row r="878" spans="3:3">
      <c r="C878" s="112">
        <f t="shared" si="13"/>
        <v>1900</v>
      </c>
    </row>
    <row r="879" spans="3:3">
      <c r="C879" s="112">
        <f t="shared" si="13"/>
        <v>1900</v>
      </c>
    </row>
    <row r="880" spans="3:3">
      <c r="C880" s="112">
        <f t="shared" si="13"/>
        <v>1900</v>
      </c>
    </row>
    <row r="881" spans="3:3">
      <c r="C881" s="112">
        <f t="shared" si="13"/>
        <v>1900</v>
      </c>
    </row>
    <row r="882" spans="3:3">
      <c r="C882" s="112">
        <f t="shared" si="13"/>
        <v>1900</v>
      </c>
    </row>
    <row r="883" spans="3:3">
      <c r="C883" s="112">
        <f t="shared" si="13"/>
        <v>1900</v>
      </c>
    </row>
    <row r="884" spans="3:3">
      <c r="C884" s="112">
        <f t="shared" si="13"/>
        <v>1900</v>
      </c>
    </row>
    <row r="885" spans="3:3">
      <c r="C885" s="112">
        <f t="shared" si="13"/>
        <v>1900</v>
      </c>
    </row>
    <row r="886" spans="3:3">
      <c r="C886" s="112">
        <f t="shared" si="13"/>
        <v>1900</v>
      </c>
    </row>
    <row r="887" spans="3:3">
      <c r="C887" s="112">
        <f t="shared" si="13"/>
        <v>1900</v>
      </c>
    </row>
    <row r="888" spans="3:3">
      <c r="C888" s="112">
        <f t="shared" si="13"/>
        <v>1900</v>
      </c>
    </row>
    <row r="889" spans="3:3">
      <c r="C889" s="112">
        <f t="shared" si="13"/>
        <v>1900</v>
      </c>
    </row>
    <row r="890" spans="3:3">
      <c r="C890" s="112">
        <f t="shared" si="13"/>
        <v>1900</v>
      </c>
    </row>
    <row r="891" spans="3:3">
      <c r="C891" s="112">
        <f t="shared" si="13"/>
        <v>1900</v>
      </c>
    </row>
    <row r="892" spans="3:3">
      <c r="C892" s="112">
        <f t="shared" si="13"/>
        <v>1900</v>
      </c>
    </row>
    <row r="893" spans="3:3">
      <c r="C893" s="112">
        <f t="shared" si="13"/>
        <v>1900</v>
      </c>
    </row>
    <row r="894" spans="3:3">
      <c r="C894" s="112">
        <f t="shared" si="13"/>
        <v>1900</v>
      </c>
    </row>
    <row r="895" spans="3:3">
      <c r="C895" s="112">
        <f t="shared" si="13"/>
        <v>1900</v>
      </c>
    </row>
    <row r="896" spans="3:3">
      <c r="C896" s="112">
        <f t="shared" si="13"/>
        <v>1900</v>
      </c>
    </row>
    <row r="897" spans="3:3">
      <c r="C897" s="112">
        <f t="shared" si="13"/>
        <v>1900</v>
      </c>
    </row>
    <row r="898" spans="3:3">
      <c r="C898" s="112">
        <f t="shared" si="13"/>
        <v>1900</v>
      </c>
    </row>
    <row r="899" spans="3:3">
      <c r="C899" s="112">
        <f t="shared" ref="C899:C962" si="14">YEAR(A899)</f>
        <v>1900</v>
      </c>
    </row>
    <row r="900" spans="3:3">
      <c r="C900" s="112">
        <f t="shared" si="14"/>
        <v>1900</v>
      </c>
    </row>
    <row r="901" spans="3:3">
      <c r="C901" s="112">
        <f t="shared" si="14"/>
        <v>1900</v>
      </c>
    </row>
    <row r="902" spans="3:3">
      <c r="C902" s="112">
        <f t="shared" si="14"/>
        <v>1900</v>
      </c>
    </row>
    <row r="903" spans="3:3">
      <c r="C903" s="112">
        <f t="shared" si="14"/>
        <v>1900</v>
      </c>
    </row>
    <row r="904" spans="3:3">
      <c r="C904" s="112">
        <f t="shared" si="14"/>
        <v>1900</v>
      </c>
    </row>
    <row r="905" spans="3:3">
      <c r="C905" s="112">
        <f t="shared" si="14"/>
        <v>1900</v>
      </c>
    </row>
    <row r="906" spans="3:3">
      <c r="C906" s="112">
        <f t="shared" si="14"/>
        <v>1900</v>
      </c>
    </row>
    <row r="907" spans="3:3">
      <c r="C907" s="112">
        <f t="shared" si="14"/>
        <v>1900</v>
      </c>
    </row>
    <row r="908" spans="3:3">
      <c r="C908" s="112">
        <f t="shared" si="14"/>
        <v>1900</v>
      </c>
    </row>
    <row r="909" spans="3:3">
      <c r="C909" s="112">
        <f t="shared" si="14"/>
        <v>1900</v>
      </c>
    </row>
    <row r="910" spans="3:3">
      <c r="C910" s="112">
        <f t="shared" si="14"/>
        <v>1900</v>
      </c>
    </row>
    <row r="911" spans="3:3">
      <c r="C911" s="112">
        <f t="shared" si="14"/>
        <v>1900</v>
      </c>
    </row>
    <row r="912" spans="3:3">
      <c r="C912" s="112">
        <f t="shared" si="14"/>
        <v>1900</v>
      </c>
    </row>
    <row r="913" spans="3:3">
      <c r="C913" s="112">
        <f t="shared" si="14"/>
        <v>1900</v>
      </c>
    </row>
    <row r="914" spans="3:3">
      <c r="C914" s="112">
        <f t="shared" si="14"/>
        <v>1900</v>
      </c>
    </row>
    <row r="915" spans="3:3">
      <c r="C915" s="112">
        <f t="shared" si="14"/>
        <v>1900</v>
      </c>
    </row>
    <row r="916" spans="3:3">
      <c r="C916" s="112">
        <f t="shared" si="14"/>
        <v>1900</v>
      </c>
    </row>
    <row r="917" spans="3:3">
      <c r="C917" s="112">
        <f t="shared" si="14"/>
        <v>1900</v>
      </c>
    </row>
    <row r="918" spans="3:3">
      <c r="C918" s="112">
        <f t="shared" si="14"/>
        <v>1900</v>
      </c>
    </row>
    <row r="919" spans="3:3">
      <c r="C919" s="112">
        <f t="shared" si="14"/>
        <v>1900</v>
      </c>
    </row>
    <row r="920" spans="3:3">
      <c r="C920" s="112">
        <f t="shared" si="14"/>
        <v>1900</v>
      </c>
    </row>
    <row r="921" spans="3:3">
      <c r="C921" s="112">
        <f t="shared" si="14"/>
        <v>1900</v>
      </c>
    </row>
    <row r="922" spans="3:3">
      <c r="C922" s="112">
        <f t="shared" si="14"/>
        <v>1900</v>
      </c>
    </row>
    <row r="923" spans="3:3">
      <c r="C923" s="112">
        <f t="shared" si="14"/>
        <v>1900</v>
      </c>
    </row>
    <row r="924" spans="3:3">
      <c r="C924" s="112">
        <f t="shared" si="14"/>
        <v>1900</v>
      </c>
    </row>
    <row r="925" spans="3:3">
      <c r="C925" s="112">
        <f t="shared" si="14"/>
        <v>1900</v>
      </c>
    </row>
    <row r="926" spans="3:3">
      <c r="C926" s="112">
        <f t="shared" si="14"/>
        <v>1900</v>
      </c>
    </row>
    <row r="927" spans="3:3">
      <c r="C927" s="112">
        <f t="shared" si="14"/>
        <v>1900</v>
      </c>
    </row>
    <row r="928" spans="3:3">
      <c r="C928" s="112">
        <f t="shared" si="14"/>
        <v>1900</v>
      </c>
    </row>
    <row r="929" spans="3:3">
      <c r="C929" s="112">
        <f t="shared" si="14"/>
        <v>1900</v>
      </c>
    </row>
    <row r="930" spans="3:3">
      <c r="C930" s="112">
        <f t="shared" si="14"/>
        <v>1900</v>
      </c>
    </row>
    <row r="931" spans="3:3">
      <c r="C931" s="112">
        <f t="shared" si="14"/>
        <v>1900</v>
      </c>
    </row>
    <row r="932" spans="3:3">
      <c r="C932" s="112">
        <f t="shared" si="14"/>
        <v>1900</v>
      </c>
    </row>
    <row r="933" spans="3:3">
      <c r="C933" s="112">
        <f t="shared" si="14"/>
        <v>1900</v>
      </c>
    </row>
    <row r="934" spans="3:3">
      <c r="C934" s="112">
        <f t="shared" si="14"/>
        <v>1900</v>
      </c>
    </row>
    <row r="935" spans="3:3">
      <c r="C935" s="112">
        <f t="shared" si="14"/>
        <v>1900</v>
      </c>
    </row>
    <row r="936" spans="3:3">
      <c r="C936" s="112">
        <f t="shared" si="14"/>
        <v>1900</v>
      </c>
    </row>
    <row r="937" spans="3:3">
      <c r="C937" s="112">
        <f t="shared" si="14"/>
        <v>1900</v>
      </c>
    </row>
    <row r="938" spans="3:3">
      <c r="C938" s="112">
        <f t="shared" si="14"/>
        <v>1900</v>
      </c>
    </row>
    <row r="939" spans="3:3">
      <c r="C939" s="112">
        <f t="shared" si="14"/>
        <v>1900</v>
      </c>
    </row>
    <row r="940" spans="3:3">
      <c r="C940" s="112">
        <f t="shared" si="14"/>
        <v>1900</v>
      </c>
    </row>
    <row r="941" spans="3:3">
      <c r="C941" s="112">
        <f t="shared" si="14"/>
        <v>1900</v>
      </c>
    </row>
    <row r="942" spans="3:3">
      <c r="C942" s="112">
        <f t="shared" si="14"/>
        <v>1900</v>
      </c>
    </row>
    <row r="943" spans="3:3">
      <c r="C943" s="112">
        <f t="shared" si="14"/>
        <v>1900</v>
      </c>
    </row>
    <row r="944" spans="3:3">
      <c r="C944" s="112">
        <f t="shared" si="14"/>
        <v>1900</v>
      </c>
    </row>
    <row r="945" spans="3:3">
      <c r="C945" s="112">
        <f t="shared" si="14"/>
        <v>1900</v>
      </c>
    </row>
    <row r="946" spans="3:3">
      <c r="C946" s="112">
        <f t="shared" si="14"/>
        <v>1900</v>
      </c>
    </row>
    <row r="947" spans="3:3">
      <c r="C947" s="112">
        <f t="shared" si="14"/>
        <v>1900</v>
      </c>
    </row>
    <row r="948" spans="3:3">
      <c r="C948" s="112">
        <f t="shared" si="14"/>
        <v>1900</v>
      </c>
    </row>
    <row r="949" spans="3:3">
      <c r="C949" s="112">
        <f t="shared" si="14"/>
        <v>1900</v>
      </c>
    </row>
    <row r="950" spans="3:3">
      <c r="C950" s="112">
        <f t="shared" si="14"/>
        <v>1900</v>
      </c>
    </row>
    <row r="951" spans="3:3">
      <c r="C951" s="112">
        <f t="shared" si="14"/>
        <v>1900</v>
      </c>
    </row>
    <row r="952" spans="3:3">
      <c r="C952" s="112">
        <f t="shared" si="14"/>
        <v>1900</v>
      </c>
    </row>
    <row r="953" spans="3:3">
      <c r="C953" s="112">
        <f t="shared" si="14"/>
        <v>1900</v>
      </c>
    </row>
    <row r="954" spans="3:3">
      <c r="C954" s="112">
        <f t="shared" si="14"/>
        <v>1900</v>
      </c>
    </row>
    <row r="955" spans="3:3">
      <c r="C955" s="112">
        <f t="shared" si="14"/>
        <v>1900</v>
      </c>
    </row>
    <row r="956" spans="3:3">
      <c r="C956" s="112">
        <f t="shared" si="14"/>
        <v>1900</v>
      </c>
    </row>
    <row r="957" spans="3:3">
      <c r="C957" s="112">
        <f t="shared" si="14"/>
        <v>1900</v>
      </c>
    </row>
    <row r="958" spans="3:3">
      <c r="C958" s="112">
        <f t="shared" si="14"/>
        <v>1900</v>
      </c>
    </row>
    <row r="959" spans="3:3">
      <c r="C959" s="112">
        <f t="shared" si="14"/>
        <v>1900</v>
      </c>
    </row>
    <row r="960" spans="3:3">
      <c r="C960" s="112">
        <f t="shared" si="14"/>
        <v>1900</v>
      </c>
    </row>
    <row r="961" spans="3:3">
      <c r="C961" s="112">
        <f t="shared" si="14"/>
        <v>1900</v>
      </c>
    </row>
    <row r="962" spans="3:3">
      <c r="C962" s="112">
        <f t="shared" si="14"/>
        <v>1900</v>
      </c>
    </row>
    <row r="963" spans="3:3">
      <c r="C963" s="112">
        <f t="shared" ref="C963:C1026" si="15">YEAR(A963)</f>
        <v>1900</v>
      </c>
    </row>
    <row r="964" spans="3:3">
      <c r="C964" s="112">
        <f t="shared" si="15"/>
        <v>1900</v>
      </c>
    </row>
    <row r="965" spans="3:3">
      <c r="C965" s="112">
        <f t="shared" si="15"/>
        <v>1900</v>
      </c>
    </row>
    <row r="966" spans="3:3">
      <c r="C966" s="112">
        <f t="shared" si="15"/>
        <v>1900</v>
      </c>
    </row>
    <row r="967" spans="3:3">
      <c r="C967" s="112">
        <f t="shared" si="15"/>
        <v>1900</v>
      </c>
    </row>
    <row r="968" spans="3:3">
      <c r="C968" s="112">
        <f t="shared" si="15"/>
        <v>1900</v>
      </c>
    </row>
    <row r="969" spans="3:3">
      <c r="C969" s="112">
        <f t="shared" si="15"/>
        <v>1900</v>
      </c>
    </row>
    <row r="970" spans="3:3">
      <c r="C970" s="112">
        <f t="shared" si="15"/>
        <v>1900</v>
      </c>
    </row>
    <row r="971" spans="3:3">
      <c r="C971" s="112">
        <f t="shared" si="15"/>
        <v>1900</v>
      </c>
    </row>
    <row r="972" spans="3:3">
      <c r="C972" s="112">
        <f t="shared" si="15"/>
        <v>1900</v>
      </c>
    </row>
    <row r="973" spans="3:3">
      <c r="C973" s="112">
        <f t="shared" si="15"/>
        <v>1900</v>
      </c>
    </row>
    <row r="974" spans="3:3">
      <c r="C974" s="112">
        <f t="shared" si="15"/>
        <v>1900</v>
      </c>
    </row>
    <row r="975" spans="3:3">
      <c r="C975" s="112">
        <f t="shared" si="15"/>
        <v>1900</v>
      </c>
    </row>
    <row r="976" spans="3:3">
      <c r="C976" s="112">
        <f t="shared" si="15"/>
        <v>1900</v>
      </c>
    </row>
    <row r="977" spans="3:3">
      <c r="C977" s="112">
        <f t="shared" si="15"/>
        <v>1900</v>
      </c>
    </row>
    <row r="978" spans="3:3">
      <c r="C978" s="112">
        <f t="shared" si="15"/>
        <v>1900</v>
      </c>
    </row>
    <row r="979" spans="3:3">
      <c r="C979" s="112">
        <f t="shared" si="15"/>
        <v>1900</v>
      </c>
    </row>
    <row r="980" spans="3:3">
      <c r="C980" s="112">
        <f t="shared" si="15"/>
        <v>1900</v>
      </c>
    </row>
    <row r="981" spans="3:3">
      <c r="C981" s="112">
        <f t="shared" si="15"/>
        <v>1900</v>
      </c>
    </row>
    <row r="982" spans="3:3">
      <c r="C982" s="112">
        <f t="shared" si="15"/>
        <v>1900</v>
      </c>
    </row>
    <row r="983" spans="3:3">
      <c r="C983" s="112">
        <f t="shared" si="15"/>
        <v>1900</v>
      </c>
    </row>
    <row r="984" spans="3:3">
      <c r="C984" s="112">
        <f t="shared" si="15"/>
        <v>1900</v>
      </c>
    </row>
    <row r="985" spans="3:3">
      <c r="C985" s="112">
        <f t="shared" si="15"/>
        <v>1900</v>
      </c>
    </row>
    <row r="986" spans="3:3">
      <c r="C986" s="112">
        <f t="shared" si="15"/>
        <v>1900</v>
      </c>
    </row>
    <row r="987" spans="3:3">
      <c r="C987" s="112">
        <f t="shared" si="15"/>
        <v>1900</v>
      </c>
    </row>
    <row r="988" spans="3:3">
      <c r="C988" s="112">
        <f t="shared" si="15"/>
        <v>1900</v>
      </c>
    </row>
    <row r="989" spans="3:3">
      <c r="C989" s="112">
        <f t="shared" si="15"/>
        <v>1900</v>
      </c>
    </row>
    <row r="990" spans="3:3">
      <c r="C990" s="112">
        <f t="shared" si="15"/>
        <v>1900</v>
      </c>
    </row>
    <row r="991" spans="3:3">
      <c r="C991" s="112">
        <f t="shared" si="15"/>
        <v>1900</v>
      </c>
    </row>
    <row r="992" spans="3:3">
      <c r="C992" s="112">
        <f t="shared" si="15"/>
        <v>1900</v>
      </c>
    </row>
    <row r="993" spans="3:3">
      <c r="C993" s="112">
        <f t="shared" si="15"/>
        <v>1900</v>
      </c>
    </row>
    <row r="994" spans="3:3">
      <c r="C994" s="112">
        <f t="shared" si="15"/>
        <v>1900</v>
      </c>
    </row>
    <row r="995" spans="3:3">
      <c r="C995" s="112">
        <f t="shared" si="15"/>
        <v>1900</v>
      </c>
    </row>
    <row r="996" spans="3:3">
      <c r="C996" s="112">
        <f t="shared" si="15"/>
        <v>1900</v>
      </c>
    </row>
    <row r="997" spans="3:3">
      <c r="C997" s="112">
        <f t="shared" si="15"/>
        <v>1900</v>
      </c>
    </row>
    <row r="998" spans="3:3">
      <c r="C998" s="112">
        <f t="shared" si="15"/>
        <v>1900</v>
      </c>
    </row>
    <row r="999" spans="3:3">
      <c r="C999" s="112">
        <f t="shared" si="15"/>
        <v>1900</v>
      </c>
    </row>
    <row r="1000" spans="3:3">
      <c r="C1000" s="112">
        <f t="shared" si="15"/>
        <v>1900</v>
      </c>
    </row>
    <row r="1001" spans="3:3">
      <c r="C1001" s="112">
        <f t="shared" si="15"/>
        <v>1900</v>
      </c>
    </row>
    <row r="1002" spans="3:3">
      <c r="C1002" s="112">
        <f t="shared" si="15"/>
        <v>1900</v>
      </c>
    </row>
    <row r="1003" spans="3:3">
      <c r="C1003" s="112">
        <f t="shared" si="15"/>
        <v>1900</v>
      </c>
    </row>
    <row r="1004" spans="3:3">
      <c r="C1004" s="112">
        <f t="shared" si="15"/>
        <v>1900</v>
      </c>
    </row>
    <row r="1005" spans="3:3">
      <c r="C1005" s="112">
        <f t="shared" si="15"/>
        <v>1900</v>
      </c>
    </row>
    <row r="1006" spans="3:3">
      <c r="C1006" s="112">
        <f t="shared" si="15"/>
        <v>1900</v>
      </c>
    </row>
    <row r="1007" spans="3:3">
      <c r="C1007" s="112">
        <f t="shared" si="15"/>
        <v>1900</v>
      </c>
    </row>
    <row r="1008" spans="3:3">
      <c r="C1008" s="112">
        <f t="shared" si="15"/>
        <v>1900</v>
      </c>
    </row>
    <row r="1009" spans="3:3">
      <c r="C1009" s="112">
        <f t="shared" si="15"/>
        <v>1900</v>
      </c>
    </row>
    <row r="1010" spans="3:3">
      <c r="C1010" s="112">
        <f t="shared" si="15"/>
        <v>1900</v>
      </c>
    </row>
    <row r="1011" spans="3:3">
      <c r="C1011" s="112">
        <f t="shared" si="15"/>
        <v>1900</v>
      </c>
    </row>
    <row r="1012" spans="3:3">
      <c r="C1012" s="112">
        <f t="shared" si="15"/>
        <v>1900</v>
      </c>
    </row>
    <row r="1013" spans="3:3">
      <c r="C1013" s="112">
        <f t="shared" si="15"/>
        <v>1900</v>
      </c>
    </row>
    <row r="1014" spans="3:3">
      <c r="C1014" s="112">
        <f t="shared" si="15"/>
        <v>1900</v>
      </c>
    </row>
    <row r="1015" spans="3:3">
      <c r="C1015" s="112">
        <f t="shared" si="15"/>
        <v>1900</v>
      </c>
    </row>
    <row r="1016" spans="3:3">
      <c r="C1016" s="112">
        <f t="shared" si="15"/>
        <v>1900</v>
      </c>
    </row>
    <row r="1017" spans="3:3">
      <c r="C1017" s="112">
        <f t="shared" si="15"/>
        <v>1900</v>
      </c>
    </row>
    <row r="1018" spans="3:3">
      <c r="C1018" s="112">
        <f t="shared" si="15"/>
        <v>1900</v>
      </c>
    </row>
    <row r="1019" spans="3:3">
      <c r="C1019" s="112">
        <f t="shared" si="15"/>
        <v>1900</v>
      </c>
    </row>
    <row r="1020" spans="3:3">
      <c r="C1020" s="112">
        <f t="shared" si="15"/>
        <v>1900</v>
      </c>
    </row>
    <row r="1021" spans="3:3">
      <c r="C1021" s="112">
        <f t="shared" si="15"/>
        <v>1900</v>
      </c>
    </row>
    <row r="1022" spans="3:3">
      <c r="C1022" s="112">
        <f t="shared" si="15"/>
        <v>1900</v>
      </c>
    </row>
    <row r="1023" spans="3:3">
      <c r="C1023" s="112">
        <f t="shared" si="15"/>
        <v>1900</v>
      </c>
    </row>
    <row r="1024" spans="3:3">
      <c r="C1024" s="112">
        <f t="shared" si="15"/>
        <v>1900</v>
      </c>
    </row>
    <row r="1025" spans="3:3">
      <c r="C1025" s="112">
        <f t="shared" si="15"/>
        <v>1900</v>
      </c>
    </row>
    <row r="1026" spans="3:3">
      <c r="C1026" s="112">
        <f t="shared" si="15"/>
        <v>1900</v>
      </c>
    </row>
    <row r="1027" spans="3:3">
      <c r="C1027" s="112">
        <f t="shared" ref="C1027:C1090" si="16">YEAR(A1027)</f>
        <v>1900</v>
      </c>
    </row>
    <row r="1028" spans="3:3">
      <c r="C1028" s="112">
        <f t="shared" si="16"/>
        <v>1900</v>
      </c>
    </row>
    <row r="1029" spans="3:3">
      <c r="C1029" s="112">
        <f t="shared" si="16"/>
        <v>1900</v>
      </c>
    </row>
    <row r="1030" spans="3:3">
      <c r="C1030" s="112">
        <f t="shared" si="16"/>
        <v>1900</v>
      </c>
    </row>
    <row r="1031" spans="3:3">
      <c r="C1031" s="112">
        <f t="shared" si="16"/>
        <v>1900</v>
      </c>
    </row>
    <row r="1032" spans="3:3">
      <c r="C1032" s="112">
        <f t="shared" si="16"/>
        <v>1900</v>
      </c>
    </row>
    <row r="1033" spans="3:3">
      <c r="C1033" s="112">
        <f t="shared" si="16"/>
        <v>1900</v>
      </c>
    </row>
    <row r="1034" spans="3:3">
      <c r="C1034" s="112">
        <f t="shared" si="16"/>
        <v>1900</v>
      </c>
    </row>
    <row r="1035" spans="3:3">
      <c r="C1035" s="112">
        <f t="shared" si="16"/>
        <v>1900</v>
      </c>
    </row>
    <row r="1036" spans="3:3">
      <c r="C1036" s="112">
        <f t="shared" si="16"/>
        <v>1900</v>
      </c>
    </row>
    <row r="1037" spans="3:3">
      <c r="C1037" s="112">
        <f t="shared" si="16"/>
        <v>1900</v>
      </c>
    </row>
    <row r="1038" spans="3:3">
      <c r="C1038" s="112">
        <f t="shared" si="16"/>
        <v>1900</v>
      </c>
    </row>
    <row r="1039" spans="3:3">
      <c r="C1039" s="112">
        <f t="shared" si="16"/>
        <v>1900</v>
      </c>
    </row>
    <row r="1040" spans="3:3">
      <c r="C1040" s="112">
        <f t="shared" si="16"/>
        <v>1900</v>
      </c>
    </row>
    <row r="1041" spans="3:3">
      <c r="C1041" s="112">
        <f t="shared" si="16"/>
        <v>1900</v>
      </c>
    </row>
    <row r="1042" spans="3:3">
      <c r="C1042" s="112">
        <f t="shared" si="16"/>
        <v>1900</v>
      </c>
    </row>
    <row r="1043" spans="3:3">
      <c r="C1043" s="112">
        <f t="shared" si="16"/>
        <v>1900</v>
      </c>
    </row>
    <row r="1044" spans="3:3">
      <c r="C1044" s="112">
        <f t="shared" si="16"/>
        <v>1900</v>
      </c>
    </row>
    <row r="1045" spans="3:3">
      <c r="C1045" s="112">
        <f t="shared" si="16"/>
        <v>1900</v>
      </c>
    </row>
    <row r="1046" spans="3:3">
      <c r="C1046" s="112">
        <f t="shared" si="16"/>
        <v>1900</v>
      </c>
    </row>
    <row r="1047" spans="3:3">
      <c r="C1047" s="112">
        <f t="shared" si="16"/>
        <v>1900</v>
      </c>
    </row>
    <row r="1048" spans="3:3">
      <c r="C1048" s="112">
        <f t="shared" si="16"/>
        <v>1900</v>
      </c>
    </row>
    <row r="1049" spans="3:3">
      <c r="C1049" s="112">
        <f t="shared" si="16"/>
        <v>1900</v>
      </c>
    </row>
    <row r="1050" spans="3:3">
      <c r="C1050" s="112">
        <f t="shared" si="16"/>
        <v>1900</v>
      </c>
    </row>
    <row r="1051" spans="3:3">
      <c r="C1051" s="112">
        <f t="shared" si="16"/>
        <v>1900</v>
      </c>
    </row>
    <row r="1052" spans="3:3">
      <c r="C1052" s="112">
        <f t="shared" si="16"/>
        <v>1900</v>
      </c>
    </row>
    <row r="1053" spans="3:3">
      <c r="C1053" s="112">
        <f t="shared" si="16"/>
        <v>1900</v>
      </c>
    </row>
    <row r="1054" spans="3:3">
      <c r="C1054" s="112">
        <f t="shared" si="16"/>
        <v>1900</v>
      </c>
    </row>
    <row r="1055" spans="3:3">
      <c r="C1055" s="112">
        <f t="shared" si="16"/>
        <v>1900</v>
      </c>
    </row>
    <row r="1056" spans="3:3">
      <c r="C1056" s="112">
        <f t="shared" si="16"/>
        <v>1900</v>
      </c>
    </row>
    <row r="1057" spans="3:3">
      <c r="C1057" s="112">
        <f t="shared" si="16"/>
        <v>1900</v>
      </c>
    </row>
    <row r="1058" spans="3:3">
      <c r="C1058" s="112">
        <f t="shared" si="16"/>
        <v>1900</v>
      </c>
    </row>
    <row r="1059" spans="3:3">
      <c r="C1059" s="112">
        <f t="shared" si="16"/>
        <v>1900</v>
      </c>
    </row>
    <row r="1060" spans="3:3">
      <c r="C1060" s="112">
        <f t="shared" si="16"/>
        <v>1900</v>
      </c>
    </row>
    <row r="1061" spans="3:3">
      <c r="C1061" s="112">
        <f t="shared" si="16"/>
        <v>1900</v>
      </c>
    </row>
    <row r="1062" spans="3:3">
      <c r="C1062" s="112">
        <f t="shared" si="16"/>
        <v>1900</v>
      </c>
    </row>
    <row r="1063" spans="3:3">
      <c r="C1063" s="112">
        <f t="shared" si="16"/>
        <v>1900</v>
      </c>
    </row>
    <row r="1064" spans="3:3">
      <c r="C1064" s="112">
        <f t="shared" si="16"/>
        <v>1900</v>
      </c>
    </row>
    <row r="1065" spans="3:3">
      <c r="C1065" s="112">
        <f t="shared" si="16"/>
        <v>1900</v>
      </c>
    </row>
    <row r="1066" spans="3:3">
      <c r="C1066" s="112">
        <f t="shared" si="16"/>
        <v>1900</v>
      </c>
    </row>
    <row r="1067" spans="3:3">
      <c r="C1067" s="112">
        <f t="shared" si="16"/>
        <v>1900</v>
      </c>
    </row>
    <row r="1068" spans="3:3">
      <c r="C1068" s="112">
        <f t="shared" si="16"/>
        <v>1900</v>
      </c>
    </row>
    <row r="1069" spans="3:3">
      <c r="C1069" s="112">
        <f t="shared" si="16"/>
        <v>1900</v>
      </c>
    </row>
    <row r="1070" spans="3:3">
      <c r="C1070" s="112">
        <f t="shared" si="16"/>
        <v>1900</v>
      </c>
    </row>
    <row r="1071" spans="3:3">
      <c r="C1071" s="112">
        <f t="shared" si="16"/>
        <v>1900</v>
      </c>
    </row>
    <row r="1072" spans="3:3">
      <c r="C1072" s="112">
        <f t="shared" si="16"/>
        <v>1900</v>
      </c>
    </row>
    <row r="1073" spans="3:3">
      <c r="C1073" s="112">
        <f t="shared" si="16"/>
        <v>1900</v>
      </c>
    </row>
    <row r="1074" spans="3:3">
      <c r="C1074" s="112">
        <f t="shared" si="16"/>
        <v>1900</v>
      </c>
    </row>
    <row r="1075" spans="3:3">
      <c r="C1075" s="112">
        <f t="shared" si="16"/>
        <v>1900</v>
      </c>
    </row>
    <row r="1076" spans="3:3">
      <c r="C1076" s="112">
        <f t="shared" si="16"/>
        <v>1900</v>
      </c>
    </row>
    <row r="1077" spans="3:3">
      <c r="C1077" s="112">
        <f t="shared" si="16"/>
        <v>1900</v>
      </c>
    </row>
    <row r="1078" spans="3:3">
      <c r="C1078" s="112">
        <f t="shared" si="16"/>
        <v>1900</v>
      </c>
    </row>
    <row r="1079" spans="3:3">
      <c r="C1079" s="112">
        <f t="shared" si="16"/>
        <v>1900</v>
      </c>
    </row>
    <row r="1080" spans="3:3">
      <c r="C1080" s="112">
        <f t="shared" si="16"/>
        <v>1900</v>
      </c>
    </row>
    <row r="1081" spans="3:3">
      <c r="C1081" s="112">
        <f t="shared" si="16"/>
        <v>1900</v>
      </c>
    </row>
    <row r="1082" spans="3:3">
      <c r="C1082" s="112">
        <f t="shared" si="16"/>
        <v>1900</v>
      </c>
    </row>
    <row r="1083" spans="3:3">
      <c r="C1083" s="112">
        <f t="shared" si="16"/>
        <v>1900</v>
      </c>
    </row>
    <row r="1084" spans="3:3">
      <c r="C1084" s="112">
        <f t="shared" si="16"/>
        <v>1900</v>
      </c>
    </row>
    <row r="1085" spans="3:3">
      <c r="C1085" s="112">
        <f t="shared" si="16"/>
        <v>1900</v>
      </c>
    </row>
    <row r="1086" spans="3:3">
      <c r="C1086" s="112">
        <f t="shared" si="16"/>
        <v>1900</v>
      </c>
    </row>
    <row r="1087" spans="3:3">
      <c r="C1087" s="112">
        <f t="shared" si="16"/>
        <v>1900</v>
      </c>
    </row>
    <row r="1088" spans="3:3">
      <c r="C1088" s="112">
        <f t="shared" si="16"/>
        <v>1900</v>
      </c>
    </row>
    <row r="1089" spans="3:3">
      <c r="C1089" s="112">
        <f t="shared" si="16"/>
        <v>1900</v>
      </c>
    </row>
    <row r="1090" spans="3:3">
      <c r="C1090" s="112">
        <f t="shared" si="16"/>
        <v>1900</v>
      </c>
    </row>
    <row r="1091" spans="3:3">
      <c r="C1091" s="112">
        <f t="shared" ref="C1091:C1154" si="17">YEAR(A1091)</f>
        <v>1900</v>
      </c>
    </row>
    <row r="1092" spans="3:3">
      <c r="C1092" s="112">
        <f t="shared" si="17"/>
        <v>1900</v>
      </c>
    </row>
    <row r="1093" spans="3:3">
      <c r="C1093" s="112">
        <f t="shared" si="17"/>
        <v>1900</v>
      </c>
    </row>
    <row r="1094" spans="3:3">
      <c r="C1094" s="112">
        <f t="shared" si="17"/>
        <v>1900</v>
      </c>
    </row>
    <row r="1095" spans="3:3">
      <c r="C1095" s="112">
        <f t="shared" si="17"/>
        <v>1900</v>
      </c>
    </row>
    <row r="1096" spans="3:3">
      <c r="C1096" s="112">
        <f t="shared" si="17"/>
        <v>1900</v>
      </c>
    </row>
    <row r="1097" spans="3:3">
      <c r="C1097" s="112">
        <f t="shared" si="17"/>
        <v>1900</v>
      </c>
    </row>
    <row r="1098" spans="3:3">
      <c r="C1098" s="112">
        <f t="shared" si="17"/>
        <v>1900</v>
      </c>
    </row>
    <row r="1099" spans="3:3">
      <c r="C1099" s="112">
        <f t="shared" si="17"/>
        <v>1900</v>
      </c>
    </row>
    <row r="1100" spans="3:3">
      <c r="C1100" s="112">
        <f t="shared" si="17"/>
        <v>1900</v>
      </c>
    </row>
    <row r="1101" spans="3:3">
      <c r="C1101" s="112">
        <f t="shared" si="17"/>
        <v>1900</v>
      </c>
    </row>
    <row r="1102" spans="3:3">
      <c r="C1102" s="112">
        <f t="shared" si="17"/>
        <v>1900</v>
      </c>
    </row>
    <row r="1103" spans="3:3">
      <c r="C1103" s="112">
        <f t="shared" si="17"/>
        <v>1900</v>
      </c>
    </row>
    <row r="1104" spans="3:3">
      <c r="C1104" s="112">
        <f t="shared" si="17"/>
        <v>1900</v>
      </c>
    </row>
    <row r="1105" spans="3:3">
      <c r="C1105" s="112">
        <f t="shared" si="17"/>
        <v>1900</v>
      </c>
    </row>
    <row r="1106" spans="3:3">
      <c r="C1106" s="112">
        <f t="shared" si="17"/>
        <v>1900</v>
      </c>
    </row>
    <row r="1107" spans="3:3">
      <c r="C1107" s="112">
        <f t="shared" si="17"/>
        <v>1900</v>
      </c>
    </row>
    <row r="1108" spans="3:3">
      <c r="C1108" s="112">
        <f t="shared" si="17"/>
        <v>1900</v>
      </c>
    </row>
    <row r="1109" spans="3:3">
      <c r="C1109" s="112">
        <f t="shared" si="17"/>
        <v>1900</v>
      </c>
    </row>
    <row r="1110" spans="3:3">
      <c r="C1110" s="112">
        <f t="shared" si="17"/>
        <v>1900</v>
      </c>
    </row>
    <row r="1111" spans="3:3">
      <c r="C1111" s="112">
        <f t="shared" si="17"/>
        <v>1900</v>
      </c>
    </row>
    <row r="1112" spans="3:3">
      <c r="C1112" s="112">
        <f t="shared" si="17"/>
        <v>1900</v>
      </c>
    </row>
    <row r="1113" spans="3:3">
      <c r="C1113" s="112">
        <f t="shared" si="17"/>
        <v>1900</v>
      </c>
    </row>
    <row r="1114" spans="3:3">
      <c r="C1114" s="112">
        <f t="shared" si="17"/>
        <v>1900</v>
      </c>
    </row>
    <row r="1115" spans="3:3">
      <c r="C1115" s="112">
        <f t="shared" si="17"/>
        <v>1900</v>
      </c>
    </row>
    <row r="1116" spans="3:3">
      <c r="C1116" s="112">
        <f t="shared" si="17"/>
        <v>1900</v>
      </c>
    </row>
    <row r="1117" spans="3:3">
      <c r="C1117" s="112">
        <f t="shared" si="17"/>
        <v>1900</v>
      </c>
    </row>
    <row r="1118" spans="3:3">
      <c r="C1118" s="112">
        <f t="shared" si="17"/>
        <v>1900</v>
      </c>
    </row>
    <row r="1119" spans="3:3">
      <c r="C1119" s="112">
        <f t="shared" si="17"/>
        <v>1900</v>
      </c>
    </row>
    <row r="1120" spans="3:3">
      <c r="C1120" s="112">
        <f t="shared" si="17"/>
        <v>1900</v>
      </c>
    </row>
    <row r="1121" spans="3:3">
      <c r="C1121" s="112">
        <f t="shared" si="17"/>
        <v>1900</v>
      </c>
    </row>
    <row r="1122" spans="3:3">
      <c r="C1122" s="112">
        <f t="shared" si="17"/>
        <v>1900</v>
      </c>
    </row>
    <row r="1123" spans="3:3">
      <c r="C1123" s="112">
        <f t="shared" si="17"/>
        <v>1900</v>
      </c>
    </row>
    <row r="1124" spans="3:3">
      <c r="C1124" s="112">
        <f t="shared" si="17"/>
        <v>1900</v>
      </c>
    </row>
    <row r="1125" spans="3:3">
      <c r="C1125" s="112">
        <f t="shared" si="17"/>
        <v>1900</v>
      </c>
    </row>
    <row r="1126" spans="3:3">
      <c r="C1126" s="112">
        <f t="shared" si="17"/>
        <v>1900</v>
      </c>
    </row>
    <row r="1127" spans="3:3">
      <c r="C1127" s="112">
        <f t="shared" si="17"/>
        <v>1900</v>
      </c>
    </row>
    <row r="1128" spans="3:3">
      <c r="C1128" s="112">
        <f t="shared" si="17"/>
        <v>1900</v>
      </c>
    </row>
    <row r="1129" spans="3:3">
      <c r="C1129" s="112">
        <f t="shared" si="17"/>
        <v>1900</v>
      </c>
    </row>
    <row r="1130" spans="3:3">
      <c r="C1130" s="112">
        <f t="shared" si="17"/>
        <v>1900</v>
      </c>
    </row>
    <row r="1131" spans="3:3">
      <c r="C1131" s="112">
        <f t="shared" si="17"/>
        <v>1900</v>
      </c>
    </row>
    <row r="1132" spans="3:3">
      <c r="C1132" s="112">
        <f t="shared" si="17"/>
        <v>1900</v>
      </c>
    </row>
    <row r="1133" spans="3:3">
      <c r="C1133" s="112">
        <f t="shared" si="17"/>
        <v>1900</v>
      </c>
    </row>
    <row r="1134" spans="3:3">
      <c r="C1134" s="112">
        <f t="shared" si="17"/>
        <v>1900</v>
      </c>
    </row>
    <row r="1135" spans="3:3">
      <c r="C1135" s="112">
        <f t="shared" si="17"/>
        <v>1900</v>
      </c>
    </row>
    <row r="1136" spans="3:3">
      <c r="C1136" s="112">
        <f t="shared" si="17"/>
        <v>1900</v>
      </c>
    </row>
    <row r="1137" spans="3:3">
      <c r="C1137" s="112">
        <f t="shared" si="17"/>
        <v>1900</v>
      </c>
    </row>
    <row r="1138" spans="3:3">
      <c r="C1138" s="112">
        <f t="shared" si="17"/>
        <v>1900</v>
      </c>
    </row>
    <row r="1139" spans="3:3">
      <c r="C1139" s="112">
        <f t="shared" si="17"/>
        <v>1900</v>
      </c>
    </row>
    <row r="1140" spans="3:3">
      <c r="C1140" s="112">
        <f t="shared" si="17"/>
        <v>1900</v>
      </c>
    </row>
    <row r="1141" spans="3:3">
      <c r="C1141" s="112">
        <f t="shared" si="17"/>
        <v>1900</v>
      </c>
    </row>
    <row r="1142" spans="3:3">
      <c r="C1142" s="112">
        <f t="shared" si="17"/>
        <v>1900</v>
      </c>
    </row>
    <row r="1143" spans="3:3">
      <c r="C1143" s="112">
        <f t="shared" si="17"/>
        <v>1900</v>
      </c>
    </row>
    <row r="1144" spans="3:3">
      <c r="C1144" s="112">
        <f t="shared" si="17"/>
        <v>1900</v>
      </c>
    </row>
    <row r="1145" spans="3:3">
      <c r="C1145" s="112">
        <f t="shared" si="17"/>
        <v>1900</v>
      </c>
    </row>
    <row r="1146" spans="3:3">
      <c r="C1146" s="112">
        <f t="shared" si="17"/>
        <v>1900</v>
      </c>
    </row>
    <row r="1147" spans="3:3">
      <c r="C1147" s="112">
        <f t="shared" si="17"/>
        <v>1900</v>
      </c>
    </row>
    <row r="1148" spans="3:3">
      <c r="C1148" s="112">
        <f t="shared" si="17"/>
        <v>1900</v>
      </c>
    </row>
    <row r="1149" spans="3:3">
      <c r="C1149" s="112">
        <f t="shared" si="17"/>
        <v>1900</v>
      </c>
    </row>
    <row r="1150" spans="3:3">
      <c r="C1150" s="112">
        <f t="shared" si="17"/>
        <v>1900</v>
      </c>
    </row>
    <row r="1151" spans="3:3">
      <c r="C1151" s="112">
        <f t="shared" si="17"/>
        <v>1900</v>
      </c>
    </row>
    <row r="1152" spans="3:3">
      <c r="C1152" s="112">
        <f t="shared" si="17"/>
        <v>1900</v>
      </c>
    </row>
    <row r="1153" spans="3:3">
      <c r="C1153" s="112">
        <f t="shared" si="17"/>
        <v>1900</v>
      </c>
    </row>
    <row r="1154" spans="3:3">
      <c r="C1154" s="112">
        <f t="shared" si="17"/>
        <v>1900</v>
      </c>
    </row>
    <row r="1155" spans="3:3">
      <c r="C1155" s="112">
        <f t="shared" ref="C1155:C1218" si="18">YEAR(A1155)</f>
        <v>1900</v>
      </c>
    </row>
    <row r="1156" spans="3:3">
      <c r="C1156" s="112">
        <f t="shared" si="18"/>
        <v>1900</v>
      </c>
    </row>
    <row r="1157" spans="3:3">
      <c r="C1157" s="112">
        <f t="shared" si="18"/>
        <v>1900</v>
      </c>
    </row>
    <row r="1158" spans="3:3">
      <c r="C1158" s="112">
        <f t="shared" si="18"/>
        <v>1900</v>
      </c>
    </row>
    <row r="1159" spans="3:3">
      <c r="C1159" s="112">
        <f t="shared" si="18"/>
        <v>1900</v>
      </c>
    </row>
    <row r="1160" spans="3:3">
      <c r="C1160" s="112">
        <f t="shared" si="18"/>
        <v>1900</v>
      </c>
    </row>
    <row r="1161" spans="3:3">
      <c r="C1161" s="112">
        <f t="shared" si="18"/>
        <v>1900</v>
      </c>
    </row>
    <row r="1162" spans="3:3">
      <c r="C1162" s="112">
        <f t="shared" si="18"/>
        <v>1900</v>
      </c>
    </row>
    <row r="1163" spans="3:3">
      <c r="C1163" s="112">
        <f t="shared" si="18"/>
        <v>1900</v>
      </c>
    </row>
    <row r="1164" spans="3:3">
      <c r="C1164" s="112">
        <f t="shared" si="18"/>
        <v>1900</v>
      </c>
    </row>
    <row r="1165" spans="3:3">
      <c r="C1165" s="112">
        <f t="shared" si="18"/>
        <v>1900</v>
      </c>
    </row>
    <row r="1166" spans="3:3">
      <c r="C1166" s="112">
        <f t="shared" si="18"/>
        <v>1900</v>
      </c>
    </row>
    <row r="1167" spans="3:3">
      <c r="C1167" s="112">
        <f t="shared" si="18"/>
        <v>1900</v>
      </c>
    </row>
    <row r="1168" spans="3:3">
      <c r="C1168" s="112">
        <f t="shared" si="18"/>
        <v>1900</v>
      </c>
    </row>
    <row r="1169" spans="3:3">
      <c r="C1169" s="112">
        <f t="shared" si="18"/>
        <v>1900</v>
      </c>
    </row>
    <row r="1170" spans="3:3">
      <c r="C1170" s="112">
        <f t="shared" si="18"/>
        <v>1900</v>
      </c>
    </row>
    <row r="1171" spans="3:3">
      <c r="C1171" s="112">
        <f t="shared" si="18"/>
        <v>1900</v>
      </c>
    </row>
    <row r="1172" spans="3:3">
      <c r="C1172" s="112">
        <f t="shared" si="18"/>
        <v>1900</v>
      </c>
    </row>
    <row r="1173" spans="3:3">
      <c r="C1173" s="112">
        <f t="shared" si="18"/>
        <v>1900</v>
      </c>
    </row>
    <row r="1174" spans="3:3">
      <c r="C1174" s="112">
        <f t="shared" si="18"/>
        <v>1900</v>
      </c>
    </row>
    <row r="1175" spans="3:3">
      <c r="C1175" s="112">
        <f t="shared" si="18"/>
        <v>1900</v>
      </c>
    </row>
    <row r="1176" spans="3:3">
      <c r="C1176" s="112">
        <f t="shared" si="18"/>
        <v>1900</v>
      </c>
    </row>
    <row r="1177" spans="3:3">
      <c r="C1177" s="112">
        <f t="shared" si="18"/>
        <v>1900</v>
      </c>
    </row>
    <row r="1178" spans="3:3">
      <c r="C1178" s="112">
        <f t="shared" si="18"/>
        <v>1900</v>
      </c>
    </row>
    <row r="1179" spans="3:3">
      <c r="C1179" s="112">
        <f t="shared" si="18"/>
        <v>1900</v>
      </c>
    </row>
    <row r="1180" spans="3:3">
      <c r="C1180" s="112">
        <f t="shared" si="18"/>
        <v>1900</v>
      </c>
    </row>
    <row r="1181" spans="3:3">
      <c r="C1181" s="112">
        <f t="shared" si="18"/>
        <v>1900</v>
      </c>
    </row>
    <row r="1182" spans="3:3">
      <c r="C1182" s="112">
        <f t="shared" si="18"/>
        <v>1900</v>
      </c>
    </row>
    <row r="1183" spans="3:3">
      <c r="C1183" s="112">
        <f t="shared" si="18"/>
        <v>1900</v>
      </c>
    </row>
    <row r="1184" spans="3:3">
      <c r="C1184" s="112">
        <f t="shared" si="18"/>
        <v>1900</v>
      </c>
    </row>
    <row r="1185" spans="3:3">
      <c r="C1185" s="112">
        <f t="shared" si="18"/>
        <v>1900</v>
      </c>
    </row>
    <row r="1186" spans="3:3">
      <c r="C1186" s="112">
        <f t="shared" si="18"/>
        <v>1900</v>
      </c>
    </row>
    <row r="1187" spans="3:3">
      <c r="C1187" s="112">
        <f t="shared" si="18"/>
        <v>1900</v>
      </c>
    </row>
    <row r="1188" spans="3:3">
      <c r="C1188" s="112">
        <f t="shared" si="18"/>
        <v>1900</v>
      </c>
    </row>
    <row r="1189" spans="3:3">
      <c r="C1189" s="112">
        <f t="shared" si="18"/>
        <v>1900</v>
      </c>
    </row>
    <row r="1190" spans="3:3">
      <c r="C1190" s="112">
        <f t="shared" si="18"/>
        <v>1900</v>
      </c>
    </row>
    <row r="1191" spans="3:3">
      <c r="C1191" s="112">
        <f t="shared" si="18"/>
        <v>1900</v>
      </c>
    </row>
    <row r="1192" spans="3:3">
      <c r="C1192" s="112">
        <f t="shared" si="18"/>
        <v>1900</v>
      </c>
    </row>
    <row r="1193" spans="3:3">
      <c r="C1193" s="112">
        <f t="shared" si="18"/>
        <v>1900</v>
      </c>
    </row>
    <row r="1194" spans="3:3">
      <c r="C1194" s="112">
        <f t="shared" si="18"/>
        <v>1900</v>
      </c>
    </row>
    <row r="1195" spans="3:3">
      <c r="C1195" s="112">
        <f t="shared" si="18"/>
        <v>1900</v>
      </c>
    </row>
    <row r="1196" spans="3:3">
      <c r="C1196" s="112">
        <f t="shared" si="18"/>
        <v>1900</v>
      </c>
    </row>
    <row r="1197" spans="3:3">
      <c r="C1197" s="112">
        <f t="shared" si="18"/>
        <v>1900</v>
      </c>
    </row>
    <row r="1198" spans="3:3">
      <c r="C1198" s="112">
        <f t="shared" si="18"/>
        <v>1900</v>
      </c>
    </row>
    <row r="1199" spans="3:3">
      <c r="C1199" s="112">
        <f t="shared" si="18"/>
        <v>1900</v>
      </c>
    </row>
    <row r="1200" spans="3:3">
      <c r="C1200" s="112">
        <f t="shared" si="18"/>
        <v>1900</v>
      </c>
    </row>
    <row r="1201" spans="3:3">
      <c r="C1201" s="112">
        <f t="shared" si="18"/>
        <v>1900</v>
      </c>
    </row>
    <row r="1202" spans="3:3">
      <c r="C1202" s="112">
        <f t="shared" si="18"/>
        <v>1900</v>
      </c>
    </row>
    <row r="1203" spans="3:3">
      <c r="C1203" s="112">
        <f t="shared" si="18"/>
        <v>1900</v>
      </c>
    </row>
    <row r="1204" spans="3:3">
      <c r="C1204" s="112">
        <f t="shared" si="18"/>
        <v>1900</v>
      </c>
    </row>
    <row r="1205" spans="3:3">
      <c r="C1205" s="112">
        <f t="shared" si="18"/>
        <v>1900</v>
      </c>
    </row>
    <row r="1206" spans="3:3">
      <c r="C1206" s="112">
        <f t="shared" si="18"/>
        <v>1900</v>
      </c>
    </row>
    <row r="1207" spans="3:3">
      <c r="C1207" s="112">
        <f t="shared" si="18"/>
        <v>1900</v>
      </c>
    </row>
    <row r="1208" spans="3:3">
      <c r="C1208" s="112">
        <f t="shared" si="18"/>
        <v>1900</v>
      </c>
    </row>
    <row r="1209" spans="3:3">
      <c r="C1209" s="112">
        <f t="shared" si="18"/>
        <v>1900</v>
      </c>
    </row>
    <row r="1210" spans="3:3">
      <c r="C1210" s="112">
        <f t="shared" si="18"/>
        <v>1900</v>
      </c>
    </row>
    <row r="1211" spans="3:3">
      <c r="C1211" s="112">
        <f t="shared" si="18"/>
        <v>1900</v>
      </c>
    </row>
    <row r="1212" spans="3:3">
      <c r="C1212" s="112">
        <f t="shared" si="18"/>
        <v>1900</v>
      </c>
    </row>
    <row r="1213" spans="3:3">
      <c r="C1213" s="112">
        <f t="shared" si="18"/>
        <v>1900</v>
      </c>
    </row>
    <row r="1214" spans="3:3">
      <c r="C1214" s="112">
        <f t="shared" si="18"/>
        <v>1900</v>
      </c>
    </row>
    <row r="1215" spans="3:3">
      <c r="C1215" s="112">
        <f t="shared" si="18"/>
        <v>1900</v>
      </c>
    </row>
    <row r="1216" spans="3:3">
      <c r="C1216" s="112">
        <f t="shared" si="18"/>
        <v>1900</v>
      </c>
    </row>
    <row r="1217" spans="3:3">
      <c r="C1217" s="112">
        <f t="shared" si="18"/>
        <v>1900</v>
      </c>
    </row>
    <row r="1218" spans="3:3">
      <c r="C1218" s="112">
        <f t="shared" si="18"/>
        <v>1900</v>
      </c>
    </row>
    <row r="1219" spans="3:3">
      <c r="C1219" s="112">
        <f t="shared" ref="C1219:C1282" si="19">YEAR(A1219)</f>
        <v>1900</v>
      </c>
    </row>
    <row r="1220" spans="3:3">
      <c r="C1220" s="112">
        <f t="shared" si="19"/>
        <v>1900</v>
      </c>
    </row>
    <row r="1221" spans="3:3">
      <c r="C1221" s="112">
        <f t="shared" si="19"/>
        <v>1900</v>
      </c>
    </row>
    <row r="1222" spans="3:3">
      <c r="C1222" s="112">
        <f t="shared" si="19"/>
        <v>1900</v>
      </c>
    </row>
    <row r="1223" spans="3:3">
      <c r="C1223" s="112">
        <f t="shared" si="19"/>
        <v>1900</v>
      </c>
    </row>
    <row r="1224" spans="3:3">
      <c r="C1224" s="112">
        <f t="shared" si="19"/>
        <v>1900</v>
      </c>
    </row>
    <row r="1225" spans="3:3">
      <c r="C1225" s="112">
        <f t="shared" si="19"/>
        <v>1900</v>
      </c>
    </row>
    <row r="1226" spans="3:3">
      <c r="C1226" s="112">
        <f t="shared" si="19"/>
        <v>1900</v>
      </c>
    </row>
    <row r="1227" spans="3:3">
      <c r="C1227" s="112">
        <f t="shared" si="19"/>
        <v>1900</v>
      </c>
    </row>
    <row r="1228" spans="3:3">
      <c r="C1228" s="112">
        <f t="shared" si="19"/>
        <v>1900</v>
      </c>
    </row>
    <row r="1229" spans="3:3">
      <c r="C1229" s="112">
        <f t="shared" si="19"/>
        <v>1900</v>
      </c>
    </row>
    <row r="1230" spans="3:3">
      <c r="C1230" s="112">
        <f t="shared" si="19"/>
        <v>1900</v>
      </c>
    </row>
    <row r="1231" spans="3:3">
      <c r="C1231" s="112">
        <f t="shared" si="19"/>
        <v>1900</v>
      </c>
    </row>
    <row r="1232" spans="3:3">
      <c r="C1232" s="112">
        <f t="shared" si="19"/>
        <v>1900</v>
      </c>
    </row>
    <row r="1233" spans="3:3">
      <c r="C1233" s="112">
        <f t="shared" si="19"/>
        <v>1900</v>
      </c>
    </row>
    <row r="1234" spans="3:3">
      <c r="C1234" s="112">
        <f t="shared" si="19"/>
        <v>1900</v>
      </c>
    </row>
    <row r="1235" spans="3:3">
      <c r="C1235" s="112">
        <f t="shared" si="19"/>
        <v>1900</v>
      </c>
    </row>
    <row r="1236" spans="3:3">
      <c r="C1236" s="112">
        <f t="shared" si="19"/>
        <v>1900</v>
      </c>
    </row>
    <row r="1237" spans="3:3">
      <c r="C1237" s="112">
        <f t="shared" si="19"/>
        <v>1900</v>
      </c>
    </row>
    <row r="1238" spans="3:3">
      <c r="C1238" s="112">
        <f t="shared" si="19"/>
        <v>1900</v>
      </c>
    </row>
    <row r="1239" spans="3:3">
      <c r="C1239" s="112">
        <f t="shared" si="19"/>
        <v>1900</v>
      </c>
    </row>
    <row r="1240" spans="3:3">
      <c r="C1240" s="112">
        <f t="shared" si="19"/>
        <v>1900</v>
      </c>
    </row>
    <row r="1241" spans="3:3">
      <c r="C1241" s="112">
        <f t="shared" si="19"/>
        <v>1900</v>
      </c>
    </row>
    <row r="1242" spans="3:3">
      <c r="C1242" s="112">
        <f t="shared" si="19"/>
        <v>1900</v>
      </c>
    </row>
    <row r="1243" spans="3:3">
      <c r="C1243" s="112">
        <f t="shared" si="19"/>
        <v>1900</v>
      </c>
    </row>
    <row r="1244" spans="3:3">
      <c r="C1244" s="112">
        <f t="shared" si="19"/>
        <v>1900</v>
      </c>
    </row>
    <row r="1245" spans="3:3">
      <c r="C1245" s="112">
        <f t="shared" si="19"/>
        <v>1900</v>
      </c>
    </row>
    <row r="1246" spans="3:3">
      <c r="C1246" s="112">
        <f t="shared" si="19"/>
        <v>1900</v>
      </c>
    </row>
    <row r="1247" spans="3:3">
      <c r="C1247" s="112">
        <f t="shared" si="19"/>
        <v>1900</v>
      </c>
    </row>
    <row r="1248" spans="3:3">
      <c r="C1248" s="112">
        <f t="shared" si="19"/>
        <v>1900</v>
      </c>
    </row>
    <row r="1249" spans="3:3">
      <c r="C1249" s="112">
        <f t="shared" si="19"/>
        <v>1900</v>
      </c>
    </row>
    <row r="1250" spans="3:3">
      <c r="C1250" s="112">
        <f t="shared" si="19"/>
        <v>1900</v>
      </c>
    </row>
    <row r="1251" spans="3:3">
      <c r="C1251" s="112">
        <f t="shared" si="19"/>
        <v>1900</v>
      </c>
    </row>
    <row r="1252" spans="3:3">
      <c r="C1252" s="112">
        <f t="shared" si="19"/>
        <v>1900</v>
      </c>
    </row>
    <row r="1253" spans="3:3">
      <c r="C1253" s="112">
        <f t="shared" si="19"/>
        <v>1900</v>
      </c>
    </row>
    <row r="1254" spans="3:3">
      <c r="C1254" s="112">
        <f t="shared" si="19"/>
        <v>1900</v>
      </c>
    </row>
    <row r="1255" spans="3:3">
      <c r="C1255" s="112">
        <f t="shared" si="19"/>
        <v>1900</v>
      </c>
    </row>
    <row r="1256" spans="3:3">
      <c r="C1256" s="112">
        <f t="shared" si="19"/>
        <v>1900</v>
      </c>
    </row>
    <row r="1257" spans="3:3">
      <c r="C1257" s="112">
        <f t="shared" si="19"/>
        <v>1900</v>
      </c>
    </row>
    <row r="1258" spans="3:3">
      <c r="C1258" s="112">
        <f t="shared" si="19"/>
        <v>1900</v>
      </c>
    </row>
    <row r="1259" spans="3:3">
      <c r="C1259" s="112">
        <f t="shared" si="19"/>
        <v>1900</v>
      </c>
    </row>
    <row r="1260" spans="3:3">
      <c r="C1260" s="112">
        <f t="shared" si="19"/>
        <v>1900</v>
      </c>
    </row>
    <row r="1261" spans="3:3">
      <c r="C1261" s="112">
        <f t="shared" si="19"/>
        <v>1900</v>
      </c>
    </row>
    <row r="1262" spans="3:3">
      <c r="C1262" s="112">
        <f t="shared" si="19"/>
        <v>1900</v>
      </c>
    </row>
    <row r="1263" spans="3:3">
      <c r="C1263" s="112">
        <f t="shared" si="19"/>
        <v>1900</v>
      </c>
    </row>
    <row r="1264" spans="3:3">
      <c r="C1264" s="112">
        <f t="shared" si="19"/>
        <v>1900</v>
      </c>
    </row>
    <row r="1265" spans="3:3">
      <c r="C1265" s="112">
        <f t="shared" si="19"/>
        <v>1900</v>
      </c>
    </row>
    <row r="1266" spans="3:3">
      <c r="C1266" s="112">
        <f t="shared" si="19"/>
        <v>1900</v>
      </c>
    </row>
    <row r="1267" spans="3:3">
      <c r="C1267" s="112">
        <f t="shared" si="19"/>
        <v>1900</v>
      </c>
    </row>
    <row r="1268" spans="3:3">
      <c r="C1268" s="112">
        <f t="shared" si="19"/>
        <v>1900</v>
      </c>
    </row>
    <row r="1269" spans="3:3">
      <c r="C1269" s="112">
        <f t="shared" si="19"/>
        <v>1900</v>
      </c>
    </row>
    <row r="1270" spans="3:3">
      <c r="C1270" s="112">
        <f t="shared" si="19"/>
        <v>1900</v>
      </c>
    </row>
    <row r="1271" spans="3:3">
      <c r="C1271" s="112">
        <f t="shared" si="19"/>
        <v>1900</v>
      </c>
    </row>
    <row r="1272" spans="3:3">
      <c r="C1272" s="112">
        <f t="shared" si="19"/>
        <v>1900</v>
      </c>
    </row>
    <row r="1273" spans="3:3">
      <c r="C1273" s="112">
        <f t="shared" si="19"/>
        <v>1900</v>
      </c>
    </row>
    <row r="1274" spans="3:3">
      <c r="C1274" s="112">
        <f t="shared" si="19"/>
        <v>1900</v>
      </c>
    </row>
    <row r="1275" spans="3:3">
      <c r="C1275" s="112">
        <f t="shared" si="19"/>
        <v>1900</v>
      </c>
    </row>
    <row r="1276" spans="3:3">
      <c r="C1276" s="112">
        <f t="shared" si="19"/>
        <v>1900</v>
      </c>
    </row>
    <row r="1277" spans="3:3">
      <c r="C1277" s="112">
        <f t="shared" si="19"/>
        <v>1900</v>
      </c>
    </row>
    <row r="1278" spans="3:3">
      <c r="C1278" s="112">
        <f t="shared" si="19"/>
        <v>1900</v>
      </c>
    </row>
    <row r="1279" spans="3:3">
      <c r="C1279" s="112">
        <f t="shared" si="19"/>
        <v>1900</v>
      </c>
    </row>
    <row r="1280" spans="3:3">
      <c r="C1280" s="112">
        <f t="shared" si="19"/>
        <v>1900</v>
      </c>
    </row>
    <row r="1281" spans="3:3">
      <c r="C1281" s="112">
        <f t="shared" si="19"/>
        <v>1900</v>
      </c>
    </row>
    <row r="1282" spans="3:3">
      <c r="C1282" s="112">
        <f t="shared" si="19"/>
        <v>1900</v>
      </c>
    </row>
    <row r="1283" spans="3:3">
      <c r="C1283" s="112">
        <f t="shared" ref="C1283:C1346" si="20">YEAR(A1283)</f>
        <v>1900</v>
      </c>
    </row>
    <row r="1284" spans="3:3">
      <c r="C1284" s="112">
        <f t="shared" si="20"/>
        <v>1900</v>
      </c>
    </row>
    <row r="1285" spans="3:3">
      <c r="C1285" s="112">
        <f t="shared" si="20"/>
        <v>1900</v>
      </c>
    </row>
    <row r="1286" spans="3:3">
      <c r="C1286" s="112">
        <f t="shared" si="20"/>
        <v>1900</v>
      </c>
    </row>
    <row r="1287" spans="3:3">
      <c r="C1287" s="112">
        <f t="shared" si="20"/>
        <v>1900</v>
      </c>
    </row>
    <row r="1288" spans="3:3">
      <c r="C1288" s="112">
        <f t="shared" si="20"/>
        <v>1900</v>
      </c>
    </row>
    <row r="1289" spans="3:3">
      <c r="C1289" s="112">
        <f t="shared" si="20"/>
        <v>1900</v>
      </c>
    </row>
    <row r="1290" spans="3:3">
      <c r="C1290" s="112">
        <f t="shared" si="20"/>
        <v>1900</v>
      </c>
    </row>
    <row r="1291" spans="3:3">
      <c r="C1291" s="112">
        <f t="shared" si="20"/>
        <v>1900</v>
      </c>
    </row>
    <row r="1292" spans="3:3">
      <c r="C1292" s="112">
        <f t="shared" si="20"/>
        <v>1900</v>
      </c>
    </row>
    <row r="1293" spans="3:3">
      <c r="C1293" s="112">
        <f t="shared" si="20"/>
        <v>1900</v>
      </c>
    </row>
    <row r="1294" spans="3:3">
      <c r="C1294" s="112">
        <f t="shared" si="20"/>
        <v>1900</v>
      </c>
    </row>
    <row r="1295" spans="3:3">
      <c r="C1295" s="112">
        <f t="shared" si="20"/>
        <v>1900</v>
      </c>
    </row>
    <row r="1296" spans="3:3">
      <c r="C1296" s="112">
        <f t="shared" si="20"/>
        <v>1900</v>
      </c>
    </row>
    <row r="1297" spans="3:3">
      <c r="C1297" s="112">
        <f t="shared" si="20"/>
        <v>1900</v>
      </c>
    </row>
    <row r="1298" spans="3:3">
      <c r="C1298" s="112">
        <f t="shared" si="20"/>
        <v>1900</v>
      </c>
    </row>
    <row r="1299" spans="3:3">
      <c r="C1299" s="112">
        <f t="shared" si="20"/>
        <v>1900</v>
      </c>
    </row>
    <row r="1300" spans="3:3">
      <c r="C1300" s="112">
        <f t="shared" si="20"/>
        <v>1900</v>
      </c>
    </row>
    <row r="1301" spans="3:3">
      <c r="C1301" s="112">
        <f t="shared" si="20"/>
        <v>1900</v>
      </c>
    </row>
    <row r="1302" spans="3:3">
      <c r="C1302" s="112">
        <f t="shared" si="20"/>
        <v>1900</v>
      </c>
    </row>
    <row r="1303" spans="3:3">
      <c r="C1303" s="112">
        <f t="shared" si="20"/>
        <v>1900</v>
      </c>
    </row>
    <row r="1304" spans="3:3">
      <c r="C1304" s="112">
        <f t="shared" si="20"/>
        <v>1900</v>
      </c>
    </row>
    <row r="1305" spans="3:3">
      <c r="C1305" s="112">
        <f t="shared" si="20"/>
        <v>1900</v>
      </c>
    </row>
    <row r="1306" spans="3:3">
      <c r="C1306" s="112">
        <f t="shared" si="20"/>
        <v>1900</v>
      </c>
    </row>
    <row r="1307" spans="3:3">
      <c r="C1307" s="112">
        <f t="shared" si="20"/>
        <v>1900</v>
      </c>
    </row>
    <row r="1308" spans="3:3">
      <c r="C1308" s="112">
        <f t="shared" si="20"/>
        <v>1900</v>
      </c>
    </row>
    <row r="1309" spans="3:3">
      <c r="C1309" s="112">
        <f t="shared" si="20"/>
        <v>1900</v>
      </c>
    </row>
    <row r="1310" spans="3:3">
      <c r="C1310" s="112">
        <f t="shared" si="20"/>
        <v>1900</v>
      </c>
    </row>
    <row r="1311" spans="3:3">
      <c r="C1311" s="112">
        <f t="shared" si="20"/>
        <v>1900</v>
      </c>
    </row>
    <row r="1312" spans="3:3">
      <c r="C1312" s="112">
        <f t="shared" si="20"/>
        <v>1900</v>
      </c>
    </row>
    <row r="1313" spans="3:3">
      <c r="C1313" s="112">
        <f t="shared" si="20"/>
        <v>1900</v>
      </c>
    </row>
    <row r="1314" spans="3:3">
      <c r="C1314" s="112">
        <f t="shared" si="20"/>
        <v>1900</v>
      </c>
    </row>
    <row r="1315" spans="3:3">
      <c r="C1315" s="112">
        <f t="shared" si="20"/>
        <v>1900</v>
      </c>
    </row>
    <row r="1316" spans="3:3">
      <c r="C1316" s="112">
        <f t="shared" si="20"/>
        <v>1900</v>
      </c>
    </row>
    <row r="1317" spans="3:3">
      <c r="C1317" s="112">
        <f t="shared" si="20"/>
        <v>1900</v>
      </c>
    </row>
    <row r="1318" spans="3:3">
      <c r="C1318" s="112">
        <f t="shared" si="20"/>
        <v>1900</v>
      </c>
    </row>
    <row r="1319" spans="3:3">
      <c r="C1319" s="112">
        <f t="shared" si="20"/>
        <v>1900</v>
      </c>
    </row>
    <row r="1320" spans="3:3">
      <c r="C1320" s="112">
        <f t="shared" si="20"/>
        <v>1900</v>
      </c>
    </row>
    <row r="1321" spans="3:3">
      <c r="C1321" s="112">
        <f t="shared" si="20"/>
        <v>1900</v>
      </c>
    </row>
    <row r="1322" spans="3:3">
      <c r="C1322" s="112">
        <f t="shared" si="20"/>
        <v>1900</v>
      </c>
    </row>
    <row r="1323" spans="3:3">
      <c r="C1323" s="112">
        <f t="shared" si="20"/>
        <v>1900</v>
      </c>
    </row>
    <row r="1324" spans="3:3">
      <c r="C1324" s="112">
        <f t="shared" si="20"/>
        <v>1900</v>
      </c>
    </row>
    <row r="1325" spans="3:3">
      <c r="C1325" s="112">
        <f t="shared" si="20"/>
        <v>1900</v>
      </c>
    </row>
    <row r="1326" spans="3:3">
      <c r="C1326" s="112">
        <f t="shared" si="20"/>
        <v>1900</v>
      </c>
    </row>
    <row r="1327" spans="3:3">
      <c r="C1327" s="112">
        <f t="shared" si="20"/>
        <v>1900</v>
      </c>
    </row>
    <row r="1328" spans="3:3">
      <c r="C1328" s="112">
        <f t="shared" si="20"/>
        <v>1900</v>
      </c>
    </row>
    <row r="1329" spans="3:3">
      <c r="C1329" s="112">
        <f t="shared" si="20"/>
        <v>1900</v>
      </c>
    </row>
    <row r="1330" spans="3:3">
      <c r="C1330" s="112">
        <f t="shared" si="20"/>
        <v>1900</v>
      </c>
    </row>
    <row r="1331" spans="3:3">
      <c r="C1331" s="112">
        <f t="shared" si="20"/>
        <v>1900</v>
      </c>
    </row>
    <row r="1332" spans="3:3">
      <c r="C1332" s="112">
        <f t="shared" si="20"/>
        <v>1900</v>
      </c>
    </row>
    <row r="1333" spans="3:3">
      <c r="C1333" s="112">
        <f t="shared" si="20"/>
        <v>1900</v>
      </c>
    </row>
    <row r="1334" spans="3:3">
      <c r="C1334" s="112">
        <f t="shared" si="20"/>
        <v>1900</v>
      </c>
    </row>
    <row r="1335" spans="3:3">
      <c r="C1335" s="112">
        <f t="shared" si="20"/>
        <v>1900</v>
      </c>
    </row>
    <row r="1336" spans="3:3">
      <c r="C1336" s="112">
        <f t="shared" si="20"/>
        <v>1900</v>
      </c>
    </row>
    <row r="1337" spans="3:3">
      <c r="C1337" s="112">
        <f t="shared" si="20"/>
        <v>1900</v>
      </c>
    </row>
    <row r="1338" spans="3:3">
      <c r="C1338" s="112">
        <f t="shared" si="20"/>
        <v>1900</v>
      </c>
    </row>
    <row r="1339" spans="3:3">
      <c r="C1339" s="112">
        <f t="shared" si="20"/>
        <v>1900</v>
      </c>
    </row>
    <row r="1340" spans="3:3">
      <c r="C1340" s="112">
        <f t="shared" si="20"/>
        <v>1900</v>
      </c>
    </row>
    <row r="1341" spans="3:3">
      <c r="C1341" s="112">
        <f t="shared" si="20"/>
        <v>1900</v>
      </c>
    </row>
    <row r="1342" spans="3:3">
      <c r="C1342" s="112">
        <f t="shared" si="20"/>
        <v>1900</v>
      </c>
    </row>
    <row r="1343" spans="3:3">
      <c r="C1343" s="112">
        <f t="shared" si="20"/>
        <v>1900</v>
      </c>
    </row>
    <row r="1344" spans="3:3">
      <c r="C1344" s="112">
        <f t="shared" si="20"/>
        <v>1900</v>
      </c>
    </row>
    <row r="1345" spans="3:3">
      <c r="C1345" s="112">
        <f t="shared" si="20"/>
        <v>1900</v>
      </c>
    </row>
    <row r="1346" spans="3:3">
      <c r="C1346" s="112">
        <f t="shared" si="20"/>
        <v>1900</v>
      </c>
    </row>
    <row r="1347" spans="3:3">
      <c r="C1347" s="112">
        <f t="shared" ref="C1347:C1410" si="21">YEAR(A1347)</f>
        <v>1900</v>
      </c>
    </row>
    <row r="1348" spans="3:3">
      <c r="C1348" s="112">
        <f t="shared" si="21"/>
        <v>1900</v>
      </c>
    </row>
    <row r="1349" spans="3:3">
      <c r="C1349" s="112">
        <f t="shared" si="21"/>
        <v>1900</v>
      </c>
    </row>
    <row r="1350" spans="3:3">
      <c r="C1350" s="112">
        <f t="shared" si="21"/>
        <v>1900</v>
      </c>
    </row>
    <row r="1351" spans="3:3">
      <c r="C1351" s="112">
        <f t="shared" si="21"/>
        <v>1900</v>
      </c>
    </row>
    <row r="1352" spans="3:3">
      <c r="C1352" s="112">
        <f t="shared" si="21"/>
        <v>1900</v>
      </c>
    </row>
    <row r="1353" spans="3:3">
      <c r="C1353" s="112">
        <f t="shared" si="21"/>
        <v>1900</v>
      </c>
    </row>
    <row r="1354" spans="3:3">
      <c r="C1354" s="112">
        <f t="shared" si="21"/>
        <v>1900</v>
      </c>
    </row>
    <row r="1355" spans="3:3">
      <c r="C1355" s="112">
        <f t="shared" si="21"/>
        <v>1900</v>
      </c>
    </row>
    <row r="1356" spans="3:3">
      <c r="C1356" s="112">
        <f t="shared" si="21"/>
        <v>1900</v>
      </c>
    </row>
    <row r="1357" spans="3:3">
      <c r="C1357" s="112">
        <f t="shared" si="21"/>
        <v>1900</v>
      </c>
    </row>
    <row r="1358" spans="3:3">
      <c r="C1358" s="112">
        <f t="shared" si="21"/>
        <v>1900</v>
      </c>
    </row>
    <row r="1359" spans="3:3">
      <c r="C1359" s="112">
        <f t="shared" si="21"/>
        <v>1900</v>
      </c>
    </row>
    <row r="1360" spans="3:3">
      <c r="C1360" s="112">
        <f t="shared" si="21"/>
        <v>1900</v>
      </c>
    </row>
    <row r="1361" spans="3:3">
      <c r="C1361" s="112">
        <f t="shared" si="21"/>
        <v>1900</v>
      </c>
    </row>
    <row r="1362" spans="3:3">
      <c r="C1362" s="112">
        <f t="shared" si="21"/>
        <v>1900</v>
      </c>
    </row>
    <row r="1363" spans="3:3">
      <c r="C1363" s="112">
        <f t="shared" si="21"/>
        <v>1900</v>
      </c>
    </row>
    <row r="1364" spans="3:3">
      <c r="C1364" s="112">
        <f t="shared" si="21"/>
        <v>1900</v>
      </c>
    </row>
    <row r="1365" spans="3:3">
      <c r="C1365" s="112">
        <f t="shared" si="21"/>
        <v>1900</v>
      </c>
    </row>
    <row r="1366" spans="3:3">
      <c r="C1366" s="112">
        <f t="shared" si="21"/>
        <v>1900</v>
      </c>
    </row>
    <row r="1367" spans="3:3">
      <c r="C1367" s="112">
        <f t="shared" si="21"/>
        <v>1900</v>
      </c>
    </row>
    <row r="1368" spans="3:3">
      <c r="C1368" s="112">
        <f t="shared" si="21"/>
        <v>1900</v>
      </c>
    </row>
    <row r="1369" spans="3:3">
      <c r="C1369" s="112">
        <f t="shared" si="21"/>
        <v>1900</v>
      </c>
    </row>
    <row r="1370" spans="3:3">
      <c r="C1370" s="112">
        <f t="shared" si="21"/>
        <v>1900</v>
      </c>
    </row>
    <row r="1371" spans="3:3">
      <c r="C1371" s="112">
        <f t="shared" si="21"/>
        <v>1900</v>
      </c>
    </row>
    <row r="1372" spans="3:3">
      <c r="C1372" s="112">
        <f t="shared" si="21"/>
        <v>1900</v>
      </c>
    </row>
    <row r="1373" spans="3:3">
      <c r="C1373" s="112">
        <f t="shared" si="21"/>
        <v>1900</v>
      </c>
    </row>
    <row r="1374" spans="3:3">
      <c r="C1374" s="112">
        <f t="shared" si="21"/>
        <v>1900</v>
      </c>
    </row>
    <row r="1375" spans="3:3">
      <c r="C1375" s="112">
        <f t="shared" si="21"/>
        <v>1900</v>
      </c>
    </row>
    <row r="1376" spans="3:3">
      <c r="C1376" s="112">
        <f t="shared" si="21"/>
        <v>1900</v>
      </c>
    </row>
    <row r="1377" spans="3:3">
      <c r="C1377" s="112">
        <f t="shared" si="21"/>
        <v>1900</v>
      </c>
    </row>
    <row r="1378" spans="3:3">
      <c r="C1378" s="112">
        <f t="shared" si="21"/>
        <v>1900</v>
      </c>
    </row>
    <row r="1379" spans="3:3">
      <c r="C1379" s="112">
        <f t="shared" si="21"/>
        <v>1900</v>
      </c>
    </row>
    <row r="1380" spans="3:3">
      <c r="C1380" s="112">
        <f t="shared" si="21"/>
        <v>1900</v>
      </c>
    </row>
    <row r="1381" spans="3:3">
      <c r="C1381" s="112">
        <f t="shared" si="21"/>
        <v>1900</v>
      </c>
    </row>
    <row r="1382" spans="3:3">
      <c r="C1382" s="112">
        <f t="shared" si="21"/>
        <v>1900</v>
      </c>
    </row>
    <row r="1383" spans="3:3">
      <c r="C1383" s="112">
        <f t="shared" si="21"/>
        <v>1900</v>
      </c>
    </row>
    <row r="1384" spans="3:3">
      <c r="C1384" s="112">
        <f t="shared" si="21"/>
        <v>1900</v>
      </c>
    </row>
    <row r="1385" spans="3:3">
      <c r="C1385" s="112">
        <f t="shared" si="21"/>
        <v>1900</v>
      </c>
    </row>
    <row r="1386" spans="3:3">
      <c r="C1386" s="112">
        <f t="shared" si="21"/>
        <v>1900</v>
      </c>
    </row>
    <row r="1387" spans="3:3">
      <c r="C1387" s="112">
        <f t="shared" si="21"/>
        <v>1900</v>
      </c>
    </row>
    <row r="1388" spans="3:3">
      <c r="C1388" s="112">
        <f t="shared" si="21"/>
        <v>1900</v>
      </c>
    </row>
    <row r="1389" spans="3:3">
      <c r="C1389" s="112">
        <f t="shared" si="21"/>
        <v>1900</v>
      </c>
    </row>
    <row r="1390" spans="3:3">
      <c r="C1390" s="112">
        <f t="shared" si="21"/>
        <v>1900</v>
      </c>
    </row>
    <row r="1391" spans="3:3">
      <c r="C1391" s="112">
        <f t="shared" si="21"/>
        <v>1900</v>
      </c>
    </row>
    <row r="1392" spans="3:3">
      <c r="C1392" s="112">
        <f t="shared" si="21"/>
        <v>1900</v>
      </c>
    </row>
    <row r="1393" spans="3:3">
      <c r="C1393" s="112">
        <f t="shared" si="21"/>
        <v>1900</v>
      </c>
    </row>
    <row r="1394" spans="3:3">
      <c r="C1394" s="112">
        <f t="shared" si="21"/>
        <v>1900</v>
      </c>
    </row>
    <row r="1395" spans="3:3">
      <c r="C1395" s="112">
        <f t="shared" si="21"/>
        <v>1900</v>
      </c>
    </row>
    <row r="1396" spans="3:3">
      <c r="C1396" s="112">
        <f t="shared" si="21"/>
        <v>1900</v>
      </c>
    </row>
    <row r="1397" spans="3:3">
      <c r="C1397" s="112">
        <f t="shared" si="21"/>
        <v>1900</v>
      </c>
    </row>
    <row r="1398" spans="3:3">
      <c r="C1398" s="112">
        <f t="shared" si="21"/>
        <v>1900</v>
      </c>
    </row>
    <row r="1399" spans="3:3">
      <c r="C1399" s="112">
        <f t="shared" si="21"/>
        <v>1900</v>
      </c>
    </row>
    <row r="1400" spans="3:3">
      <c r="C1400" s="112">
        <f t="shared" si="21"/>
        <v>1900</v>
      </c>
    </row>
    <row r="1401" spans="3:3">
      <c r="C1401" s="112">
        <f t="shared" si="21"/>
        <v>1900</v>
      </c>
    </row>
    <row r="1402" spans="3:3">
      <c r="C1402" s="112">
        <f t="shared" si="21"/>
        <v>1900</v>
      </c>
    </row>
    <row r="1403" spans="3:3">
      <c r="C1403" s="112">
        <f t="shared" si="21"/>
        <v>1900</v>
      </c>
    </row>
    <row r="1404" spans="3:3">
      <c r="C1404" s="112">
        <f t="shared" si="21"/>
        <v>1900</v>
      </c>
    </row>
    <row r="1405" spans="3:3">
      <c r="C1405" s="112">
        <f t="shared" si="21"/>
        <v>1900</v>
      </c>
    </row>
    <row r="1406" spans="3:3">
      <c r="C1406" s="112">
        <f t="shared" si="21"/>
        <v>1900</v>
      </c>
    </row>
    <row r="1407" spans="3:3">
      <c r="C1407" s="112">
        <f t="shared" si="21"/>
        <v>1900</v>
      </c>
    </row>
    <row r="1408" spans="3:3">
      <c r="C1408" s="112">
        <f t="shared" si="21"/>
        <v>1900</v>
      </c>
    </row>
    <row r="1409" spans="3:3">
      <c r="C1409" s="112">
        <f t="shared" si="21"/>
        <v>1900</v>
      </c>
    </row>
    <row r="1410" spans="3:3">
      <c r="C1410" s="112">
        <f t="shared" si="21"/>
        <v>1900</v>
      </c>
    </row>
    <row r="1411" spans="3:3">
      <c r="C1411" s="112">
        <f t="shared" ref="C1411:C1474" si="22">YEAR(A1411)</f>
        <v>1900</v>
      </c>
    </row>
    <row r="1412" spans="3:3">
      <c r="C1412" s="112">
        <f t="shared" si="22"/>
        <v>1900</v>
      </c>
    </row>
    <row r="1413" spans="3:3">
      <c r="C1413" s="112">
        <f t="shared" si="22"/>
        <v>1900</v>
      </c>
    </row>
    <row r="1414" spans="3:3">
      <c r="C1414" s="112">
        <f t="shared" si="22"/>
        <v>1900</v>
      </c>
    </row>
    <row r="1415" spans="3:3">
      <c r="C1415" s="112">
        <f t="shared" si="22"/>
        <v>1900</v>
      </c>
    </row>
    <row r="1416" spans="3:3">
      <c r="C1416" s="112">
        <f t="shared" si="22"/>
        <v>1900</v>
      </c>
    </row>
    <row r="1417" spans="3:3">
      <c r="C1417" s="112">
        <f t="shared" si="22"/>
        <v>1900</v>
      </c>
    </row>
    <row r="1418" spans="3:3">
      <c r="C1418" s="112">
        <f t="shared" si="22"/>
        <v>1900</v>
      </c>
    </row>
    <row r="1419" spans="3:3">
      <c r="C1419" s="112">
        <f t="shared" si="22"/>
        <v>1900</v>
      </c>
    </row>
    <row r="1420" spans="3:3">
      <c r="C1420" s="112">
        <f t="shared" si="22"/>
        <v>1900</v>
      </c>
    </row>
    <row r="1421" spans="3:3">
      <c r="C1421" s="112">
        <f t="shared" si="22"/>
        <v>1900</v>
      </c>
    </row>
    <row r="1422" spans="3:3">
      <c r="C1422" s="112">
        <f t="shared" si="22"/>
        <v>1900</v>
      </c>
    </row>
    <row r="1423" spans="3:3">
      <c r="C1423" s="112">
        <f t="shared" si="22"/>
        <v>1900</v>
      </c>
    </row>
    <row r="1424" spans="3:3">
      <c r="C1424" s="112">
        <f t="shared" si="22"/>
        <v>1900</v>
      </c>
    </row>
    <row r="1425" spans="3:3">
      <c r="C1425" s="112">
        <f t="shared" si="22"/>
        <v>1900</v>
      </c>
    </row>
    <row r="1426" spans="3:3">
      <c r="C1426" s="112">
        <f t="shared" si="22"/>
        <v>1900</v>
      </c>
    </row>
    <row r="1427" spans="3:3">
      <c r="C1427" s="112">
        <f t="shared" si="22"/>
        <v>1900</v>
      </c>
    </row>
    <row r="1428" spans="3:3">
      <c r="C1428" s="112">
        <f t="shared" si="22"/>
        <v>1900</v>
      </c>
    </row>
    <row r="1429" spans="3:3">
      <c r="C1429" s="112">
        <f t="shared" si="22"/>
        <v>1900</v>
      </c>
    </row>
    <row r="1430" spans="3:3">
      <c r="C1430" s="112">
        <f t="shared" si="22"/>
        <v>1900</v>
      </c>
    </row>
    <row r="1431" spans="3:3">
      <c r="C1431" s="112">
        <f t="shared" si="22"/>
        <v>1900</v>
      </c>
    </row>
    <row r="1432" spans="3:3">
      <c r="C1432" s="112">
        <f t="shared" si="22"/>
        <v>1900</v>
      </c>
    </row>
    <row r="1433" spans="3:3">
      <c r="C1433" s="112">
        <f t="shared" si="22"/>
        <v>1900</v>
      </c>
    </row>
    <row r="1434" spans="3:3">
      <c r="C1434" s="112">
        <f t="shared" si="22"/>
        <v>1900</v>
      </c>
    </row>
    <row r="1435" spans="3:3">
      <c r="C1435" s="112">
        <f t="shared" si="22"/>
        <v>1900</v>
      </c>
    </row>
    <row r="1436" spans="3:3">
      <c r="C1436" s="112">
        <f t="shared" si="22"/>
        <v>1900</v>
      </c>
    </row>
    <row r="1437" spans="3:3">
      <c r="C1437" s="112">
        <f t="shared" si="22"/>
        <v>1900</v>
      </c>
    </row>
    <row r="1438" spans="3:3">
      <c r="C1438" s="112">
        <f t="shared" si="22"/>
        <v>1900</v>
      </c>
    </row>
    <row r="1439" spans="3:3">
      <c r="C1439" s="112">
        <f t="shared" si="22"/>
        <v>1900</v>
      </c>
    </row>
    <row r="1440" spans="3:3">
      <c r="C1440" s="112">
        <f t="shared" si="22"/>
        <v>1900</v>
      </c>
    </row>
    <row r="1441" spans="3:3">
      <c r="C1441" s="112">
        <f t="shared" si="22"/>
        <v>1900</v>
      </c>
    </row>
    <row r="1442" spans="3:3">
      <c r="C1442" s="112">
        <f t="shared" si="22"/>
        <v>1900</v>
      </c>
    </row>
    <row r="1443" spans="3:3">
      <c r="C1443" s="112">
        <f t="shared" si="22"/>
        <v>1900</v>
      </c>
    </row>
    <row r="1444" spans="3:3">
      <c r="C1444" s="112">
        <f t="shared" si="22"/>
        <v>1900</v>
      </c>
    </row>
    <row r="1445" spans="3:3">
      <c r="C1445" s="112">
        <f t="shared" si="22"/>
        <v>1900</v>
      </c>
    </row>
    <row r="1446" spans="3:3">
      <c r="C1446" s="112">
        <f t="shared" si="22"/>
        <v>1900</v>
      </c>
    </row>
    <row r="1447" spans="3:3">
      <c r="C1447" s="112">
        <f t="shared" si="22"/>
        <v>1900</v>
      </c>
    </row>
    <row r="1448" spans="3:3">
      <c r="C1448" s="112">
        <f t="shared" si="22"/>
        <v>1900</v>
      </c>
    </row>
    <row r="1449" spans="3:3">
      <c r="C1449" s="112">
        <f t="shared" si="22"/>
        <v>1900</v>
      </c>
    </row>
    <row r="1450" spans="3:3">
      <c r="C1450" s="112">
        <f t="shared" si="22"/>
        <v>1900</v>
      </c>
    </row>
    <row r="1451" spans="3:3">
      <c r="C1451" s="112">
        <f t="shared" si="22"/>
        <v>1900</v>
      </c>
    </row>
    <row r="1452" spans="3:3">
      <c r="C1452" s="112">
        <f t="shared" si="22"/>
        <v>1900</v>
      </c>
    </row>
    <row r="1453" spans="3:3">
      <c r="C1453" s="112">
        <f t="shared" si="22"/>
        <v>1900</v>
      </c>
    </row>
    <row r="1454" spans="3:3">
      <c r="C1454" s="112">
        <f t="shared" si="22"/>
        <v>1900</v>
      </c>
    </row>
    <row r="1455" spans="3:3">
      <c r="C1455" s="112">
        <f t="shared" si="22"/>
        <v>1900</v>
      </c>
    </row>
    <row r="1456" spans="3:3">
      <c r="C1456" s="112">
        <f t="shared" si="22"/>
        <v>1900</v>
      </c>
    </row>
    <row r="1457" spans="3:3">
      <c r="C1457" s="112">
        <f t="shared" si="22"/>
        <v>1900</v>
      </c>
    </row>
    <row r="1458" spans="3:3">
      <c r="C1458" s="112">
        <f t="shared" si="22"/>
        <v>1900</v>
      </c>
    </row>
    <row r="1459" spans="3:3">
      <c r="C1459" s="112">
        <f t="shared" si="22"/>
        <v>1900</v>
      </c>
    </row>
    <row r="1460" spans="3:3">
      <c r="C1460" s="112">
        <f t="shared" si="22"/>
        <v>1900</v>
      </c>
    </row>
    <row r="1461" spans="3:3">
      <c r="C1461" s="112">
        <f t="shared" si="22"/>
        <v>1900</v>
      </c>
    </row>
    <row r="1462" spans="3:3">
      <c r="C1462" s="112">
        <f t="shared" si="22"/>
        <v>1900</v>
      </c>
    </row>
    <row r="1463" spans="3:3">
      <c r="C1463" s="112">
        <f t="shared" si="22"/>
        <v>1900</v>
      </c>
    </row>
    <row r="1464" spans="3:3">
      <c r="C1464" s="112">
        <f t="shared" si="22"/>
        <v>1900</v>
      </c>
    </row>
    <row r="1465" spans="3:3">
      <c r="C1465" s="112">
        <f t="shared" si="22"/>
        <v>1900</v>
      </c>
    </row>
    <row r="1466" spans="3:3">
      <c r="C1466" s="112">
        <f t="shared" si="22"/>
        <v>1900</v>
      </c>
    </row>
    <row r="1467" spans="3:3">
      <c r="C1467" s="112">
        <f t="shared" si="22"/>
        <v>1900</v>
      </c>
    </row>
    <row r="1468" spans="3:3">
      <c r="C1468" s="112">
        <f t="shared" si="22"/>
        <v>1900</v>
      </c>
    </row>
    <row r="1469" spans="3:3">
      <c r="C1469" s="112">
        <f t="shared" si="22"/>
        <v>1900</v>
      </c>
    </row>
    <row r="1470" spans="3:3">
      <c r="C1470" s="112">
        <f t="shared" si="22"/>
        <v>1900</v>
      </c>
    </row>
    <row r="1471" spans="3:3">
      <c r="C1471" s="112">
        <f t="shared" si="22"/>
        <v>1900</v>
      </c>
    </row>
    <row r="1472" spans="3:3">
      <c r="C1472" s="112">
        <f t="shared" si="22"/>
        <v>1900</v>
      </c>
    </row>
    <row r="1473" spans="3:3">
      <c r="C1473" s="112">
        <f t="shared" si="22"/>
        <v>1900</v>
      </c>
    </row>
    <row r="1474" spans="3:3">
      <c r="C1474" s="112">
        <f t="shared" si="22"/>
        <v>1900</v>
      </c>
    </row>
    <row r="1475" spans="3:3">
      <c r="C1475" s="112">
        <f t="shared" ref="C1475:C1538" si="23">YEAR(A1475)</f>
        <v>1900</v>
      </c>
    </row>
    <row r="1476" spans="3:3">
      <c r="C1476" s="112">
        <f t="shared" si="23"/>
        <v>1900</v>
      </c>
    </row>
    <row r="1477" spans="3:3">
      <c r="C1477" s="112">
        <f t="shared" si="23"/>
        <v>1900</v>
      </c>
    </row>
    <row r="1478" spans="3:3">
      <c r="C1478" s="112">
        <f t="shared" si="23"/>
        <v>1900</v>
      </c>
    </row>
    <row r="1479" spans="3:3">
      <c r="C1479" s="112">
        <f t="shared" si="23"/>
        <v>1900</v>
      </c>
    </row>
    <row r="1480" spans="3:3">
      <c r="C1480" s="112">
        <f t="shared" si="23"/>
        <v>1900</v>
      </c>
    </row>
    <row r="1481" spans="3:3">
      <c r="C1481" s="112">
        <f t="shared" si="23"/>
        <v>1900</v>
      </c>
    </row>
    <row r="1482" spans="3:3">
      <c r="C1482" s="112">
        <f t="shared" si="23"/>
        <v>1900</v>
      </c>
    </row>
    <row r="1483" spans="3:3">
      <c r="C1483" s="112">
        <f t="shared" si="23"/>
        <v>1900</v>
      </c>
    </row>
    <row r="1484" spans="3:3">
      <c r="C1484" s="112">
        <f t="shared" si="23"/>
        <v>1900</v>
      </c>
    </row>
    <row r="1485" spans="3:3">
      <c r="C1485" s="112">
        <f t="shared" si="23"/>
        <v>1900</v>
      </c>
    </row>
    <row r="1486" spans="3:3">
      <c r="C1486" s="112">
        <f t="shared" si="23"/>
        <v>1900</v>
      </c>
    </row>
    <row r="1487" spans="3:3">
      <c r="C1487" s="112">
        <f t="shared" si="23"/>
        <v>1900</v>
      </c>
    </row>
    <row r="1488" spans="3:3">
      <c r="C1488" s="112">
        <f t="shared" si="23"/>
        <v>1900</v>
      </c>
    </row>
    <row r="1489" spans="3:3">
      <c r="C1489" s="112">
        <f t="shared" si="23"/>
        <v>1900</v>
      </c>
    </row>
    <row r="1490" spans="3:3">
      <c r="C1490" s="112">
        <f t="shared" si="23"/>
        <v>1900</v>
      </c>
    </row>
    <row r="1491" spans="3:3">
      <c r="C1491" s="112">
        <f t="shared" si="23"/>
        <v>1900</v>
      </c>
    </row>
    <row r="1492" spans="3:3">
      <c r="C1492" s="112">
        <f t="shared" si="23"/>
        <v>1900</v>
      </c>
    </row>
    <row r="1493" spans="3:3">
      <c r="C1493" s="112">
        <f t="shared" si="23"/>
        <v>1900</v>
      </c>
    </row>
    <row r="1494" spans="3:3">
      <c r="C1494" s="112">
        <f t="shared" si="23"/>
        <v>1900</v>
      </c>
    </row>
    <row r="1495" spans="3:3">
      <c r="C1495" s="112">
        <f t="shared" si="23"/>
        <v>1900</v>
      </c>
    </row>
    <row r="1496" spans="3:3">
      <c r="C1496" s="112">
        <f t="shared" si="23"/>
        <v>1900</v>
      </c>
    </row>
    <row r="1497" spans="3:3">
      <c r="C1497" s="112">
        <f t="shared" si="23"/>
        <v>1900</v>
      </c>
    </row>
    <row r="1498" spans="3:3">
      <c r="C1498" s="112">
        <f t="shared" si="23"/>
        <v>1900</v>
      </c>
    </row>
    <row r="1499" spans="3:3">
      <c r="C1499" s="112">
        <f t="shared" si="23"/>
        <v>1900</v>
      </c>
    </row>
    <row r="1500" spans="3:3">
      <c r="C1500" s="112">
        <f t="shared" si="23"/>
        <v>1900</v>
      </c>
    </row>
    <row r="1501" spans="3:3">
      <c r="C1501" s="112">
        <f t="shared" si="23"/>
        <v>1900</v>
      </c>
    </row>
    <row r="1502" spans="3:3">
      <c r="C1502" s="112">
        <f t="shared" si="23"/>
        <v>1900</v>
      </c>
    </row>
    <row r="1503" spans="3:3">
      <c r="C1503" s="112">
        <f t="shared" si="23"/>
        <v>1900</v>
      </c>
    </row>
    <row r="1504" spans="3:3">
      <c r="C1504" s="112">
        <f t="shared" si="23"/>
        <v>1900</v>
      </c>
    </row>
    <row r="1505" spans="3:3">
      <c r="C1505" s="112">
        <f t="shared" si="23"/>
        <v>1900</v>
      </c>
    </row>
    <row r="1506" spans="3:3">
      <c r="C1506" s="112">
        <f t="shared" si="23"/>
        <v>1900</v>
      </c>
    </row>
    <row r="1507" spans="3:3">
      <c r="C1507" s="112">
        <f t="shared" si="23"/>
        <v>1900</v>
      </c>
    </row>
    <row r="1508" spans="3:3">
      <c r="C1508" s="112">
        <f t="shared" si="23"/>
        <v>1900</v>
      </c>
    </row>
    <row r="1509" spans="3:3">
      <c r="C1509" s="112">
        <f t="shared" si="23"/>
        <v>1900</v>
      </c>
    </row>
    <row r="1510" spans="3:3">
      <c r="C1510" s="112">
        <f t="shared" si="23"/>
        <v>1900</v>
      </c>
    </row>
    <row r="1511" spans="3:3">
      <c r="C1511" s="112">
        <f t="shared" si="23"/>
        <v>1900</v>
      </c>
    </row>
    <row r="1512" spans="3:3">
      <c r="C1512" s="112">
        <f t="shared" si="23"/>
        <v>1900</v>
      </c>
    </row>
    <row r="1513" spans="3:3">
      <c r="C1513" s="112">
        <f t="shared" si="23"/>
        <v>1900</v>
      </c>
    </row>
    <row r="1514" spans="3:3">
      <c r="C1514" s="112">
        <f t="shared" si="23"/>
        <v>1900</v>
      </c>
    </row>
    <row r="1515" spans="3:3">
      <c r="C1515" s="112">
        <f t="shared" si="23"/>
        <v>1900</v>
      </c>
    </row>
    <row r="1516" spans="3:3">
      <c r="C1516" s="112">
        <f t="shared" si="23"/>
        <v>1900</v>
      </c>
    </row>
    <row r="1517" spans="3:3">
      <c r="C1517" s="112">
        <f t="shared" si="23"/>
        <v>1900</v>
      </c>
    </row>
    <row r="1518" spans="3:3">
      <c r="C1518" s="112">
        <f t="shared" si="23"/>
        <v>1900</v>
      </c>
    </row>
    <row r="1519" spans="3:3">
      <c r="C1519" s="112">
        <f t="shared" si="23"/>
        <v>1900</v>
      </c>
    </row>
    <row r="1520" spans="3:3">
      <c r="C1520" s="112">
        <f t="shared" si="23"/>
        <v>1900</v>
      </c>
    </row>
    <row r="1521" spans="3:3">
      <c r="C1521" s="112">
        <f t="shared" si="23"/>
        <v>1900</v>
      </c>
    </row>
    <row r="1522" spans="3:3">
      <c r="C1522" s="112">
        <f t="shared" si="23"/>
        <v>1900</v>
      </c>
    </row>
    <row r="1523" spans="3:3">
      <c r="C1523" s="112">
        <f t="shared" si="23"/>
        <v>1900</v>
      </c>
    </row>
    <row r="1524" spans="3:3">
      <c r="C1524" s="112">
        <f t="shared" si="23"/>
        <v>1900</v>
      </c>
    </row>
    <row r="1525" spans="3:3">
      <c r="C1525" s="112">
        <f t="shared" si="23"/>
        <v>1900</v>
      </c>
    </row>
    <row r="1526" spans="3:3">
      <c r="C1526" s="112">
        <f t="shared" si="23"/>
        <v>1900</v>
      </c>
    </row>
    <row r="1527" spans="3:3">
      <c r="C1527" s="112">
        <f t="shared" si="23"/>
        <v>1900</v>
      </c>
    </row>
    <row r="1528" spans="3:3">
      <c r="C1528" s="112">
        <f t="shared" si="23"/>
        <v>1900</v>
      </c>
    </row>
    <row r="1529" spans="3:3">
      <c r="C1529" s="112">
        <f t="shared" si="23"/>
        <v>1900</v>
      </c>
    </row>
    <row r="1530" spans="3:3">
      <c r="C1530" s="112">
        <f t="shared" si="23"/>
        <v>1900</v>
      </c>
    </row>
    <row r="1531" spans="3:3">
      <c r="C1531" s="112">
        <f t="shared" si="23"/>
        <v>1900</v>
      </c>
    </row>
    <row r="1532" spans="3:3">
      <c r="C1532" s="112">
        <f t="shared" si="23"/>
        <v>1900</v>
      </c>
    </row>
    <row r="1533" spans="3:3">
      <c r="C1533" s="112">
        <f t="shared" si="23"/>
        <v>1900</v>
      </c>
    </row>
    <row r="1534" spans="3:3">
      <c r="C1534" s="112">
        <f t="shared" si="23"/>
        <v>1900</v>
      </c>
    </row>
    <row r="1535" spans="3:3">
      <c r="C1535" s="112">
        <f t="shared" si="23"/>
        <v>1900</v>
      </c>
    </row>
    <row r="1536" spans="3:3">
      <c r="C1536" s="112">
        <f t="shared" si="23"/>
        <v>1900</v>
      </c>
    </row>
    <row r="1537" spans="3:3">
      <c r="C1537" s="112">
        <f t="shared" si="23"/>
        <v>1900</v>
      </c>
    </row>
    <row r="1538" spans="3:3">
      <c r="C1538" s="112">
        <f t="shared" si="23"/>
        <v>1900</v>
      </c>
    </row>
    <row r="1539" spans="3:3">
      <c r="C1539" s="112">
        <f t="shared" ref="C1539:C1602" si="24">YEAR(A1539)</f>
        <v>1900</v>
      </c>
    </row>
    <row r="1540" spans="3:3">
      <c r="C1540" s="112">
        <f t="shared" si="24"/>
        <v>1900</v>
      </c>
    </row>
    <row r="1541" spans="3:3">
      <c r="C1541" s="112">
        <f t="shared" si="24"/>
        <v>1900</v>
      </c>
    </row>
    <row r="1542" spans="3:3">
      <c r="C1542" s="112">
        <f t="shared" si="24"/>
        <v>1900</v>
      </c>
    </row>
    <row r="1543" spans="3:3">
      <c r="C1543" s="112">
        <f t="shared" si="24"/>
        <v>1900</v>
      </c>
    </row>
    <row r="1544" spans="3:3">
      <c r="C1544" s="112">
        <f t="shared" si="24"/>
        <v>1900</v>
      </c>
    </row>
    <row r="1545" spans="3:3">
      <c r="C1545" s="112">
        <f t="shared" si="24"/>
        <v>1900</v>
      </c>
    </row>
    <row r="1546" spans="3:3">
      <c r="C1546" s="112">
        <f t="shared" si="24"/>
        <v>1900</v>
      </c>
    </row>
    <row r="1547" spans="3:3">
      <c r="C1547" s="112">
        <f t="shared" si="24"/>
        <v>1900</v>
      </c>
    </row>
    <row r="1548" spans="3:3">
      <c r="C1548" s="112">
        <f t="shared" si="24"/>
        <v>1900</v>
      </c>
    </row>
    <row r="1549" spans="3:3">
      <c r="C1549" s="112">
        <f t="shared" si="24"/>
        <v>1900</v>
      </c>
    </row>
    <row r="1550" spans="3:3">
      <c r="C1550" s="112">
        <f t="shared" si="24"/>
        <v>1900</v>
      </c>
    </row>
    <row r="1551" spans="3:3">
      <c r="C1551" s="112">
        <f t="shared" si="24"/>
        <v>1900</v>
      </c>
    </row>
    <row r="1552" spans="3:3">
      <c r="C1552" s="112">
        <f t="shared" si="24"/>
        <v>1900</v>
      </c>
    </row>
    <row r="1553" spans="3:3">
      <c r="C1553" s="112">
        <f t="shared" si="24"/>
        <v>1900</v>
      </c>
    </row>
    <row r="1554" spans="3:3">
      <c r="C1554" s="112">
        <f t="shared" si="24"/>
        <v>1900</v>
      </c>
    </row>
    <row r="1555" spans="3:3">
      <c r="C1555" s="112">
        <f t="shared" si="24"/>
        <v>1900</v>
      </c>
    </row>
    <row r="1556" spans="3:3">
      <c r="C1556" s="112">
        <f t="shared" si="24"/>
        <v>1900</v>
      </c>
    </row>
    <row r="1557" spans="3:3">
      <c r="C1557" s="112">
        <f t="shared" si="24"/>
        <v>1900</v>
      </c>
    </row>
    <row r="1558" spans="3:3">
      <c r="C1558" s="112">
        <f t="shared" si="24"/>
        <v>1900</v>
      </c>
    </row>
    <row r="1559" spans="3:3">
      <c r="C1559" s="112">
        <f t="shared" si="24"/>
        <v>1900</v>
      </c>
    </row>
    <row r="1560" spans="3:3">
      <c r="C1560" s="112">
        <f t="shared" si="24"/>
        <v>1900</v>
      </c>
    </row>
    <row r="1561" spans="3:3">
      <c r="C1561" s="112">
        <f t="shared" si="24"/>
        <v>1900</v>
      </c>
    </row>
    <row r="1562" spans="3:3">
      <c r="C1562" s="112">
        <f t="shared" si="24"/>
        <v>1900</v>
      </c>
    </row>
    <row r="1563" spans="3:3">
      <c r="C1563" s="112">
        <f t="shared" si="24"/>
        <v>1900</v>
      </c>
    </row>
    <row r="1564" spans="3:3">
      <c r="C1564" s="112">
        <f t="shared" si="24"/>
        <v>1900</v>
      </c>
    </row>
    <row r="1565" spans="3:3">
      <c r="C1565" s="112">
        <f t="shared" si="24"/>
        <v>1900</v>
      </c>
    </row>
    <row r="1566" spans="3:3">
      <c r="C1566" s="112">
        <f t="shared" si="24"/>
        <v>1900</v>
      </c>
    </row>
    <row r="1567" spans="3:3">
      <c r="C1567" s="112">
        <f t="shared" si="24"/>
        <v>1900</v>
      </c>
    </row>
    <row r="1568" spans="3:3">
      <c r="C1568" s="112">
        <f t="shared" si="24"/>
        <v>1900</v>
      </c>
    </row>
    <row r="1569" spans="3:3">
      <c r="C1569" s="112">
        <f t="shared" si="24"/>
        <v>1900</v>
      </c>
    </row>
    <row r="1570" spans="3:3">
      <c r="C1570" s="112">
        <f t="shared" si="24"/>
        <v>1900</v>
      </c>
    </row>
    <row r="1571" spans="3:3">
      <c r="C1571" s="112">
        <f t="shared" si="24"/>
        <v>1900</v>
      </c>
    </row>
    <row r="1572" spans="3:3">
      <c r="C1572" s="112">
        <f t="shared" si="24"/>
        <v>1900</v>
      </c>
    </row>
    <row r="1573" spans="3:3">
      <c r="C1573" s="112">
        <f t="shared" si="24"/>
        <v>1900</v>
      </c>
    </row>
    <row r="1574" spans="3:3">
      <c r="C1574" s="112">
        <f t="shared" si="24"/>
        <v>1900</v>
      </c>
    </row>
    <row r="1575" spans="3:3">
      <c r="C1575" s="112">
        <f t="shared" si="24"/>
        <v>1900</v>
      </c>
    </row>
    <row r="1576" spans="3:3">
      <c r="C1576" s="112">
        <f t="shared" si="24"/>
        <v>1900</v>
      </c>
    </row>
    <row r="1577" spans="3:3">
      <c r="C1577" s="112">
        <f t="shared" si="24"/>
        <v>1900</v>
      </c>
    </row>
    <row r="1578" spans="3:3">
      <c r="C1578" s="112">
        <f t="shared" si="24"/>
        <v>1900</v>
      </c>
    </row>
    <row r="1579" spans="3:3">
      <c r="C1579" s="112">
        <f t="shared" si="24"/>
        <v>1900</v>
      </c>
    </row>
    <row r="1580" spans="3:3">
      <c r="C1580" s="112">
        <f t="shared" si="24"/>
        <v>1900</v>
      </c>
    </row>
    <row r="1581" spans="3:3">
      <c r="C1581" s="112">
        <f t="shared" si="24"/>
        <v>1900</v>
      </c>
    </row>
    <row r="1582" spans="3:3">
      <c r="C1582" s="112">
        <f t="shared" si="24"/>
        <v>1900</v>
      </c>
    </row>
    <row r="1583" spans="3:3">
      <c r="C1583" s="112">
        <f t="shared" si="24"/>
        <v>1900</v>
      </c>
    </row>
    <row r="1584" spans="3:3">
      <c r="C1584" s="112">
        <f t="shared" si="24"/>
        <v>1900</v>
      </c>
    </row>
    <row r="1585" spans="3:3">
      <c r="C1585" s="112">
        <f t="shared" si="24"/>
        <v>1900</v>
      </c>
    </row>
    <row r="1586" spans="3:3">
      <c r="C1586" s="112">
        <f t="shared" si="24"/>
        <v>1900</v>
      </c>
    </row>
    <row r="1587" spans="3:3">
      <c r="C1587" s="112">
        <f t="shared" si="24"/>
        <v>1900</v>
      </c>
    </row>
    <row r="1588" spans="3:3">
      <c r="C1588" s="112">
        <f t="shared" si="24"/>
        <v>1900</v>
      </c>
    </row>
    <row r="1589" spans="3:3">
      <c r="C1589" s="112">
        <f t="shared" si="24"/>
        <v>1900</v>
      </c>
    </row>
    <row r="1590" spans="3:3">
      <c r="C1590" s="112">
        <f t="shared" si="24"/>
        <v>1900</v>
      </c>
    </row>
    <row r="1591" spans="3:3">
      <c r="C1591" s="112">
        <f t="shared" si="24"/>
        <v>1900</v>
      </c>
    </row>
    <row r="1592" spans="3:3">
      <c r="C1592" s="112">
        <f t="shared" si="24"/>
        <v>1900</v>
      </c>
    </row>
    <row r="1593" spans="3:3">
      <c r="C1593" s="112">
        <f t="shared" si="24"/>
        <v>1900</v>
      </c>
    </row>
    <row r="1594" spans="3:3">
      <c r="C1594" s="112">
        <f t="shared" si="24"/>
        <v>1900</v>
      </c>
    </row>
    <row r="1595" spans="3:3">
      <c r="C1595" s="112">
        <f t="shared" si="24"/>
        <v>1900</v>
      </c>
    </row>
    <row r="1596" spans="3:3">
      <c r="C1596" s="112">
        <f t="shared" si="24"/>
        <v>1900</v>
      </c>
    </row>
    <row r="1597" spans="3:3">
      <c r="C1597" s="112">
        <f t="shared" si="24"/>
        <v>1900</v>
      </c>
    </row>
    <row r="1598" spans="3:3">
      <c r="C1598" s="112">
        <f t="shared" si="24"/>
        <v>1900</v>
      </c>
    </row>
    <row r="1599" spans="3:3">
      <c r="C1599" s="112">
        <f t="shared" si="24"/>
        <v>1900</v>
      </c>
    </row>
    <row r="1600" spans="3:3">
      <c r="C1600" s="112">
        <f t="shared" si="24"/>
        <v>1900</v>
      </c>
    </row>
    <row r="1601" spans="3:3">
      <c r="C1601" s="112">
        <f t="shared" si="24"/>
        <v>1900</v>
      </c>
    </row>
    <row r="1602" spans="3:3">
      <c r="C1602" s="112">
        <f t="shared" si="24"/>
        <v>1900</v>
      </c>
    </row>
    <row r="1603" spans="3:3">
      <c r="C1603" s="112">
        <f t="shared" ref="C1603:C1666" si="25">YEAR(A1603)</f>
        <v>1900</v>
      </c>
    </row>
    <row r="1604" spans="3:3">
      <c r="C1604" s="112">
        <f t="shared" si="25"/>
        <v>1900</v>
      </c>
    </row>
    <row r="1605" spans="3:3">
      <c r="C1605" s="112">
        <f t="shared" si="25"/>
        <v>1900</v>
      </c>
    </row>
    <row r="1606" spans="3:3">
      <c r="C1606" s="112">
        <f t="shared" si="25"/>
        <v>1900</v>
      </c>
    </row>
    <row r="1607" spans="3:3">
      <c r="C1607" s="112">
        <f t="shared" si="25"/>
        <v>1900</v>
      </c>
    </row>
    <row r="1608" spans="3:3">
      <c r="C1608" s="112">
        <f t="shared" si="25"/>
        <v>1900</v>
      </c>
    </row>
    <row r="1609" spans="3:3">
      <c r="C1609" s="112">
        <f t="shared" si="25"/>
        <v>1900</v>
      </c>
    </row>
    <row r="1610" spans="3:3">
      <c r="C1610" s="112">
        <f t="shared" si="25"/>
        <v>1900</v>
      </c>
    </row>
    <row r="1611" spans="3:3">
      <c r="C1611" s="112">
        <f t="shared" si="25"/>
        <v>1900</v>
      </c>
    </row>
    <row r="1612" spans="3:3">
      <c r="C1612" s="112">
        <f t="shared" si="25"/>
        <v>1900</v>
      </c>
    </row>
    <row r="1613" spans="3:3">
      <c r="C1613" s="112">
        <f t="shared" si="25"/>
        <v>1900</v>
      </c>
    </row>
    <row r="1614" spans="3:3">
      <c r="C1614" s="112">
        <f t="shared" si="25"/>
        <v>1900</v>
      </c>
    </row>
    <row r="1615" spans="3:3">
      <c r="C1615" s="112">
        <f t="shared" si="25"/>
        <v>1900</v>
      </c>
    </row>
    <row r="1616" spans="3:3">
      <c r="C1616" s="112">
        <f t="shared" si="25"/>
        <v>1900</v>
      </c>
    </row>
    <row r="1617" spans="3:3">
      <c r="C1617" s="112">
        <f t="shared" si="25"/>
        <v>1900</v>
      </c>
    </row>
    <row r="1618" spans="3:3">
      <c r="C1618" s="112">
        <f t="shared" si="25"/>
        <v>1900</v>
      </c>
    </row>
    <row r="1619" spans="3:3">
      <c r="C1619" s="112">
        <f t="shared" si="25"/>
        <v>1900</v>
      </c>
    </row>
    <row r="1620" spans="3:3">
      <c r="C1620" s="112">
        <f t="shared" si="25"/>
        <v>1900</v>
      </c>
    </row>
    <row r="1621" spans="3:3">
      <c r="C1621" s="112">
        <f t="shared" si="25"/>
        <v>1900</v>
      </c>
    </row>
    <row r="1622" spans="3:3">
      <c r="C1622" s="112">
        <f t="shared" si="25"/>
        <v>1900</v>
      </c>
    </row>
    <row r="1623" spans="3:3">
      <c r="C1623" s="112">
        <f t="shared" si="25"/>
        <v>1900</v>
      </c>
    </row>
    <row r="1624" spans="3:3">
      <c r="C1624" s="112">
        <f t="shared" si="25"/>
        <v>1900</v>
      </c>
    </row>
    <row r="1625" spans="3:3">
      <c r="C1625" s="112">
        <f t="shared" si="25"/>
        <v>1900</v>
      </c>
    </row>
    <row r="1626" spans="3:3">
      <c r="C1626" s="112">
        <f t="shared" si="25"/>
        <v>1900</v>
      </c>
    </row>
    <row r="1627" spans="3:3">
      <c r="C1627" s="112">
        <f t="shared" si="25"/>
        <v>1900</v>
      </c>
    </row>
    <row r="1628" spans="3:3">
      <c r="C1628" s="112">
        <f t="shared" si="25"/>
        <v>1900</v>
      </c>
    </row>
    <row r="1629" spans="3:3">
      <c r="C1629" s="112">
        <f t="shared" si="25"/>
        <v>1900</v>
      </c>
    </row>
    <row r="1630" spans="3:3">
      <c r="C1630" s="112">
        <f t="shared" si="25"/>
        <v>1900</v>
      </c>
    </row>
    <row r="1631" spans="3:3">
      <c r="C1631" s="112">
        <f t="shared" si="25"/>
        <v>1900</v>
      </c>
    </row>
    <row r="1632" spans="3:3">
      <c r="C1632" s="112">
        <f t="shared" si="25"/>
        <v>1900</v>
      </c>
    </row>
    <row r="1633" spans="3:3">
      <c r="C1633" s="112">
        <f t="shared" si="25"/>
        <v>1900</v>
      </c>
    </row>
    <row r="1634" spans="3:3">
      <c r="C1634" s="112">
        <f t="shared" si="25"/>
        <v>1900</v>
      </c>
    </row>
    <row r="1635" spans="3:3">
      <c r="C1635" s="112">
        <f t="shared" si="25"/>
        <v>1900</v>
      </c>
    </row>
    <row r="1636" spans="3:3">
      <c r="C1636" s="112">
        <f t="shared" si="25"/>
        <v>1900</v>
      </c>
    </row>
    <row r="1637" spans="3:3">
      <c r="C1637" s="112">
        <f t="shared" si="25"/>
        <v>1900</v>
      </c>
    </row>
    <row r="1638" spans="3:3">
      <c r="C1638" s="112">
        <f t="shared" si="25"/>
        <v>1900</v>
      </c>
    </row>
    <row r="1639" spans="3:3">
      <c r="C1639" s="112">
        <f t="shared" si="25"/>
        <v>1900</v>
      </c>
    </row>
    <row r="1640" spans="3:3">
      <c r="C1640" s="112">
        <f t="shared" si="25"/>
        <v>1900</v>
      </c>
    </row>
    <row r="1641" spans="3:3">
      <c r="C1641" s="112">
        <f t="shared" si="25"/>
        <v>1900</v>
      </c>
    </row>
    <row r="1642" spans="3:3">
      <c r="C1642" s="112">
        <f t="shared" si="25"/>
        <v>1900</v>
      </c>
    </row>
    <row r="1643" spans="3:3">
      <c r="C1643" s="112">
        <f t="shared" si="25"/>
        <v>1900</v>
      </c>
    </row>
    <row r="1644" spans="3:3">
      <c r="C1644" s="112">
        <f t="shared" si="25"/>
        <v>1900</v>
      </c>
    </row>
    <row r="1645" spans="3:3">
      <c r="C1645" s="112">
        <f t="shared" si="25"/>
        <v>1900</v>
      </c>
    </row>
    <row r="1646" spans="3:3">
      <c r="C1646" s="112">
        <f t="shared" si="25"/>
        <v>1900</v>
      </c>
    </row>
    <row r="1647" spans="3:3">
      <c r="C1647" s="112">
        <f t="shared" si="25"/>
        <v>1900</v>
      </c>
    </row>
    <row r="1648" spans="3:3">
      <c r="C1648" s="112">
        <f t="shared" si="25"/>
        <v>1900</v>
      </c>
    </row>
    <row r="1649" spans="3:3">
      <c r="C1649" s="112">
        <f t="shared" si="25"/>
        <v>1900</v>
      </c>
    </row>
    <row r="1650" spans="3:3">
      <c r="C1650" s="112">
        <f t="shared" si="25"/>
        <v>1900</v>
      </c>
    </row>
    <row r="1651" spans="3:3">
      <c r="C1651" s="112">
        <f t="shared" si="25"/>
        <v>1900</v>
      </c>
    </row>
    <row r="1652" spans="3:3">
      <c r="C1652" s="112">
        <f t="shared" si="25"/>
        <v>1900</v>
      </c>
    </row>
    <row r="1653" spans="3:3">
      <c r="C1653" s="112">
        <f t="shared" si="25"/>
        <v>1900</v>
      </c>
    </row>
    <row r="1654" spans="3:3">
      <c r="C1654" s="112">
        <f t="shared" si="25"/>
        <v>1900</v>
      </c>
    </row>
    <row r="1655" spans="3:3">
      <c r="C1655" s="112">
        <f t="shared" si="25"/>
        <v>1900</v>
      </c>
    </row>
    <row r="1656" spans="3:3">
      <c r="C1656" s="112">
        <f t="shared" si="25"/>
        <v>1900</v>
      </c>
    </row>
    <row r="1657" spans="3:3">
      <c r="C1657" s="112">
        <f t="shared" si="25"/>
        <v>1900</v>
      </c>
    </row>
    <row r="1658" spans="3:3">
      <c r="C1658" s="112">
        <f t="shared" si="25"/>
        <v>1900</v>
      </c>
    </row>
    <row r="1659" spans="3:3">
      <c r="C1659" s="112">
        <f t="shared" si="25"/>
        <v>1900</v>
      </c>
    </row>
    <row r="1660" spans="3:3">
      <c r="C1660" s="112">
        <f t="shared" si="25"/>
        <v>1900</v>
      </c>
    </row>
    <row r="1661" spans="3:3">
      <c r="C1661" s="112">
        <f t="shared" si="25"/>
        <v>1900</v>
      </c>
    </row>
    <row r="1662" spans="3:3">
      <c r="C1662" s="112">
        <f t="shared" si="25"/>
        <v>1900</v>
      </c>
    </row>
    <row r="1663" spans="3:3">
      <c r="C1663" s="112">
        <f t="shared" si="25"/>
        <v>1900</v>
      </c>
    </row>
    <row r="1664" spans="3:3">
      <c r="C1664" s="112">
        <f t="shared" si="25"/>
        <v>1900</v>
      </c>
    </row>
    <row r="1665" spans="3:3">
      <c r="C1665" s="112">
        <f t="shared" si="25"/>
        <v>1900</v>
      </c>
    </row>
    <row r="1666" spans="3:3">
      <c r="C1666" s="112">
        <f t="shared" si="25"/>
        <v>1900</v>
      </c>
    </row>
    <row r="1667" spans="3:3">
      <c r="C1667" s="112">
        <f t="shared" ref="C1667:C1730" si="26">YEAR(A1667)</f>
        <v>1900</v>
      </c>
    </row>
    <row r="1668" spans="3:3">
      <c r="C1668" s="112">
        <f t="shared" si="26"/>
        <v>1900</v>
      </c>
    </row>
    <row r="1669" spans="3:3">
      <c r="C1669" s="112">
        <f t="shared" si="26"/>
        <v>1900</v>
      </c>
    </row>
    <row r="1670" spans="3:3">
      <c r="C1670" s="112">
        <f t="shared" si="26"/>
        <v>1900</v>
      </c>
    </row>
    <row r="1671" spans="3:3">
      <c r="C1671" s="112">
        <f t="shared" si="26"/>
        <v>1900</v>
      </c>
    </row>
    <row r="1672" spans="3:3">
      <c r="C1672" s="112">
        <f t="shared" si="26"/>
        <v>1900</v>
      </c>
    </row>
    <row r="1673" spans="3:3">
      <c r="C1673" s="112">
        <f t="shared" si="26"/>
        <v>1900</v>
      </c>
    </row>
    <row r="1674" spans="3:3">
      <c r="C1674" s="112">
        <f t="shared" si="26"/>
        <v>1900</v>
      </c>
    </row>
    <row r="1675" spans="3:3">
      <c r="C1675" s="112">
        <f t="shared" si="26"/>
        <v>1900</v>
      </c>
    </row>
    <row r="1676" spans="3:3">
      <c r="C1676" s="112">
        <f t="shared" si="26"/>
        <v>1900</v>
      </c>
    </row>
    <row r="1677" spans="3:3">
      <c r="C1677" s="112">
        <f t="shared" si="26"/>
        <v>1900</v>
      </c>
    </row>
    <row r="1678" spans="3:3">
      <c r="C1678" s="112">
        <f t="shared" si="26"/>
        <v>1900</v>
      </c>
    </row>
    <row r="1679" spans="3:3">
      <c r="C1679" s="112">
        <f t="shared" si="26"/>
        <v>1900</v>
      </c>
    </row>
    <row r="1680" spans="3:3">
      <c r="C1680" s="112">
        <f t="shared" si="26"/>
        <v>1900</v>
      </c>
    </row>
    <row r="1681" spans="3:3">
      <c r="C1681" s="112">
        <f t="shared" si="26"/>
        <v>1900</v>
      </c>
    </row>
    <row r="1682" spans="3:3">
      <c r="C1682" s="112">
        <f t="shared" si="26"/>
        <v>1900</v>
      </c>
    </row>
    <row r="1683" spans="3:3">
      <c r="C1683" s="112">
        <f t="shared" si="26"/>
        <v>1900</v>
      </c>
    </row>
    <row r="1684" spans="3:3">
      <c r="C1684" s="112">
        <f t="shared" si="26"/>
        <v>1900</v>
      </c>
    </row>
    <row r="1685" spans="3:3">
      <c r="C1685" s="112">
        <f t="shared" si="26"/>
        <v>1900</v>
      </c>
    </row>
    <row r="1686" spans="3:3">
      <c r="C1686" s="112">
        <f t="shared" si="26"/>
        <v>1900</v>
      </c>
    </row>
    <row r="1687" spans="3:3">
      <c r="C1687" s="112">
        <f t="shared" si="26"/>
        <v>1900</v>
      </c>
    </row>
    <row r="1688" spans="3:3">
      <c r="C1688" s="112">
        <f t="shared" si="26"/>
        <v>1900</v>
      </c>
    </row>
    <row r="1689" spans="3:3">
      <c r="C1689" s="112">
        <f t="shared" si="26"/>
        <v>1900</v>
      </c>
    </row>
    <row r="1690" spans="3:3">
      <c r="C1690" s="112">
        <f t="shared" si="26"/>
        <v>1900</v>
      </c>
    </row>
    <row r="1691" spans="3:3">
      <c r="C1691" s="112">
        <f t="shared" si="26"/>
        <v>1900</v>
      </c>
    </row>
    <row r="1692" spans="3:3">
      <c r="C1692" s="112">
        <f t="shared" si="26"/>
        <v>1900</v>
      </c>
    </row>
    <row r="1693" spans="3:3">
      <c r="C1693" s="112">
        <f t="shared" si="26"/>
        <v>1900</v>
      </c>
    </row>
    <row r="1694" spans="3:3">
      <c r="C1694" s="112">
        <f t="shared" si="26"/>
        <v>1900</v>
      </c>
    </row>
    <row r="1695" spans="3:3">
      <c r="C1695" s="112">
        <f t="shared" si="26"/>
        <v>1900</v>
      </c>
    </row>
    <row r="1696" spans="3:3">
      <c r="C1696" s="112">
        <f t="shared" si="26"/>
        <v>1900</v>
      </c>
    </row>
    <row r="1697" spans="3:3">
      <c r="C1697" s="112">
        <f t="shared" si="26"/>
        <v>1900</v>
      </c>
    </row>
    <row r="1698" spans="3:3">
      <c r="C1698" s="112">
        <f t="shared" si="26"/>
        <v>1900</v>
      </c>
    </row>
    <row r="1699" spans="3:3">
      <c r="C1699" s="112">
        <f t="shared" si="26"/>
        <v>1900</v>
      </c>
    </row>
    <row r="1700" spans="3:3">
      <c r="C1700" s="112">
        <f t="shared" si="26"/>
        <v>1900</v>
      </c>
    </row>
    <row r="1701" spans="3:3">
      <c r="C1701" s="112">
        <f t="shared" si="26"/>
        <v>1900</v>
      </c>
    </row>
    <row r="1702" spans="3:3">
      <c r="C1702" s="112">
        <f t="shared" si="26"/>
        <v>1900</v>
      </c>
    </row>
    <row r="1703" spans="3:3">
      <c r="C1703" s="112">
        <f t="shared" si="26"/>
        <v>1900</v>
      </c>
    </row>
    <row r="1704" spans="3:3">
      <c r="C1704" s="112">
        <f t="shared" si="26"/>
        <v>1900</v>
      </c>
    </row>
    <row r="1705" spans="3:3">
      <c r="C1705" s="112">
        <f t="shared" si="26"/>
        <v>1900</v>
      </c>
    </row>
    <row r="1706" spans="3:3">
      <c r="C1706" s="112">
        <f t="shared" si="26"/>
        <v>1900</v>
      </c>
    </row>
    <row r="1707" spans="3:3">
      <c r="C1707" s="112">
        <f t="shared" si="26"/>
        <v>1900</v>
      </c>
    </row>
    <row r="1708" spans="3:3">
      <c r="C1708" s="112">
        <f t="shared" si="26"/>
        <v>1900</v>
      </c>
    </row>
    <row r="1709" spans="3:3">
      <c r="C1709" s="112">
        <f t="shared" si="26"/>
        <v>1900</v>
      </c>
    </row>
    <row r="1710" spans="3:3">
      <c r="C1710" s="112">
        <f t="shared" si="26"/>
        <v>1900</v>
      </c>
    </row>
    <row r="1711" spans="3:3">
      <c r="C1711" s="112">
        <f t="shared" si="26"/>
        <v>1900</v>
      </c>
    </row>
    <row r="1712" spans="3:3">
      <c r="C1712" s="112">
        <f t="shared" si="26"/>
        <v>1900</v>
      </c>
    </row>
    <row r="1713" spans="3:3">
      <c r="C1713" s="112">
        <f t="shared" si="26"/>
        <v>1900</v>
      </c>
    </row>
    <row r="1714" spans="3:3">
      <c r="C1714" s="112">
        <f t="shared" si="26"/>
        <v>1900</v>
      </c>
    </row>
    <row r="1715" spans="3:3">
      <c r="C1715" s="112">
        <f t="shared" si="26"/>
        <v>1900</v>
      </c>
    </row>
    <row r="1716" spans="3:3">
      <c r="C1716" s="112">
        <f t="shared" si="26"/>
        <v>1900</v>
      </c>
    </row>
    <row r="1717" spans="3:3">
      <c r="C1717" s="112">
        <f t="shared" si="26"/>
        <v>1900</v>
      </c>
    </row>
    <row r="1718" spans="3:3">
      <c r="C1718" s="112">
        <f t="shared" si="26"/>
        <v>1900</v>
      </c>
    </row>
    <row r="1719" spans="3:3">
      <c r="C1719" s="112">
        <f t="shared" si="26"/>
        <v>1900</v>
      </c>
    </row>
    <row r="1720" spans="3:3">
      <c r="C1720" s="112">
        <f t="shared" si="26"/>
        <v>1900</v>
      </c>
    </row>
    <row r="1721" spans="3:3">
      <c r="C1721" s="112">
        <f t="shared" si="26"/>
        <v>1900</v>
      </c>
    </row>
    <row r="1722" spans="3:3">
      <c r="C1722" s="112">
        <f t="shared" si="26"/>
        <v>1900</v>
      </c>
    </row>
    <row r="1723" spans="3:3">
      <c r="C1723" s="112">
        <f t="shared" si="26"/>
        <v>1900</v>
      </c>
    </row>
    <row r="1724" spans="3:3">
      <c r="C1724" s="112">
        <f t="shared" si="26"/>
        <v>1900</v>
      </c>
    </row>
    <row r="1725" spans="3:3">
      <c r="C1725" s="112">
        <f t="shared" si="26"/>
        <v>1900</v>
      </c>
    </row>
    <row r="1726" spans="3:3">
      <c r="C1726" s="112">
        <f t="shared" si="26"/>
        <v>1900</v>
      </c>
    </row>
    <row r="1727" spans="3:3">
      <c r="C1727" s="112">
        <f t="shared" si="26"/>
        <v>1900</v>
      </c>
    </row>
    <row r="1728" spans="3:3">
      <c r="C1728" s="112">
        <f t="shared" si="26"/>
        <v>1900</v>
      </c>
    </row>
    <row r="1729" spans="3:3">
      <c r="C1729" s="112">
        <f t="shared" si="26"/>
        <v>1900</v>
      </c>
    </row>
    <row r="1730" spans="3:3">
      <c r="C1730" s="112">
        <f t="shared" si="26"/>
        <v>1900</v>
      </c>
    </row>
    <row r="1731" spans="3:3">
      <c r="C1731" s="112">
        <f t="shared" ref="C1731:C1794" si="27">YEAR(A1731)</f>
        <v>1900</v>
      </c>
    </row>
    <row r="1732" spans="3:3">
      <c r="C1732" s="112">
        <f t="shared" si="27"/>
        <v>1900</v>
      </c>
    </row>
    <row r="1733" spans="3:3">
      <c r="C1733" s="112">
        <f t="shared" si="27"/>
        <v>1900</v>
      </c>
    </row>
    <row r="1734" spans="3:3">
      <c r="C1734" s="112">
        <f t="shared" si="27"/>
        <v>1900</v>
      </c>
    </row>
    <row r="1735" spans="3:3">
      <c r="C1735" s="112">
        <f t="shared" si="27"/>
        <v>1900</v>
      </c>
    </row>
    <row r="1736" spans="3:3">
      <c r="C1736" s="112">
        <f t="shared" si="27"/>
        <v>1900</v>
      </c>
    </row>
    <row r="1737" spans="3:3">
      <c r="C1737" s="112">
        <f t="shared" si="27"/>
        <v>1900</v>
      </c>
    </row>
    <row r="1738" spans="3:3">
      <c r="C1738" s="112">
        <f t="shared" si="27"/>
        <v>1900</v>
      </c>
    </row>
    <row r="1739" spans="3:3">
      <c r="C1739" s="112">
        <f t="shared" si="27"/>
        <v>1900</v>
      </c>
    </row>
    <row r="1740" spans="3:3">
      <c r="C1740" s="112">
        <f t="shared" si="27"/>
        <v>1900</v>
      </c>
    </row>
    <row r="1741" spans="3:3">
      <c r="C1741" s="112">
        <f t="shared" si="27"/>
        <v>1900</v>
      </c>
    </row>
    <row r="1742" spans="3:3">
      <c r="C1742" s="112">
        <f t="shared" si="27"/>
        <v>1900</v>
      </c>
    </row>
    <row r="1743" spans="3:3">
      <c r="C1743" s="112">
        <f t="shared" si="27"/>
        <v>1900</v>
      </c>
    </row>
    <row r="1744" spans="3:3">
      <c r="C1744" s="112">
        <f t="shared" si="27"/>
        <v>1900</v>
      </c>
    </row>
    <row r="1745" spans="3:3">
      <c r="C1745" s="112">
        <f t="shared" si="27"/>
        <v>1900</v>
      </c>
    </row>
    <row r="1746" spans="3:3">
      <c r="C1746" s="112">
        <f t="shared" si="27"/>
        <v>1900</v>
      </c>
    </row>
    <row r="1747" spans="3:3">
      <c r="C1747" s="112">
        <f t="shared" si="27"/>
        <v>1900</v>
      </c>
    </row>
    <row r="1748" spans="3:3">
      <c r="C1748" s="112">
        <f t="shared" si="27"/>
        <v>1900</v>
      </c>
    </row>
    <row r="1749" spans="3:3">
      <c r="C1749" s="112">
        <f t="shared" si="27"/>
        <v>1900</v>
      </c>
    </row>
    <row r="1750" spans="3:3">
      <c r="C1750" s="112">
        <f t="shared" si="27"/>
        <v>1900</v>
      </c>
    </row>
    <row r="1751" spans="3:3">
      <c r="C1751" s="112">
        <f t="shared" si="27"/>
        <v>1900</v>
      </c>
    </row>
    <row r="1752" spans="3:3">
      <c r="C1752" s="112">
        <f t="shared" si="27"/>
        <v>1900</v>
      </c>
    </row>
    <row r="1753" spans="3:3">
      <c r="C1753" s="112">
        <f t="shared" si="27"/>
        <v>1900</v>
      </c>
    </row>
    <row r="1754" spans="3:3">
      <c r="C1754" s="112">
        <f t="shared" si="27"/>
        <v>1900</v>
      </c>
    </row>
    <row r="1755" spans="3:3">
      <c r="C1755" s="112">
        <f t="shared" si="27"/>
        <v>1900</v>
      </c>
    </row>
    <row r="1756" spans="3:3">
      <c r="C1756" s="112">
        <f t="shared" si="27"/>
        <v>1900</v>
      </c>
    </row>
    <row r="1757" spans="3:3">
      <c r="C1757" s="112">
        <f t="shared" si="27"/>
        <v>1900</v>
      </c>
    </row>
    <row r="1758" spans="3:3">
      <c r="C1758" s="112">
        <f t="shared" si="27"/>
        <v>1900</v>
      </c>
    </row>
    <row r="1759" spans="3:3">
      <c r="C1759" s="112">
        <f t="shared" si="27"/>
        <v>1900</v>
      </c>
    </row>
    <row r="1760" spans="3:3">
      <c r="C1760" s="112">
        <f t="shared" si="27"/>
        <v>1900</v>
      </c>
    </row>
    <row r="1761" spans="3:3">
      <c r="C1761" s="112">
        <f t="shared" si="27"/>
        <v>1900</v>
      </c>
    </row>
    <row r="1762" spans="3:3">
      <c r="C1762" s="112">
        <f t="shared" si="27"/>
        <v>1900</v>
      </c>
    </row>
    <row r="1763" spans="3:3">
      <c r="C1763" s="112">
        <f t="shared" si="27"/>
        <v>1900</v>
      </c>
    </row>
    <row r="1764" spans="3:3">
      <c r="C1764" s="112">
        <f t="shared" si="27"/>
        <v>1900</v>
      </c>
    </row>
    <row r="1765" spans="3:3">
      <c r="C1765" s="112">
        <f t="shared" si="27"/>
        <v>1900</v>
      </c>
    </row>
    <row r="1766" spans="3:3">
      <c r="C1766" s="112">
        <f t="shared" si="27"/>
        <v>1900</v>
      </c>
    </row>
    <row r="1767" spans="3:3">
      <c r="C1767" s="112">
        <f t="shared" si="27"/>
        <v>1900</v>
      </c>
    </row>
    <row r="1768" spans="3:3">
      <c r="C1768" s="112">
        <f t="shared" si="27"/>
        <v>1900</v>
      </c>
    </row>
    <row r="1769" spans="3:3">
      <c r="C1769" s="112">
        <f t="shared" si="27"/>
        <v>1900</v>
      </c>
    </row>
    <row r="1770" spans="3:3">
      <c r="C1770" s="112">
        <f t="shared" si="27"/>
        <v>1900</v>
      </c>
    </row>
    <row r="1771" spans="3:3">
      <c r="C1771" s="112">
        <f t="shared" si="27"/>
        <v>1900</v>
      </c>
    </row>
    <row r="1772" spans="3:3">
      <c r="C1772" s="112">
        <f t="shared" si="27"/>
        <v>1900</v>
      </c>
    </row>
    <row r="1773" spans="3:3">
      <c r="C1773" s="112">
        <f t="shared" si="27"/>
        <v>1900</v>
      </c>
    </row>
    <row r="1774" spans="3:3">
      <c r="C1774" s="112">
        <f t="shared" si="27"/>
        <v>1900</v>
      </c>
    </row>
    <row r="1775" spans="3:3">
      <c r="C1775" s="112">
        <f t="shared" si="27"/>
        <v>1900</v>
      </c>
    </row>
    <row r="1776" spans="3:3">
      <c r="C1776" s="112">
        <f t="shared" si="27"/>
        <v>1900</v>
      </c>
    </row>
    <row r="1777" spans="3:3">
      <c r="C1777" s="112">
        <f t="shared" si="27"/>
        <v>1900</v>
      </c>
    </row>
    <row r="1778" spans="3:3">
      <c r="C1778" s="112">
        <f t="shared" si="27"/>
        <v>1900</v>
      </c>
    </row>
    <row r="1779" spans="3:3">
      <c r="C1779" s="112">
        <f t="shared" si="27"/>
        <v>1900</v>
      </c>
    </row>
    <row r="1780" spans="3:3">
      <c r="C1780" s="112">
        <f t="shared" si="27"/>
        <v>1900</v>
      </c>
    </row>
    <row r="1781" spans="3:3">
      <c r="C1781" s="112">
        <f t="shared" si="27"/>
        <v>1900</v>
      </c>
    </row>
    <row r="1782" spans="3:3">
      <c r="C1782" s="112">
        <f t="shared" si="27"/>
        <v>1900</v>
      </c>
    </row>
    <row r="1783" spans="3:3">
      <c r="C1783" s="112">
        <f t="shared" si="27"/>
        <v>1900</v>
      </c>
    </row>
    <row r="1784" spans="3:3">
      <c r="C1784" s="112">
        <f t="shared" si="27"/>
        <v>1900</v>
      </c>
    </row>
    <row r="1785" spans="3:3">
      <c r="C1785" s="112">
        <f t="shared" si="27"/>
        <v>1900</v>
      </c>
    </row>
    <row r="1786" spans="3:3">
      <c r="C1786" s="112">
        <f t="shared" si="27"/>
        <v>1900</v>
      </c>
    </row>
    <row r="1787" spans="3:3">
      <c r="C1787" s="112">
        <f t="shared" si="27"/>
        <v>1900</v>
      </c>
    </row>
    <row r="1788" spans="3:3">
      <c r="C1788" s="112">
        <f t="shared" si="27"/>
        <v>1900</v>
      </c>
    </row>
    <row r="1789" spans="3:3">
      <c r="C1789" s="112">
        <f t="shared" si="27"/>
        <v>1900</v>
      </c>
    </row>
    <row r="1790" spans="3:3">
      <c r="C1790" s="112">
        <f t="shared" si="27"/>
        <v>1900</v>
      </c>
    </row>
    <row r="1791" spans="3:3">
      <c r="C1791" s="112">
        <f t="shared" si="27"/>
        <v>1900</v>
      </c>
    </row>
    <row r="1792" spans="3:3">
      <c r="C1792" s="112">
        <f t="shared" si="27"/>
        <v>1900</v>
      </c>
    </row>
    <row r="1793" spans="3:3">
      <c r="C1793" s="112">
        <f t="shared" si="27"/>
        <v>1900</v>
      </c>
    </row>
    <row r="1794" spans="3:3">
      <c r="C1794" s="112">
        <f t="shared" si="27"/>
        <v>1900</v>
      </c>
    </row>
    <row r="1795" spans="3:3">
      <c r="C1795" s="112">
        <f t="shared" ref="C1795:C1858" si="28">YEAR(A1795)</f>
        <v>1900</v>
      </c>
    </row>
    <row r="1796" spans="3:3">
      <c r="C1796" s="112">
        <f t="shared" si="28"/>
        <v>1900</v>
      </c>
    </row>
    <row r="1797" spans="3:3">
      <c r="C1797" s="112">
        <f t="shared" si="28"/>
        <v>1900</v>
      </c>
    </row>
    <row r="1798" spans="3:3">
      <c r="C1798" s="112">
        <f t="shared" si="28"/>
        <v>1900</v>
      </c>
    </row>
    <row r="1799" spans="3:3">
      <c r="C1799" s="112">
        <f t="shared" si="28"/>
        <v>1900</v>
      </c>
    </row>
    <row r="1800" spans="3:3">
      <c r="C1800" s="112">
        <f t="shared" si="28"/>
        <v>1900</v>
      </c>
    </row>
    <row r="1801" spans="3:3">
      <c r="C1801" s="112">
        <f t="shared" si="28"/>
        <v>1900</v>
      </c>
    </row>
    <row r="1802" spans="3:3">
      <c r="C1802" s="112">
        <f t="shared" si="28"/>
        <v>1900</v>
      </c>
    </row>
    <row r="1803" spans="3:3">
      <c r="C1803" s="112">
        <f t="shared" si="28"/>
        <v>1900</v>
      </c>
    </row>
    <row r="1804" spans="3:3">
      <c r="C1804" s="112">
        <f t="shared" si="28"/>
        <v>1900</v>
      </c>
    </row>
    <row r="1805" spans="3:3">
      <c r="C1805" s="112">
        <f t="shared" si="28"/>
        <v>1900</v>
      </c>
    </row>
    <row r="1806" spans="3:3">
      <c r="C1806" s="112">
        <f t="shared" si="28"/>
        <v>1900</v>
      </c>
    </row>
    <row r="1807" spans="3:3">
      <c r="C1807" s="112">
        <f t="shared" si="28"/>
        <v>1900</v>
      </c>
    </row>
    <row r="1808" spans="3:3">
      <c r="C1808" s="112">
        <f t="shared" si="28"/>
        <v>1900</v>
      </c>
    </row>
    <row r="1809" spans="3:3">
      <c r="C1809" s="112">
        <f t="shared" si="28"/>
        <v>1900</v>
      </c>
    </row>
    <row r="1810" spans="3:3">
      <c r="C1810" s="112">
        <f t="shared" si="28"/>
        <v>1900</v>
      </c>
    </row>
    <row r="1811" spans="3:3">
      <c r="C1811" s="112">
        <f t="shared" si="28"/>
        <v>1900</v>
      </c>
    </row>
    <row r="1812" spans="3:3">
      <c r="C1812" s="112">
        <f t="shared" si="28"/>
        <v>1900</v>
      </c>
    </row>
    <row r="1813" spans="3:3">
      <c r="C1813" s="112">
        <f t="shared" si="28"/>
        <v>1900</v>
      </c>
    </row>
    <row r="1814" spans="3:3">
      <c r="C1814" s="112">
        <f t="shared" si="28"/>
        <v>1900</v>
      </c>
    </row>
    <row r="1815" spans="3:3">
      <c r="C1815" s="112">
        <f t="shared" si="28"/>
        <v>1900</v>
      </c>
    </row>
    <row r="1816" spans="3:3">
      <c r="C1816" s="112">
        <f t="shared" si="28"/>
        <v>1900</v>
      </c>
    </row>
    <row r="1817" spans="3:3">
      <c r="C1817" s="112">
        <f t="shared" si="28"/>
        <v>1900</v>
      </c>
    </row>
    <row r="1818" spans="3:3">
      <c r="C1818" s="112">
        <f t="shared" si="28"/>
        <v>1900</v>
      </c>
    </row>
    <row r="1819" spans="3:3">
      <c r="C1819" s="112">
        <f t="shared" si="28"/>
        <v>1900</v>
      </c>
    </row>
    <row r="1820" spans="3:3">
      <c r="C1820" s="112">
        <f t="shared" si="28"/>
        <v>1900</v>
      </c>
    </row>
    <row r="1821" spans="3:3">
      <c r="C1821" s="112">
        <f t="shared" si="28"/>
        <v>1900</v>
      </c>
    </row>
    <row r="1822" spans="3:3">
      <c r="C1822" s="112">
        <f t="shared" si="28"/>
        <v>1900</v>
      </c>
    </row>
    <row r="1823" spans="3:3">
      <c r="C1823" s="112">
        <f t="shared" si="28"/>
        <v>1900</v>
      </c>
    </row>
    <row r="1824" spans="3:3">
      <c r="C1824" s="112">
        <f t="shared" si="28"/>
        <v>1900</v>
      </c>
    </row>
    <row r="1825" spans="3:3">
      <c r="C1825" s="112">
        <f t="shared" si="28"/>
        <v>1900</v>
      </c>
    </row>
    <row r="1826" spans="3:3">
      <c r="C1826" s="112">
        <f t="shared" si="28"/>
        <v>1900</v>
      </c>
    </row>
    <row r="1827" spans="3:3">
      <c r="C1827" s="112">
        <f t="shared" si="28"/>
        <v>1900</v>
      </c>
    </row>
    <row r="1828" spans="3:3">
      <c r="C1828" s="112">
        <f t="shared" si="28"/>
        <v>1900</v>
      </c>
    </row>
    <row r="1829" spans="3:3">
      <c r="C1829" s="112">
        <f t="shared" si="28"/>
        <v>1900</v>
      </c>
    </row>
    <row r="1830" spans="3:3">
      <c r="C1830" s="112">
        <f t="shared" si="28"/>
        <v>1900</v>
      </c>
    </row>
    <row r="1831" spans="3:3">
      <c r="C1831" s="112">
        <f t="shared" si="28"/>
        <v>1900</v>
      </c>
    </row>
    <row r="1832" spans="3:3">
      <c r="C1832" s="112">
        <f t="shared" si="28"/>
        <v>1900</v>
      </c>
    </row>
    <row r="1833" spans="3:3">
      <c r="C1833" s="112">
        <f t="shared" si="28"/>
        <v>1900</v>
      </c>
    </row>
    <row r="1834" spans="3:3">
      <c r="C1834" s="112">
        <f t="shared" si="28"/>
        <v>1900</v>
      </c>
    </row>
    <row r="1835" spans="3:3">
      <c r="C1835" s="112">
        <f t="shared" si="28"/>
        <v>1900</v>
      </c>
    </row>
    <row r="1836" spans="3:3">
      <c r="C1836" s="112">
        <f t="shared" si="28"/>
        <v>1900</v>
      </c>
    </row>
    <row r="1837" spans="3:3">
      <c r="C1837" s="112">
        <f t="shared" si="28"/>
        <v>1900</v>
      </c>
    </row>
    <row r="1838" spans="3:3">
      <c r="C1838" s="112">
        <f t="shared" si="28"/>
        <v>1900</v>
      </c>
    </row>
    <row r="1839" spans="3:3">
      <c r="C1839" s="112">
        <f t="shared" si="28"/>
        <v>1900</v>
      </c>
    </row>
    <row r="1840" spans="3:3">
      <c r="C1840" s="112">
        <f t="shared" si="28"/>
        <v>1900</v>
      </c>
    </row>
    <row r="1841" spans="3:3">
      <c r="C1841" s="112">
        <f t="shared" si="28"/>
        <v>1900</v>
      </c>
    </row>
    <row r="1842" spans="3:3">
      <c r="C1842" s="112">
        <f t="shared" si="28"/>
        <v>1900</v>
      </c>
    </row>
    <row r="1843" spans="3:3">
      <c r="C1843" s="112">
        <f t="shared" si="28"/>
        <v>1900</v>
      </c>
    </row>
    <row r="1844" spans="3:3">
      <c r="C1844" s="112">
        <f t="shared" si="28"/>
        <v>1900</v>
      </c>
    </row>
    <row r="1845" spans="3:3">
      <c r="C1845" s="112">
        <f t="shared" si="28"/>
        <v>1900</v>
      </c>
    </row>
    <row r="1846" spans="3:3">
      <c r="C1846" s="112">
        <f t="shared" si="28"/>
        <v>1900</v>
      </c>
    </row>
    <row r="1847" spans="3:3">
      <c r="C1847" s="112">
        <f t="shared" si="28"/>
        <v>1900</v>
      </c>
    </row>
    <row r="1848" spans="3:3">
      <c r="C1848" s="112">
        <f t="shared" si="28"/>
        <v>1900</v>
      </c>
    </row>
    <row r="1849" spans="3:3">
      <c r="C1849" s="112">
        <f t="shared" si="28"/>
        <v>1900</v>
      </c>
    </row>
    <row r="1850" spans="3:3">
      <c r="C1850" s="112">
        <f t="shared" si="28"/>
        <v>1900</v>
      </c>
    </row>
    <row r="1851" spans="3:3">
      <c r="C1851" s="112">
        <f t="shared" si="28"/>
        <v>1900</v>
      </c>
    </row>
    <row r="1852" spans="3:3">
      <c r="C1852" s="112">
        <f t="shared" si="28"/>
        <v>1900</v>
      </c>
    </row>
    <row r="1853" spans="3:3">
      <c r="C1853" s="112">
        <f t="shared" si="28"/>
        <v>1900</v>
      </c>
    </row>
    <row r="1854" spans="3:3">
      <c r="C1854" s="112">
        <f t="shared" si="28"/>
        <v>1900</v>
      </c>
    </row>
    <row r="1855" spans="3:3">
      <c r="C1855" s="112">
        <f t="shared" si="28"/>
        <v>1900</v>
      </c>
    </row>
    <row r="1856" spans="3:3">
      <c r="C1856" s="112">
        <f t="shared" si="28"/>
        <v>1900</v>
      </c>
    </row>
    <row r="1857" spans="3:3">
      <c r="C1857" s="112">
        <f t="shared" si="28"/>
        <v>1900</v>
      </c>
    </row>
    <row r="1858" spans="3:3">
      <c r="C1858" s="112">
        <f t="shared" si="28"/>
        <v>1900</v>
      </c>
    </row>
    <row r="1859" spans="3:3">
      <c r="C1859" s="112">
        <f t="shared" ref="C1859:C1922" si="29">YEAR(A1859)</f>
        <v>1900</v>
      </c>
    </row>
    <row r="1860" spans="3:3">
      <c r="C1860" s="112">
        <f t="shared" si="29"/>
        <v>1900</v>
      </c>
    </row>
    <row r="1861" spans="3:3">
      <c r="C1861" s="112">
        <f t="shared" si="29"/>
        <v>1900</v>
      </c>
    </row>
    <row r="1862" spans="3:3">
      <c r="C1862" s="112">
        <f t="shared" si="29"/>
        <v>1900</v>
      </c>
    </row>
    <row r="1863" spans="3:3">
      <c r="C1863" s="112">
        <f t="shared" si="29"/>
        <v>1900</v>
      </c>
    </row>
    <row r="1864" spans="3:3">
      <c r="C1864" s="112">
        <f t="shared" si="29"/>
        <v>1900</v>
      </c>
    </row>
    <row r="1865" spans="3:3">
      <c r="C1865" s="112">
        <f t="shared" si="29"/>
        <v>1900</v>
      </c>
    </row>
    <row r="1866" spans="3:3">
      <c r="C1866" s="112">
        <f t="shared" si="29"/>
        <v>1900</v>
      </c>
    </row>
    <row r="1867" spans="3:3">
      <c r="C1867" s="112">
        <f t="shared" si="29"/>
        <v>1900</v>
      </c>
    </row>
    <row r="1868" spans="3:3">
      <c r="C1868" s="112">
        <f t="shared" si="29"/>
        <v>1900</v>
      </c>
    </row>
    <row r="1869" spans="3:3">
      <c r="C1869" s="112">
        <f t="shared" si="29"/>
        <v>1900</v>
      </c>
    </row>
    <row r="1870" spans="3:3">
      <c r="C1870" s="112">
        <f t="shared" si="29"/>
        <v>1900</v>
      </c>
    </row>
    <row r="1871" spans="3:3">
      <c r="C1871" s="112">
        <f t="shared" si="29"/>
        <v>1900</v>
      </c>
    </row>
    <row r="1872" spans="3:3">
      <c r="C1872" s="112">
        <f t="shared" si="29"/>
        <v>1900</v>
      </c>
    </row>
    <row r="1873" spans="3:3">
      <c r="C1873" s="112">
        <f t="shared" si="29"/>
        <v>1900</v>
      </c>
    </row>
    <row r="1874" spans="3:3">
      <c r="C1874" s="112">
        <f t="shared" si="29"/>
        <v>1900</v>
      </c>
    </row>
    <row r="1875" spans="3:3">
      <c r="C1875" s="112">
        <f t="shared" si="29"/>
        <v>1900</v>
      </c>
    </row>
    <row r="1876" spans="3:3">
      <c r="C1876" s="112">
        <f t="shared" si="29"/>
        <v>1900</v>
      </c>
    </row>
    <row r="1877" spans="3:3">
      <c r="C1877" s="112">
        <f t="shared" si="29"/>
        <v>1900</v>
      </c>
    </row>
    <row r="1878" spans="3:3">
      <c r="C1878" s="112">
        <f t="shared" si="29"/>
        <v>1900</v>
      </c>
    </row>
    <row r="1879" spans="3:3">
      <c r="C1879" s="112">
        <f t="shared" si="29"/>
        <v>1900</v>
      </c>
    </row>
    <row r="1880" spans="3:3">
      <c r="C1880" s="112">
        <f t="shared" si="29"/>
        <v>1900</v>
      </c>
    </row>
    <row r="1881" spans="3:3">
      <c r="C1881" s="112">
        <f t="shared" si="29"/>
        <v>1900</v>
      </c>
    </row>
    <row r="1882" spans="3:3">
      <c r="C1882" s="112">
        <f t="shared" si="29"/>
        <v>1900</v>
      </c>
    </row>
    <row r="1883" spans="3:3">
      <c r="C1883" s="112">
        <f t="shared" si="29"/>
        <v>1900</v>
      </c>
    </row>
    <row r="1884" spans="3:3">
      <c r="C1884" s="112">
        <f t="shared" si="29"/>
        <v>1900</v>
      </c>
    </row>
    <row r="1885" spans="3:3">
      <c r="C1885" s="112">
        <f t="shared" si="29"/>
        <v>1900</v>
      </c>
    </row>
    <row r="1886" spans="3:3">
      <c r="C1886" s="112">
        <f t="shared" si="29"/>
        <v>1900</v>
      </c>
    </row>
    <row r="1887" spans="3:3">
      <c r="C1887" s="112">
        <f t="shared" si="29"/>
        <v>1900</v>
      </c>
    </row>
    <row r="1888" spans="3:3">
      <c r="C1888" s="112">
        <f t="shared" si="29"/>
        <v>1900</v>
      </c>
    </row>
    <row r="1889" spans="3:3">
      <c r="C1889" s="112">
        <f t="shared" si="29"/>
        <v>1900</v>
      </c>
    </row>
    <row r="1890" spans="3:3">
      <c r="C1890" s="112">
        <f t="shared" si="29"/>
        <v>1900</v>
      </c>
    </row>
    <row r="1891" spans="3:3">
      <c r="C1891" s="112">
        <f t="shared" si="29"/>
        <v>1900</v>
      </c>
    </row>
    <row r="1892" spans="3:3">
      <c r="C1892" s="112">
        <f t="shared" si="29"/>
        <v>1900</v>
      </c>
    </row>
    <row r="1893" spans="3:3">
      <c r="C1893" s="112">
        <f t="shared" si="29"/>
        <v>1900</v>
      </c>
    </row>
    <row r="1894" spans="3:3">
      <c r="C1894" s="112">
        <f t="shared" si="29"/>
        <v>1900</v>
      </c>
    </row>
    <row r="1895" spans="3:3">
      <c r="C1895" s="112">
        <f t="shared" si="29"/>
        <v>1900</v>
      </c>
    </row>
    <row r="1896" spans="3:3">
      <c r="C1896" s="112">
        <f t="shared" si="29"/>
        <v>1900</v>
      </c>
    </row>
    <row r="1897" spans="3:3">
      <c r="C1897" s="112">
        <f t="shared" si="29"/>
        <v>1900</v>
      </c>
    </row>
    <row r="1898" spans="3:3">
      <c r="C1898" s="112">
        <f t="shared" si="29"/>
        <v>1900</v>
      </c>
    </row>
    <row r="1899" spans="3:3">
      <c r="C1899" s="112">
        <f t="shared" si="29"/>
        <v>1900</v>
      </c>
    </row>
    <row r="1900" spans="3:3">
      <c r="C1900" s="112">
        <f t="shared" si="29"/>
        <v>1900</v>
      </c>
    </row>
    <row r="1901" spans="3:3">
      <c r="C1901" s="112">
        <f t="shared" si="29"/>
        <v>1900</v>
      </c>
    </row>
    <row r="1902" spans="3:3">
      <c r="C1902" s="112">
        <f t="shared" si="29"/>
        <v>1900</v>
      </c>
    </row>
    <row r="1903" spans="3:3">
      <c r="C1903" s="112">
        <f t="shared" si="29"/>
        <v>1900</v>
      </c>
    </row>
    <row r="1904" spans="3:3">
      <c r="C1904" s="112">
        <f t="shared" si="29"/>
        <v>1900</v>
      </c>
    </row>
    <row r="1905" spans="3:3">
      <c r="C1905" s="112">
        <f t="shared" si="29"/>
        <v>1900</v>
      </c>
    </row>
    <row r="1906" spans="3:3">
      <c r="C1906" s="112">
        <f t="shared" si="29"/>
        <v>1900</v>
      </c>
    </row>
    <row r="1907" spans="3:3">
      <c r="C1907" s="112">
        <f t="shared" si="29"/>
        <v>1900</v>
      </c>
    </row>
    <row r="1908" spans="3:3">
      <c r="C1908" s="112">
        <f t="shared" si="29"/>
        <v>1900</v>
      </c>
    </row>
    <row r="1909" spans="3:3">
      <c r="C1909" s="112">
        <f t="shared" si="29"/>
        <v>1900</v>
      </c>
    </row>
    <row r="1910" spans="3:3">
      <c r="C1910" s="112">
        <f t="shared" si="29"/>
        <v>1900</v>
      </c>
    </row>
    <row r="1911" spans="3:3">
      <c r="C1911" s="112">
        <f t="shared" si="29"/>
        <v>1900</v>
      </c>
    </row>
    <row r="1912" spans="3:3">
      <c r="C1912" s="112">
        <f t="shared" si="29"/>
        <v>1900</v>
      </c>
    </row>
    <row r="1913" spans="3:3">
      <c r="C1913" s="112">
        <f t="shared" si="29"/>
        <v>1900</v>
      </c>
    </row>
    <row r="1914" spans="3:3">
      <c r="C1914" s="112">
        <f t="shared" si="29"/>
        <v>1900</v>
      </c>
    </row>
    <row r="1915" spans="3:3">
      <c r="C1915" s="112">
        <f t="shared" si="29"/>
        <v>1900</v>
      </c>
    </row>
    <row r="1916" spans="3:3">
      <c r="C1916" s="112">
        <f t="shared" si="29"/>
        <v>1900</v>
      </c>
    </row>
    <row r="1917" spans="3:3">
      <c r="C1917" s="112">
        <f t="shared" si="29"/>
        <v>1900</v>
      </c>
    </row>
    <row r="1918" spans="3:3">
      <c r="C1918" s="112">
        <f t="shared" si="29"/>
        <v>1900</v>
      </c>
    </row>
    <row r="1919" spans="3:3">
      <c r="C1919" s="112">
        <f t="shared" si="29"/>
        <v>1900</v>
      </c>
    </row>
    <row r="1920" spans="3:3">
      <c r="C1920" s="112">
        <f t="shared" si="29"/>
        <v>1900</v>
      </c>
    </row>
    <row r="1921" spans="3:3">
      <c r="C1921" s="112">
        <f t="shared" si="29"/>
        <v>1900</v>
      </c>
    </row>
    <row r="1922" spans="3:3">
      <c r="C1922" s="112">
        <f t="shared" si="29"/>
        <v>1900</v>
      </c>
    </row>
    <row r="1923" spans="3:3">
      <c r="C1923" s="112">
        <f t="shared" ref="C1923:C1986" si="30">YEAR(A1923)</f>
        <v>1900</v>
      </c>
    </row>
    <row r="1924" spans="3:3">
      <c r="C1924" s="112">
        <f t="shared" si="30"/>
        <v>1900</v>
      </c>
    </row>
    <row r="1925" spans="3:3">
      <c r="C1925" s="112">
        <f t="shared" si="30"/>
        <v>1900</v>
      </c>
    </row>
    <row r="1926" spans="3:3">
      <c r="C1926" s="112">
        <f t="shared" si="30"/>
        <v>1900</v>
      </c>
    </row>
    <row r="1927" spans="3:3">
      <c r="C1927" s="112">
        <f t="shared" si="30"/>
        <v>1900</v>
      </c>
    </row>
    <row r="1928" spans="3:3">
      <c r="C1928" s="112">
        <f t="shared" si="30"/>
        <v>1900</v>
      </c>
    </row>
    <row r="1929" spans="3:3">
      <c r="C1929" s="112">
        <f t="shared" si="30"/>
        <v>1900</v>
      </c>
    </row>
    <row r="1930" spans="3:3">
      <c r="C1930" s="112">
        <f t="shared" si="30"/>
        <v>1900</v>
      </c>
    </row>
    <row r="1931" spans="3:3">
      <c r="C1931" s="112">
        <f t="shared" si="30"/>
        <v>1900</v>
      </c>
    </row>
    <row r="1932" spans="3:3">
      <c r="C1932" s="112">
        <f t="shared" si="30"/>
        <v>1900</v>
      </c>
    </row>
    <row r="1933" spans="3:3">
      <c r="C1933" s="112">
        <f t="shared" si="30"/>
        <v>1900</v>
      </c>
    </row>
    <row r="1934" spans="3:3">
      <c r="C1934" s="112">
        <f t="shared" si="30"/>
        <v>1900</v>
      </c>
    </row>
    <row r="1935" spans="3:3">
      <c r="C1935" s="112">
        <f t="shared" si="30"/>
        <v>1900</v>
      </c>
    </row>
    <row r="1936" spans="3:3">
      <c r="C1936" s="112">
        <f t="shared" si="30"/>
        <v>1900</v>
      </c>
    </row>
    <row r="1937" spans="3:3">
      <c r="C1937" s="112">
        <f t="shared" si="30"/>
        <v>1900</v>
      </c>
    </row>
    <row r="1938" spans="3:3">
      <c r="C1938" s="112">
        <f t="shared" si="30"/>
        <v>1900</v>
      </c>
    </row>
    <row r="1939" spans="3:3">
      <c r="C1939" s="112">
        <f t="shared" si="30"/>
        <v>1900</v>
      </c>
    </row>
    <row r="1940" spans="3:3">
      <c r="C1940" s="112">
        <f t="shared" si="30"/>
        <v>1900</v>
      </c>
    </row>
    <row r="1941" spans="3:3">
      <c r="C1941" s="112">
        <f t="shared" si="30"/>
        <v>1900</v>
      </c>
    </row>
    <row r="1942" spans="3:3">
      <c r="C1942" s="112">
        <f t="shared" si="30"/>
        <v>1900</v>
      </c>
    </row>
    <row r="1943" spans="3:3">
      <c r="C1943" s="112">
        <f t="shared" si="30"/>
        <v>1900</v>
      </c>
    </row>
    <row r="1944" spans="3:3">
      <c r="C1944" s="112">
        <f t="shared" si="30"/>
        <v>1900</v>
      </c>
    </row>
    <row r="1945" spans="3:3">
      <c r="C1945" s="112">
        <f t="shared" si="30"/>
        <v>1900</v>
      </c>
    </row>
    <row r="1946" spans="3:3">
      <c r="C1946" s="112">
        <f t="shared" si="30"/>
        <v>1900</v>
      </c>
    </row>
    <row r="1947" spans="3:3">
      <c r="C1947" s="112">
        <f t="shared" si="30"/>
        <v>1900</v>
      </c>
    </row>
    <row r="1948" spans="3:3">
      <c r="C1948" s="112">
        <f t="shared" si="30"/>
        <v>1900</v>
      </c>
    </row>
    <row r="1949" spans="3:3">
      <c r="C1949" s="112">
        <f t="shared" si="30"/>
        <v>1900</v>
      </c>
    </row>
    <row r="1950" spans="3:3">
      <c r="C1950" s="112">
        <f t="shared" si="30"/>
        <v>1900</v>
      </c>
    </row>
    <row r="1951" spans="3:3">
      <c r="C1951" s="112">
        <f t="shared" si="30"/>
        <v>1900</v>
      </c>
    </row>
    <row r="1952" spans="3:3">
      <c r="C1952" s="112">
        <f t="shared" si="30"/>
        <v>1900</v>
      </c>
    </row>
    <row r="1953" spans="3:3">
      <c r="C1953" s="112">
        <f t="shared" si="30"/>
        <v>1900</v>
      </c>
    </row>
    <row r="1954" spans="3:3">
      <c r="C1954" s="112">
        <f t="shared" si="30"/>
        <v>1900</v>
      </c>
    </row>
    <row r="1955" spans="3:3">
      <c r="C1955" s="112">
        <f t="shared" si="30"/>
        <v>1900</v>
      </c>
    </row>
    <row r="1956" spans="3:3">
      <c r="C1956" s="112">
        <f t="shared" si="30"/>
        <v>1900</v>
      </c>
    </row>
    <row r="1957" spans="3:3">
      <c r="C1957" s="112">
        <f t="shared" si="30"/>
        <v>1900</v>
      </c>
    </row>
    <row r="1958" spans="3:3">
      <c r="C1958" s="112">
        <f t="shared" si="30"/>
        <v>1900</v>
      </c>
    </row>
    <row r="1959" spans="3:3">
      <c r="C1959" s="112">
        <f t="shared" si="30"/>
        <v>1900</v>
      </c>
    </row>
    <row r="1960" spans="3:3">
      <c r="C1960" s="112">
        <f t="shared" si="30"/>
        <v>1900</v>
      </c>
    </row>
    <row r="1961" spans="3:3">
      <c r="C1961" s="112">
        <f t="shared" si="30"/>
        <v>1900</v>
      </c>
    </row>
    <row r="1962" spans="3:3">
      <c r="C1962" s="112">
        <f t="shared" si="30"/>
        <v>1900</v>
      </c>
    </row>
    <row r="1963" spans="3:3">
      <c r="C1963" s="112">
        <f t="shared" si="30"/>
        <v>1900</v>
      </c>
    </row>
    <row r="1964" spans="3:3">
      <c r="C1964" s="112">
        <f t="shared" si="30"/>
        <v>1900</v>
      </c>
    </row>
    <row r="1965" spans="3:3">
      <c r="C1965" s="112">
        <f t="shared" si="30"/>
        <v>1900</v>
      </c>
    </row>
    <row r="1966" spans="3:3">
      <c r="C1966" s="112">
        <f t="shared" si="30"/>
        <v>1900</v>
      </c>
    </row>
    <row r="1967" spans="3:3">
      <c r="C1967" s="112">
        <f t="shared" si="30"/>
        <v>1900</v>
      </c>
    </row>
    <row r="1968" spans="3:3">
      <c r="C1968" s="112">
        <f t="shared" si="30"/>
        <v>1900</v>
      </c>
    </row>
    <row r="1969" spans="3:3">
      <c r="C1969" s="112">
        <f t="shared" si="30"/>
        <v>1900</v>
      </c>
    </row>
    <row r="1970" spans="3:3">
      <c r="C1970" s="112">
        <f t="shared" si="30"/>
        <v>1900</v>
      </c>
    </row>
    <row r="1971" spans="3:3">
      <c r="C1971" s="112">
        <f t="shared" si="30"/>
        <v>1900</v>
      </c>
    </row>
    <row r="1972" spans="3:3">
      <c r="C1972" s="112">
        <f t="shared" si="30"/>
        <v>1900</v>
      </c>
    </row>
    <row r="1973" spans="3:3">
      <c r="C1973" s="112">
        <f t="shared" si="30"/>
        <v>1900</v>
      </c>
    </row>
    <row r="1974" spans="3:3">
      <c r="C1974" s="112">
        <f t="shared" si="30"/>
        <v>1900</v>
      </c>
    </row>
    <row r="1975" spans="3:3">
      <c r="C1975" s="112">
        <f t="shared" si="30"/>
        <v>1900</v>
      </c>
    </row>
    <row r="1976" spans="3:3">
      <c r="C1976" s="112">
        <f t="shared" si="30"/>
        <v>1900</v>
      </c>
    </row>
    <row r="1977" spans="3:3">
      <c r="C1977" s="112">
        <f t="shared" si="30"/>
        <v>1900</v>
      </c>
    </row>
    <row r="1978" spans="3:3">
      <c r="C1978" s="112">
        <f t="shared" si="30"/>
        <v>1900</v>
      </c>
    </row>
    <row r="1979" spans="3:3">
      <c r="C1979" s="112">
        <f t="shared" si="30"/>
        <v>1900</v>
      </c>
    </row>
    <row r="1980" spans="3:3">
      <c r="C1980" s="112">
        <f t="shared" si="30"/>
        <v>1900</v>
      </c>
    </row>
    <row r="1981" spans="3:3">
      <c r="C1981" s="112">
        <f t="shared" si="30"/>
        <v>1900</v>
      </c>
    </row>
    <row r="1982" spans="3:3">
      <c r="C1982" s="112">
        <f t="shared" si="30"/>
        <v>1900</v>
      </c>
    </row>
    <row r="1983" spans="3:3">
      <c r="C1983" s="112">
        <f t="shared" si="30"/>
        <v>1900</v>
      </c>
    </row>
    <row r="1984" spans="3:3">
      <c r="C1984" s="112">
        <f t="shared" si="30"/>
        <v>1900</v>
      </c>
    </row>
    <row r="1985" spans="3:3">
      <c r="C1985" s="112">
        <f t="shared" si="30"/>
        <v>1900</v>
      </c>
    </row>
    <row r="1986" spans="3:3">
      <c r="C1986" s="112">
        <f t="shared" si="30"/>
        <v>1900</v>
      </c>
    </row>
    <row r="1987" spans="3:3">
      <c r="C1987" s="112">
        <f t="shared" ref="C1987:C2050" si="31">YEAR(A1987)</f>
        <v>1900</v>
      </c>
    </row>
    <row r="1988" spans="3:3">
      <c r="C1988" s="112">
        <f t="shared" si="31"/>
        <v>1900</v>
      </c>
    </row>
    <row r="1989" spans="3:3">
      <c r="C1989" s="112">
        <f t="shared" si="31"/>
        <v>1900</v>
      </c>
    </row>
    <row r="1990" spans="3:3">
      <c r="C1990" s="112">
        <f t="shared" si="31"/>
        <v>1900</v>
      </c>
    </row>
    <row r="1991" spans="3:3">
      <c r="C1991" s="112">
        <f t="shared" si="31"/>
        <v>1900</v>
      </c>
    </row>
    <row r="1992" spans="3:3">
      <c r="C1992" s="112">
        <f t="shared" si="31"/>
        <v>1900</v>
      </c>
    </row>
    <row r="1993" spans="3:3">
      <c r="C1993" s="112">
        <f t="shared" si="31"/>
        <v>1900</v>
      </c>
    </row>
    <row r="1994" spans="3:3">
      <c r="C1994" s="112">
        <f t="shared" si="31"/>
        <v>1900</v>
      </c>
    </row>
    <row r="1995" spans="3:3">
      <c r="C1995" s="112">
        <f t="shared" si="31"/>
        <v>1900</v>
      </c>
    </row>
    <row r="1996" spans="3:3">
      <c r="C1996" s="112">
        <f t="shared" si="31"/>
        <v>1900</v>
      </c>
    </row>
    <row r="1997" spans="3:3">
      <c r="C1997" s="112">
        <f t="shared" si="31"/>
        <v>1900</v>
      </c>
    </row>
    <row r="1998" spans="3:3">
      <c r="C1998" s="112">
        <f t="shared" si="31"/>
        <v>1900</v>
      </c>
    </row>
    <row r="1999" spans="3:3">
      <c r="C1999" s="112">
        <f t="shared" si="31"/>
        <v>1900</v>
      </c>
    </row>
    <row r="2000" spans="3:3">
      <c r="C2000" s="112">
        <f t="shared" si="31"/>
        <v>1900</v>
      </c>
    </row>
    <row r="2001" spans="3:3">
      <c r="C2001" s="112">
        <f t="shared" si="31"/>
        <v>1900</v>
      </c>
    </row>
    <row r="2002" spans="3:3">
      <c r="C2002" s="112">
        <f t="shared" si="31"/>
        <v>1900</v>
      </c>
    </row>
    <row r="2003" spans="3:3">
      <c r="C2003" s="112">
        <f t="shared" si="31"/>
        <v>1900</v>
      </c>
    </row>
    <row r="2004" spans="3:3">
      <c r="C2004" s="112">
        <f t="shared" si="31"/>
        <v>1900</v>
      </c>
    </row>
    <row r="2005" spans="3:3">
      <c r="C2005" s="112">
        <f t="shared" si="31"/>
        <v>1900</v>
      </c>
    </row>
    <row r="2006" spans="3:3">
      <c r="C2006" s="112">
        <f t="shared" si="31"/>
        <v>1900</v>
      </c>
    </row>
    <row r="2007" spans="3:3">
      <c r="C2007" s="112">
        <f t="shared" si="31"/>
        <v>1900</v>
      </c>
    </row>
    <row r="2008" spans="3:3">
      <c r="C2008" s="112">
        <f t="shared" si="31"/>
        <v>1900</v>
      </c>
    </row>
    <row r="2009" spans="3:3">
      <c r="C2009" s="112">
        <f t="shared" si="31"/>
        <v>1900</v>
      </c>
    </row>
    <row r="2010" spans="3:3">
      <c r="C2010" s="112">
        <f t="shared" si="31"/>
        <v>1900</v>
      </c>
    </row>
    <row r="2011" spans="3:3">
      <c r="C2011" s="112">
        <f t="shared" si="31"/>
        <v>1900</v>
      </c>
    </row>
    <row r="2012" spans="3:3">
      <c r="C2012" s="112">
        <f t="shared" si="31"/>
        <v>1900</v>
      </c>
    </row>
    <row r="2013" spans="3:3">
      <c r="C2013" s="112">
        <f t="shared" si="31"/>
        <v>1900</v>
      </c>
    </row>
    <row r="2014" spans="3:3">
      <c r="C2014" s="112">
        <f t="shared" si="31"/>
        <v>1900</v>
      </c>
    </row>
    <row r="2015" spans="3:3">
      <c r="C2015" s="112">
        <f t="shared" si="31"/>
        <v>1900</v>
      </c>
    </row>
    <row r="2016" spans="3:3">
      <c r="C2016" s="112">
        <f t="shared" si="31"/>
        <v>1900</v>
      </c>
    </row>
    <row r="2017" spans="3:3">
      <c r="C2017" s="112">
        <f t="shared" si="31"/>
        <v>1900</v>
      </c>
    </row>
    <row r="2018" spans="3:3">
      <c r="C2018" s="112">
        <f t="shared" si="31"/>
        <v>1900</v>
      </c>
    </row>
    <row r="2019" spans="3:3">
      <c r="C2019" s="112">
        <f t="shared" si="31"/>
        <v>1900</v>
      </c>
    </row>
    <row r="2020" spans="3:3">
      <c r="C2020" s="112">
        <f t="shared" si="31"/>
        <v>1900</v>
      </c>
    </row>
    <row r="2021" spans="3:3">
      <c r="C2021" s="112">
        <f t="shared" si="31"/>
        <v>1900</v>
      </c>
    </row>
    <row r="2022" spans="3:3">
      <c r="C2022" s="112">
        <f t="shared" si="31"/>
        <v>1900</v>
      </c>
    </row>
    <row r="2023" spans="3:3">
      <c r="C2023" s="112">
        <f t="shared" si="31"/>
        <v>1900</v>
      </c>
    </row>
    <row r="2024" spans="3:3">
      <c r="C2024" s="112">
        <f t="shared" si="31"/>
        <v>1900</v>
      </c>
    </row>
    <row r="2025" spans="3:3">
      <c r="C2025" s="112">
        <f t="shared" si="31"/>
        <v>1900</v>
      </c>
    </row>
    <row r="2026" spans="3:3">
      <c r="C2026" s="112">
        <f t="shared" si="31"/>
        <v>1900</v>
      </c>
    </row>
    <row r="2027" spans="3:3">
      <c r="C2027" s="112">
        <f t="shared" si="31"/>
        <v>1900</v>
      </c>
    </row>
    <row r="2028" spans="3:3">
      <c r="C2028" s="112">
        <f t="shared" si="31"/>
        <v>1900</v>
      </c>
    </row>
    <row r="2029" spans="3:3">
      <c r="C2029" s="112">
        <f t="shared" si="31"/>
        <v>1900</v>
      </c>
    </row>
    <row r="2030" spans="3:3">
      <c r="C2030" s="112">
        <f t="shared" si="31"/>
        <v>1900</v>
      </c>
    </row>
    <row r="2031" spans="3:3">
      <c r="C2031" s="112">
        <f t="shared" si="31"/>
        <v>1900</v>
      </c>
    </row>
    <row r="2032" spans="3:3">
      <c r="C2032" s="112">
        <f t="shared" si="31"/>
        <v>1900</v>
      </c>
    </row>
    <row r="2033" spans="3:3">
      <c r="C2033" s="112">
        <f t="shared" si="31"/>
        <v>1900</v>
      </c>
    </row>
    <row r="2034" spans="3:3">
      <c r="C2034" s="112">
        <f t="shared" si="31"/>
        <v>1900</v>
      </c>
    </row>
    <row r="2035" spans="3:3">
      <c r="C2035" s="112">
        <f t="shared" si="31"/>
        <v>1900</v>
      </c>
    </row>
    <row r="2036" spans="3:3">
      <c r="C2036" s="112">
        <f t="shared" si="31"/>
        <v>1900</v>
      </c>
    </row>
    <row r="2037" spans="3:3">
      <c r="C2037" s="112">
        <f t="shared" si="31"/>
        <v>1900</v>
      </c>
    </row>
    <row r="2038" spans="3:3">
      <c r="C2038" s="112">
        <f t="shared" si="31"/>
        <v>1900</v>
      </c>
    </row>
    <row r="2039" spans="3:3">
      <c r="C2039" s="112">
        <f t="shared" si="31"/>
        <v>1900</v>
      </c>
    </row>
    <row r="2040" spans="3:3">
      <c r="C2040" s="112">
        <f t="shared" si="31"/>
        <v>1900</v>
      </c>
    </row>
    <row r="2041" spans="3:3">
      <c r="C2041" s="112">
        <f t="shared" si="31"/>
        <v>1900</v>
      </c>
    </row>
    <row r="2042" spans="3:3">
      <c r="C2042" s="112">
        <f t="shared" si="31"/>
        <v>1900</v>
      </c>
    </row>
    <row r="2043" spans="3:3">
      <c r="C2043" s="112">
        <f t="shared" si="31"/>
        <v>1900</v>
      </c>
    </row>
    <row r="2044" spans="3:3">
      <c r="C2044" s="112">
        <f t="shared" si="31"/>
        <v>1900</v>
      </c>
    </row>
    <row r="2045" spans="3:3">
      <c r="C2045" s="112">
        <f t="shared" si="31"/>
        <v>1900</v>
      </c>
    </row>
    <row r="2046" spans="3:3">
      <c r="C2046" s="112">
        <f t="shared" si="31"/>
        <v>1900</v>
      </c>
    </row>
    <row r="2047" spans="3:3">
      <c r="C2047" s="112">
        <f t="shared" si="31"/>
        <v>1900</v>
      </c>
    </row>
    <row r="2048" spans="3:3">
      <c r="C2048" s="112">
        <f t="shared" si="31"/>
        <v>1900</v>
      </c>
    </row>
    <row r="2049" spans="3:3">
      <c r="C2049" s="112">
        <f t="shared" si="31"/>
        <v>1900</v>
      </c>
    </row>
    <row r="2050" spans="3:3">
      <c r="C2050" s="112">
        <f t="shared" si="31"/>
        <v>1900</v>
      </c>
    </row>
    <row r="2051" spans="3:3">
      <c r="C2051" s="112">
        <f t="shared" ref="C2051:C2114" si="32">YEAR(A2051)</f>
        <v>1900</v>
      </c>
    </row>
    <row r="2052" spans="3:3">
      <c r="C2052" s="112">
        <f t="shared" si="32"/>
        <v>1900</v>
      </c>
    </row>
    <row r="2053" spans="3:3">
      <c r="C2053" s="112">
        <f t="shared" si="32"/>
        <v>1900</v>
      </c>
    </row>
    <row r="2054" spans="3:3">
      <c r="C2054" s="112">
        <f t="shared" si="32"/>
        <v>1900</v>
      </c>
    </row>
    <row r="2055" spans="3:3">
      <c r="C2055" s="112">
        <f t="shared" si="32"/>
        <v>1900</v>
      </c>
    </row>
    <row r="2056" spans="3:3">
      <c r="C2056" s="112">
        <f t="shared" si="32"/>
        <v>1900</v>
      </c>
    </row>
    <row r="2057" spans="3:3">
      <c r="C2057" s="112">
        <f t="shared" si="32"/>
        <v>1900</v>
      </c>
    </row>
    <row r="2058" spans="3:3">
      <c r="C2058" s="112">
        <f t="shared" si="32"/>
        <v>1900</v>
      </c>
    </row>
    <row r="2059" spans="3:3">
      <c r="C2059" s="112">
        <f t="shared" si="32"/>
        <v>1900</v>
      </c>
    </row>
    <row r="2060" spans="3:3">
      <c r="C2060" s="112">
        <f t="shared" si="32"/>
        <v>1900</v>
      </c>
    </row>
    <row r="2061" spans="3:3">
      <c r="C2061" s="112">
        <f t="shared" si="32"/>
        <v>1900</v>
      </c>
    </row>
    <row r="2062" spans="3:3">
      <c r="C2062" s="112">
        <f t="shared" si="32"/>
        <v>1900</v>
      </c>
    </row>
    <row r="2063" spans="3:3">
      <c r="C2063" s="112">
        <f t="shared" si="32"/>
        <v>1900</v>
      </c>
    </row>
    <row r="2064" spans="3:3">
      <c r="C2064" s="112">
        <f t="shared" si="32"/>
        <v>1900</v>
      </c>
    </row>
    <row r="2065" spans="3:3">
      <c r="C2065" s="112">
        <f t="shared" si="32"/>
        <v>1900</v>
      </c>
    </row>
    <row r="2066" spans="3:3">
      <c r="C2066" s="112">
        <f t="shared" si="32"/>
        <v>1900</v>
      </c>
    </row>
    <row r="2067" spans="3:3">
      <c r="C2067" s="112">
        <f t="shared" si="32"/>
        <v>1900</v>
      </c>
    </row>
    <row r="2068" spans="3:3">
      <c r="C2068" s="112">
        <f t="shared" si="32"/>
        <v>1900</v>
      </c>
    </row>
    <row r="2069" spans="3:3">
      <c r="C2069" s="112">
        <f t="shared" si="32"/>
        <v>1900</v>
      </c>
    </row>
    <row r="2070" spans="3:3">
      <c r="C2070" s="112">
        <f t="shared" si="32"/>
        <v>1900</v>
      </c>
    </row>
    <row r="2071" spans="3:3">
      <c r="C2071" s="112">
        <f t="shared" si="32"/>
        <v>1900</v>
      </c>
    </row>
    <row r="2072" spans="3:3">
      <c r="C2072" s="112">
        <f t="shared" si="32"/>
        <v>1900</v>
      </c>
    </row>
    <row r="2073" spans="3:3">
      <c r="C2073" s="112">
        <f t="shared" si="32"/>
        <v>1900</v>
      </c>
    </row>
    <row r="2074" spans="3:3">
      <c r="C2074" s="112">
        <f t="shared" si="32"/>
        <v>1900</v>
      </c>
    </row>
    <row r="2075" spans="3:3">
      <c r="C2075" s="112">
        <f t="shared" si="32"/>
        <v>1900</v>
      </c>
    </row>
    <row r="2076" spans="3:3">
      <c r="C2076" s="112">
        <f t="shared" si="32"/>
        <v>1900</v>
      </c>
    </row>
    <row r="2077" spans="3:3">
      <c r="C2077" s="112">
        <f t="shared" si="32"/>
        <v>1900</v>
      </c>
    </row>
    <row r="2078" spans="3:3">
      <c r="C2078" s="112">
        <f t="shared" si="32"/>
        <v>1900</v>
      </c>
    </row>
    <row r="2079" spans="3:3">
      <c r="C2079" s="112">
        <f t="shared" si="32"/>
        <v>1900</v>
      </c>
    </row>
    <row r="2080" spans="3:3">
      <c r="C2080" s="112">
        <f t="shared" si="32"/>
        <v>1900</v>
      </c>
    </row>
    <row r="2081" spans="3:3">
      <c r="C2081" s="112">
        <f t="shared" si="32"/>
        <v>1900</v>
      </c>
    </row>
    <row r="2082" spans="3:3">
      <c r="C2082" s="112">
        <f t="shared" si="32"/>
        <v>1900</v>
      </c>
    </row>
    <row r="2083" spans="3:3">
      <c r="C2083" s="112">
        <f t="shared" si="32"/>
        <v>1900</v>
      </c>
    </row>
    <row r="2084" spans="3:3">
      <c r="C2084" s="112">
        <f t="shared" si="32"/>
        <v>1900</v>
      </c>
    </row>
    <row r="2085" spans="3:3">
      <c r="C2085" s="112">
        <f t="shared" si="32"/>
        <v>1900</v>
      </c>
    </row>
    <row r="2086" spans="3:3">
      <c r="C2086" s="112">
        <f t="shared" si="32"/>
        <v>1900</v>
      </c>
    </row>
    <row r="2087" spans="3:3">
      <c r="C2087" s="112">
        <f t="shared" si="32"/>
        <v>1900</v>
      </c>
    </row>
    <row r="2088" spans="3:3">
      <c r="C2088" s="112">
        <f t="shared" si="32"/>
        <v>1900</v>
      </c>
    </row>
    <row r="2089" spans="3:3">
      <c r="C2089" s="112">
        <f t="shared" si="32"/>
        <v>1900</v>
      </c>
    </row>
    <row r="2090" spans="3:3">
      <c r="C2090" s="112">
        <f t="shared" si="32"/>
        <v>1900</v>
      </c>
    </row>
    <row r="2091" spans="3:3">
      <c r="C2091" s="112">
        <f t="shared" si="32"/>
        <v>1900</v>
      </c>
    </row>
    <row r="2092" spans="3:3">
      <c r="C2092" s="112">
        <f t="shared" si="32"/>
        <v>1900</v>
      </c>
    </row>
    <row r="2093" spans="3:3">
      <c r="C2093" s="112">
        <f t="shared" si="32"/>
        <v>1900</v>
      </c>
    </row>
    <row r="2094" spans="3:3">
      <c r="C2094" s="112">
        <f t="shared" si="32"/>
        <v>1900</v>
      </c>
    </row>
    <row r="2095" spans="3:3">
      <c r="C2095" s="112">
        <f t="shared" si="32"/>
        <v>1900</v>
      </c>
    </row>
    <row r="2096" spans="3:3">
      <c r="C2096" s="112">
        <f t="shared" si="32"/>
        <v>1900</v>
      </c>
    </row>
    <row r="2097" spans="3:3">
      <c r="C2097" s="112">
        <f t="shared" si="32"/>
        <v>1900</v>
      </c>
    </row>
    <row r="2098" spans="3:3">
      <c r="C2098" s="112">
        <f t="shared" si="32"/>
        <v>1900</v>
      </c>
    </row>
    <row r="2099" spans="3:3">
      <c r="C2099" s="112">
        <f t="shared" si="32"/>
        <v>1900</v>
      </c>
    </row>
    <row r="2100" spans="3:3">
      <c r="C2100" s="112">
        <f t="shared" si="32"/>
        <v>1900</v>
      </c>
    </row>
    <row r="2101" spans="3:3">
      <c r="C2101" s="112">
        <f t="shared" si="32"/>
        <v>1900</v>
      </c>
    </row>
    <row r="2102" spans="3:3">
      <c r="C2102" s="112">
        <f t="shared" si="32"/>
        <v>1900</v>
      </c>
    </row>
    <row r="2103" spans="3:3">
      <c r="C2103" s="112">
        <f t="shared" si="32"/>
        <v>1900</v>
      </c>
    </row>
    <row r="2104" spans="3:3">
      <c r="C2104" s="112">
        <f t="shared" si="32"/>
        <v>1900</v>
      </c>
    </row>
    <row r="2105" spans="3:3">
      <c r="C2105" s="112">
        <f t="shared" si="32"/>
        <v>1900</v>
      </c>
    </row>
    <row r="2106" spans="3:3">
      <c r="C2106" s="112">
        <f t="shared" si="32"/>
        <v>1900</v>
      </c>
    </row>
    <row r="2107" spans="3:3">
      <c r="C2107" s="112">
        <f t="shared" si="32"/>
        <v>1900</v>
      </c>
    </row>
    <row r="2108" spans="3:3">
      <c r="C2108" s="112">
        <f t="shared" si="32"/>
        <v>1900</v>
      </c>
    </row>
    <row r="2109" spans="3:3">
      <c r="C2109" s="112">
        <f t="shared" si="32"/>
        <v>1900</v>
      </c>
    </row>
    <row r="2110" spans="3:3">
      <c r="C2110" s="112">
        <f t="shared" si="32"/>
        <v>1900</v>
      </c>
    </row>
    <row r="2111" spans="3:3">
      <c r="C2111" s="112">
        <f t="shared" si="32"/>
        <v>1900</v>
      </c>
    </row>
    <row r="2112" spans="3:3">
      <c r="C2112" s="112">
        <f t="shared" si="32"/>
        <v>1900</v>
      </c>
    </row>
    <row r="2113" spans="3:3">
      <c r="C2113" s="112">
        <f t="shared" si="32"/>
        <v>1900</v>
      </c>
    </row>
    <row r="2114" spans="3:3">
      <c r="C2114" s="112">
        <f t="shared" si="32"/>
        <v>1900</v>
      </c>
    </row>
    <row r="2115" spans="3:3">
      <c r="C2115" s="112">
        <f t="shared" ref="C2115:C2178" si="33">YEAR(A2115)</f>
        <v>1900</v>
      </c>
    </row>
    <row r="2116" spans="3:3">
      <c r="C2116" s="112">
        <f t="shared" si="33"/>
        <v>1900</v>
      </c>
    </row>
    <row r="2117" spans="3:3">
      <c r="C2117" s="112">
        <f t="shared" si="33"/>
        <v>1900</v>
      </c>
    </row>
    <row r="2118" spans="3:3">
      <c r="C2118" s="112">
        <f t="shared" si="33"/>
        <v>1900</v>
      </c>
    </row>
    <row r="2119" spans="3:3">
      <c r="C2119" s="112">
        <f t="shared" si="33"/>
        <v>1900</v>
      </c>
    </row>
    <row r="2120" spans="3:3">
      <c r="C2120" s="112">
        <f t="shared" si="33"/>
        <v>1900</v>
      </c>
    </row>
    <row r="2121" spans="3:3">
      <c r="C2121" s="112">
        <f t="shared" si="33"/>
        <v>1900</v>
      </c>
    </row>
    <row r="2122" spans="3:3">
      <c r="C2122" s="112">
        <f t="shared" si="33"/>
        <v>1900</v>
      </c>
    </row>
    <row r="2123" spans="3:3">
      <c r="C2123" s="112">
        <f t="shared" si="33"/>
        <v>1900</v>
      </c>
    </row>
    <row r="2124" spans="3:3">
      <c r="C2124" s="112">
        <f t="shared" si="33"/>
        <v>1900</v>
      </c>
    </row>
    <row r="2125" spans="3:3">
      <c r="C2125" s="112">
        <f t="shared" si="33"/>
        <v>1900</v>
      </c>
    </row>
    <row r="2126" spans="3:3">
      <c r="C2126" s="112">
        <f t="shared" si="33"/>
        <v>1900</v>
      </c>
    </row>
    <row r="2127" spans="3:3">
      <c r="C2127" s="112">
        <f t="shared" si="33"/>
        <v>1900</v>
      </c>
    </row>
    <row r="2128" spans="3:3">
      <c r="C2128" s="112">
        <f t="shared" si="33"/>
        <v>1900</v>
      </c>
    </row>
    <row r="2129" spans="3:3">
      <c r="C2129" s="112">
        <f t="shared" si="33"/>
        <v>1900</v>
      </c>
    </row>
    <row r="2130" spans="3:3">
      <c r="C2130" s="112">
        <f t="shared" si="33"/>
        <v>1900</v>
      </c>
    </row>
    <row r="2131" spans="3:3">
      <c r="C2131" s="112">
        <f t="shared" si="33"/>
        <v>1900</v>
      </c>
    </row>
    <row r="2132" spans="3:3">
      <c r="C2132" s="112">
        <f t="shared" si="33"/>
        <v>1900</v>
      </c>
    </row>
    <row r="2133" spans="3:3">
      <c r="C2133" s="112">
        <f t="shared" si="33"/>
        <v>1900</v>
      </c>
    </row>
    <row r="2134" spans="3:3">
      <c r="C2134" s="112">
        <f t="shared" si="33"/>
        <v>1900</v>
      </c>
    </row>
    <row r="2135" spans="3:3">
      <c r="C2135" s="112">
        <f t="shared" si="33"/>
        <v>1900</v>
      </c>
    </row>
    <row r="2136" spans="3:3">
      <c r="C2136" s="112">
        <f t="shared" si="33"/>
        <v>1900</v>
      </c>
    </row>
    <row r="2137" spans="3:3">
      <c r="C2137" s="112">
        <f t="shared" si="33"/>
        <v>1900</v>
      </c>
    </row>
    <row r="2138" spans="3:3">
      <c r="C2138" s="112">
        <f t="shared" si="33"/>
        <v>1900</v>
      </c>
    </row>
    <row r="2139" spans="3:3">
      <c r="C2139" s="112">
        <f t="shared" si="33"/>
        <v>1900</v>
      </c>
    </row>
    <row r="2140" spans="3:3">
      <c r="C2140" s="112">
        <f t="shared" si="33"/>
        <v>1900</v>
      </c>
    </row>
    <row r="2141" spans="3:3">
      <c r="C2141" s="112">
        <f t="shared" si="33"/>
        <v>1900</v>
      </c>
    </row>
    <row r="2142" spans="3:3">
      <c r="C2142" s="112">
        <f t="shared" si="33"/>
        <v>1900</v>
      </c>
    </row>
    <row r="2143" spans="3:3">
      <c r="C2143" s="112">
        <f t="shared" si="33"/>
        <v>1900</v>
      </c>
    </row>
    <row r="2144" spans="3:3">
      <c r="C2144" s="112">
        <f t="shared" si="33"/>
        <v>1900</v>
      </c>
    </row>
    <row r="2145" spans="3:3">
      <c r="C2145" s="112">
        <f t="shared" si="33"/>
        <v>1900</v>
      </c>
    </row>
    <row r="2146" spans="3:3">
      <c r="C2146" s="112">
        <f t="shared" si="33"/>
        <v>1900</v>
      </c>
    </row>
    <row r="2147" spans="3:3">
      <c r="C2147" s="112">
        <f t="shared" si="33"/>
        <v>1900</v>
      </c>
    </row>
    <row r="2148" spans="3:3">
      <c r="C2148" s="112">
        <f t="shared" si="33"/>
        <v>1900</v>
      </c>
    </row>
    <row r="2149" spans="3:3">
      <c r="C2149" s="112">
        <f t="shared" si="33"/>
        <v>1900</v>
      </c>
    </row>
    <row r="2150" spans="3:3">
      <c r="C2150" s="112">
        <f t="shared" si="33"/>
        <v>1900</v>
      </c>
    </row>
    <row r="2151" spans="3:3">
      <c r="C2151" s="112">
        <f t="shared" si="33"/>
        <v>1900</v>
      </c>
    </row>
    <row r="2152" spans="3:3">
      <c r="C2152" s="112">
        <f t="shared" si="33"/>
        <v>1900</v>
      </c>
    </row>
    <row r="2153" spans="3:3">
      <c r="C2153" s="112">
        <f t="shared" si="33"/>
        <v>1900</v>
      </c>
    </row>
    <row r="2154" spans="3:3">
      <c r="C2154" s="112">
        <f t="shared" si="33"/>
        <v>1900</v>
      </c>
    </row>
    <row r="2155" spans="3:3">
      <c r="C2155" s="112">
        <f t="shared" si="33"/>
        <v>1900</v>
      </c>
    </row>
    <row r="2156" spans="3:3">
      <c r="C2156" s="112">
        <f t="shared" si="33"/>
        <v>1900</v>
      </c>
    </row>
    <row r="2157" spans="3:3">
      <c r="C2157" s="112">
        <f t="shared" si="33"/>
        <v>1900</v>
      </c>
    </row>
    <row r="2158" spans="3:3">
      <c r="C2158" s="112">
        <f t="shared" si="33"/>
        <v>1900</v>
      </c>
    </row>
    <row r="2159" spans="3:3">
      <c r="C2159" s="112">
        <f t="shared" si="33"/>
        <v>1900</v>
      </c>
    </row>
    <row r="2160" spans="3:3">
      <c r="C2160" s="112">
        <f t="shared" si="33"/>
        <v>1900</v>
      </c>
    </row>
    <row r="2161" spans="3:3">
      <c r="C2161" s="112">
        <f t="shared" si="33"/>
        <v>1900</v>
      </c>
    </row>
    <row r="2162" spans="3:3">
      <c r="C2162" s="112">
        <f t="shared" si="33"/>
        <v>1900</v>
      </c>
    </row>
    <row r="2163" spans="3:3">
      <c r="C2163" s="112">
        <f t="shared" si="33"/>
        <v>1900</v>
      </c>
    </row>
    <row r="2164" spans="3:3">
      <c r="C2164" s="112">
        <f t="shared" si="33"/>
        <v>1900</v>
      </c>
    </row>
    <row r="2165" spans="3:3">
      <c r="C2165" s="112">
        <f t="shared" si="33"/>
        <v>1900</v>
      </c>
    </row>
    <row r="2166" spans="3:3">
      <c r="C2166" s="112">
        <f t="shared" si="33"/>
        <v>1900</v>
      </c>
    </row>
    <row r="2167" spans="3:3">
      <c r="C2167" s="112">
        <f t="shared" si="33"/>
        <v>1900</v>
      </c>
    </row>
    <row r="2168" spans="3:3">
      <c r="C2168" s="112">
        <f t="shared" si="33"/>
        <v>1900</v>
      </c>
    </row>
    <row r="2169" spans="3:3">
      <c r="C2169" s="112">
        <f t="shared" si="33"/>
        <v>1900</v>
      </c>
    </row>
    <row r="2170" spans="3:3">
      <c r="C2170" s="112">
        <f t="shared" si="33"/>
        <v>1900</v>
      </c>
    </row>
    <row r="2171" spans="3:3">
      <c r="C2171" s="112">
        <f t="shared" si="33"/>
        <v>1900</v>
      </c>
    </row>
    <row r="2172" spans="3:3">
      <c r="C2172" s="112">
        <f t="shared" si="33"/>
        <v>1900</v>
      </c>
    </row>
    <row r="2173" spans="3:3">
      <c r="C2173" s="112">
        <f t="shared" si="33"/>
        <v>1900</v>
      </c>
    </row>
    <row r="2174" spans="3:3">
      <c r="C2174" s="112">
        <f t="shared" si="33"/>
        <v>1900</v>
      </c>
    </row>
    <row r="2175" spans="3:3">
      <c r="C2175" s="112">
        <f t="shared" si="33"/>
        <v>1900</v>
      </c>
    </row>
    <row r="2176" spans="3:3">
      <c r="C2176" s="112">
        <f t="shared" si="33"/>
        <v>1900</v>
      </c>
    </row>
    <row r="2177" spans="3:3">
      <c r="C2177" s="112">
        <f t="shared" si="33"/>
        <v>1900</v>
      </c>
    </row>
    <row r="2178" spans="3:3">
      <c r="C2178" s="112">
        <f t="shared" si="33"/>
        <v>1900</v>
      </c>
    </row>
    <row r="2179" spans="3:3">
      <c r="C2179" s="112">
        <f t="shared" ref="C2179:C2242" si="34">YEAR(A2179)</f>
        <v>1900</v>
      </c>
    </row>
    <row r="2180" spans="3:3">
      <c r="C2180" s="112">
        <f t="shared" si="34"/>
        <v>1900</v>
      </c>
    </row>
    <row r="2181" spans="3:3">
      <c r="C2181" s="112">
        <f t="shared" si="34"/>
        <v>1900</v>
      </c>
    </row>
    <row r="2182" spans="3:3">
      <c r="C2182" s="112">
        <f t="shared" si="34"/>
        <v>1900</v>
      </c>
    </row>
    <row r="2183" spans="3:3">
      <c r="C2183" s="112">
        <f t="shared" si="34"/>
        <v>1900</v>
      </c>
    </row>
    <row r="2184" spans="3:3">
      <c r="C2184" s="112">
        <f t="shared" si="34"/>
        <v>1900</v>
      </c>
    </row>
    <row r="2185" spans="3:3">
      <c r="C2185" s="112">
        <f t="shared" si="34"/>
        <v>1900</v>
      </c>
    </row>
    <row r="2186" spans="3:3">
      <c r="C2186" s="112">
        <f t="shared" si="34"/>
        <v>1900</v>
      </c>
    </row>
    <row r="2187" spans="3:3">
      <c r="C2187" s="112">
        <f t="shared" si="34"/>
        <v>1900</v>
      </c>
    </row>
    <row r="2188" spans="3:3">
      <c r="C2188" s="112">
        <f t="shared" si="34"/>
        <v>1900</v>
      </c>
    </row>
    <row r="2189" spans="3:3">
      <c r="C2189" s="112">
        <f t="shared" si="34"/>
        <v>1900</v>
      </c>
    </row>
    <row r="2190" spans="3:3">
      <c r="C2190" s="112">
        <f t="shared" si="34"/>
        <v>1900</v>
      </c>
    </row>
    <row r="2191" spans="3:3">
      <c r="C2191" s="112">
        <f t="shared" si="34"/>
        <v>1900</v>
      </c>
    </row>
    <row r="2192" spans="3:3">
      <c r="C2192" s="112">
        <f t="shared" si="34"/>
        <v>1900</v>
      </c>
    </row>
    <row r="2193" spans="3:3">
      <c r="C2193" s="112">
        <f t="shared" si="34"/>
        <v>1900</v>
      </c>
    </row>
    <row r="2194" spans="3:3">
      <c r="C2194" s="112">
        <f t="shared" si="34"/>
        <v>1900</v>
      </c>
    </row>
    <row r="2195" spans="3:3">
      <c r="C2195" s="112">
        <f t="shared" si="34"/>
        <v>1900</v>
      </c>
    </row>
    <row r="2196" spans="3:3">
      <c r="C2196" s="112">
        <f t="shared" si="34"/>
        <v>1900</v>
      </c>
    </row>
    <row r="2197" spans="3:3">
      <c r="C2197" s="112">
        <f t="shared" si="34"/>
        <v>1900</v>
      </c>
    </row>
    <row r="2198" spans="3:3">
      <c r="C2198" s="112">
        <f t="shared" si="34"/>
        <v>1900</v>
      </c>
    </row>
    <row r="2199" spans="3:3">
      <c r="C2199" s="112">
        <f t="shared" si="34"/>
        <v>1900</v>
      </c>
    </row>
    <row r="2200" spans="3:3">
      <c r="C2200" s="112">
        <f t="shared" si="34"/>
        <v>1900</v>
      </c>
    </row>
    <row r="2201" spans="3:3">
      <c r="C2201" s="112">
        <f t="shared" si="34"/>
        <v>1900</v>
      </c>
    </row>
    <row r="2202" spans="3:3">
      <c r="C2202" s="112">
        <f t="shared" si="34"/>
        <v>1900</v>
      </c>
    </row>
    <row r="2203" spans="3:3">
      <c r="C2203" s="112">
        <f t="shared" si="34"/>
        <v>1900</v>
      </c>
    </row>
    <row r="2204" spans="3:3">
      <c r="C2204" s="112">
        <f t="shared" si="34"/>
        <v>1900</v>
      </c>
    </row>
    <row r="2205" spans="3:3">
      <c r="C2205" s="112">
        <f t="shared" si="34"/>
        <v>1900</v>
      </c>
    </row>
    <row r="2206" spans="3:3">
      <c r="C2206" s="112">
        <f t="shared" si="34"/>
        <v>1900</v>
      </c>
    </row>
    <row r="2207" spans="3:3">
      <c r="C2207" s="112">
        <f t="shared" si="34"/>
        <v>1900</v>
      </c>
    </row>
    <row r="2208" spans="3:3">
      <c r="C2208" s="112">
        <f t="shared" si="34"/>
        <v>1900</v>
      </c>
    </row>
    <row r="2209" spans="3:3">
      <c r="C2209" s="112">
        <f t="shared" si="34"/>
        <v>1900</v>
      </c>
    </row>
    <row r="2210" spans="3:3">
      <c r="C2210" s="112">
        <f t="shared" si="34"/>
        <v>1900</v>
      </c>
    </row>
    <row r="2211" spans="3:3">
      <c r="C2211" s="112">
        <f t="shared" si="34"/>
        <v>1900</v>
      </c>
    </row>
    <row r="2212" spans="3:3">
      <c r="C2212" s="112">
        <f t="shared" si="34"/>
        <v>1900</v>
      </c>
    </row>
    <row r="2213" spans="3:3">
      <c r="C2213" s="112">
        <f t="shared" si="34"/>
        <v>1900</v>
      </c>
    </row>
    <row r="2214" spans="3:3">
      <c r="C2214" s="112">
        <f t="shared" si="34"/>
        <v>1900</v>
      </c>
    </row>
    <row r="2215" spans="3:3">
      <c r="C2215" s="112">
        <f t="shared" si="34"/>
        <v>1900</v>
      </c>
    </row>
    <row r="2216" spans="3:3">
      <c r="C2216" s="112">
        <f t="shared" si="34"/>
        <v>1900</v>
      </c>
    </row>
    <row r="2217" spans="3:3">
      <c r="C2217" s="112">
        <f t="shared" si="34"/>
        <v>1900</v>
      </c>
    </row>
    <row r="2218" spans="3:3">
      <c r="C2218" s="112">
        <f t="shared" si="34"/>
        <v>1900</v>
      </c>
    </row>
    <row r="2219" spans="3:3">
      <c r="C2219" s="112">
        <f t="shared" si="34"/>
        <v>1900</v>
      </c>
    </row>
    <row r="2220" spans="3:3">
      <c r="C2220" s="112">
        <f t="shared" si="34"/>
        <v>1900</v>
      </c>
    </row>
    <row r="2221" spans="3:3">
      <c r="C2221" s="112">
        <f t="shared" si="34"/>
        <v>1900</v>
      </c>
    </row>
    <row r="2222" spans="3:3">
      <c r="C2222" s="112">
        <f t="shared" si="34"/>
        <v>1900</v>
      </c>
    </row>
    <row r="2223" spans="3:3">
      <c r="C2223" s="112">
        <f t="shared" si="34"/>
        <v>1900</v>
      </c>
    </row>
    <row r="2224" spans="3:3">
      <c r="C2224" s="112">
        <f t="shared" si="34"/>
        <v>1900</v>
      </c>
    </row>
    <row r="2225" spans="3:3">
      <c r="C2225" s="112">
        <f t="shared" si="34"/>
        <v>1900</v>
      </c>
    </row>
    <row r="2226" spans="3:3">
      <c r="C2226" s="112">
        <f t="shared" si="34"/>
        <v>1900</v>
      </c>
    </row>
    <row r="2227" spans="3:3">
      <c r="C2227" s="112">
        <f t="shared" si="34"/>
        <v>1900</v>
      </c>
    </row>
    <row r="2228" spans="3:3">
      <c r="C2228" s="112">
        <f t="shared" si="34"/>
        <v>1900</v>
      </c>
    </row>
    <row r="2229" spans="3:3">
      <c r="C2229" s="112">
        <f t="shared" si="34"/>
        <v>1900</v>
      </c>
    </row>
    <row r="2230" spans="3:3">
      <c r="C2230" s="112">
        <f t="shared" si="34"/>
        <v>1900</v>
      </c>
    </row>
    <row r="2231" spans="3:3">
      <c r="C2231" s="112">
        <f t="shared" si="34"/>
        <v>1900</v>
      </c>
    </row>
    <row r="2232" spans="3:3">
      <c r="C2232" s="112">
        <f t="shared" si="34"/>
        <v>1900</v>
      </c>
    </row>
    <row r="2233" spans="3:3">
      <c r="C2233" s="112">
        <f t="shared" si="34"/>
        <v>1900</v>
      </c>
    </row>
    <row r="2234" spans="3:3">
      <c r="C2234" s="112">
        <f t="shared" si="34"/>
        <v>1900</v>
      </c>
    </row>
    <row r="2235" spans="3:3">
      <c r="C2235" s="112">
        <f t="shared" si="34"/>
        <v>1900</v>
      </c>
    </row>
    <row r="2236" spans="3:3">
      <c r="C2236" s="112">
        <f t="shared" si="34"/>
        <v>1900</v>
      </c>
    </row>
    <row r="2237" spans="3:3">
      <c r="C2237" s="112">
        <f t="shared" si="34"/>
        <v>1900</v>
      </c>
    </row>
    <row r="2238" spans="3:3">
      <c r="C2238" s="112">
        <f t="shared" si="34"/>
        <v>1900</v>
      </c>
    </row>
    <row r="2239" spans="3:3">
      <c r="C2239" s="112">
        <f t="shared" si="34"/>
        <v>1900</v>
      </c>
    </row>
    <row r="2240" spans="3:3">
      <c r="C2240" s="112">
        <f t="shared" si="34"/>
        <v>1900</v>
      </c>
    </row>
    <row r="2241" spans="3:3">
      <c r="C2241" s="112">
        <f t="shared" si="34"/>
        <v>1900</v>
      </c>
    </row>
    <row r="2242" spans="3:3">
      <c r="C2242" s="112">
        <f t="shared" si="34"/>
        <v>1900</v>
      </c>
    </row>
    <row r="2243" spans="3:3">
      <c r="C2243" s="112">
        <f t="shared" ref="C2243:C2267" si="35">YEAR(A2243)</f>
        <v>1900</v>
      </c>
    </row>
    <row r="2244" spans="3:3">
      <c r="C2244" s="112">
        <f t="shared" si="35"/>
        <v>1900</v>
      </c>
    </row>
    <row r="2245" spans="3:3">
      <c r="C2245" s="112">
        <f t="shared" si="35"/>
        <v>1900</v>
      </c>
    </row>
    <row r="2246" spans="3:3">
      <c r="C2246" s="112">
        <f t="shared" si="35"/>
        <v>1900</v>
      </c>
    </row>
    <row r="2247" spans="3:3">
      <c r="C2247" s="112">
        <f t="shared" si="35"/>
        <v>1900</v>
      </c>
    </row>
    <row r="2248" spans="3:3">
      <c r="C2248" s="112">
        <f t="shared" si="35"/>
        <v>1900</v>
      </c>
    </row>
    <row r="2249" spans="3:3">
      <c r="C2249" s="112">
        <f t="shared" si="35"/>
        <v>1900</v>
      </c>
    </row>
    <row r="2250" spans="3:3">
      <c r="C2250" s="112">
        <f t="shared" si="35"/>
        <v>1900</v>
      </c>
    </row>
    <row r="2251" spans="3:3">
      <c r="C2251" s="112">
        <f t="shared" si="35"/>
        <v>1900</v>
      </c>
    </row>
    <row r="2252" spans="3:3">
      <c r="C2252" s="112">
        <f t="shared" si="35"/>
        <v>1900</v>
      </c>
    </row>
    <row r="2253" spans="3:3">
      <c r="C2253" s="112">
        <f t="shared" si="35"/>
        <v>1900</v>
      </c>
    </row>
    <row r="2254" spans="3:3">
      <c r="C2254" s="112">
        <f t="shared" si="35"/>
        <v>1900</v>
      </c>
    </row>
    <row r="2255" spans="3:3">
      <c r="C2255" s="112">
        <f t="shared" si="35"/>
        <v>1900</v>
      </c>
    </row>
    <row r="2256" spans="3:3">
      <c r="C2256" s="112">
        <f t="shared" si="35"/>
        <v>1900</v>
      </c>
    </row>
    <row r="2257" spans="3:3">
      <c r="C2257" s="112">
        <f t="shared" si="35"/>
        <v>1900</v>
      </c>
    </row>
    <row r="2258" spans="3:3">
      <c r="C2258" s="112">
        <f t="shared" si="35"/>
        <v>1900</v>
      </c>
    </row>
    <row r="2259" spans="3:3">
      <c r="C2259" s="112">
        <f t="shared" si="35"/>
        <v>1900</v>
      </c>
    </row>
    <row r="2260" spans="3:3">
      <c r="C2260" s="112">
        <f t="shared" si="35"/>
        <v>1900</v>
      </c>
    </row>
    <row r="2261" spans="3:3">
      <c r="C2261" s="112">
        <f t="shared" si="35"/>
        <v>1900</v>
      </c>
    </row>
    <row r="2262" spans="3:3">
      <c r="C2262" s="112">
        <f t="shared" si="35"/>
        <v>1900</v>
      </c>
    </row>
    <row r="2263" spans="3:3">
      <c r="C2263" s="112">
        <f t="shared" si="35"/>
        <v>1900</v>
      </c>
    </row>
    <row r="2264" spans="3:3">
      <c r="C2264" s="112">
        <f t="shared" si="35"/>
        <v>1900</v>
      </c>
    </row>
    <row r="2265" spans="3:3">
      <c r="C2265" s="112">
        <f t="shared" si="35"/>
        <v>1900</v>
      </c>
    </row>
    <row r="2266" spans="3:3">
      <c r="C2266" s="112">
        <f t="shared" si="35"/>
        <v>1900</v>
      </c>
    </row>
    <row r="2267" spans="3:3">
      <c r="C2267" s="112">
        <f t="shared" si="35"/>
        <v>1900</v>
      </c>
    </row>
  </sheetData>
  <mergeCells count="36">
    <mergeCell ref="F141:K141"/>
    <mergeCell ref="F100:K100"/>
    <mergeCell ref="F103:K103"/>
    <mergeCell ref="F107:K107"/>
    <mergeCell ref="F111:K111"/>
    <mergeCell ref="F115:K115"/>
    <mergeCell ref="F119:K119"/>
    <mergeCell ref="F123:K123"/>
    <mergeCell ref="F127:K127"/>
    <mergeCell ref="F128:K128"/>
    <mergeCell ref="F132:K132"/>
    <mergeCell ref="F137:K137"/>
    <mergeCell ref="F95:K95"/>
    <mergeCell ref="F52:K52"/>
    <mergeCell ref="F56:K56"/>
    <mergeCell ref="F60:K60"/>
    <mergeCell ref="F64:K64"/>
    <mergeCell ref="F68:K68"/>
    <mergeCell ref="F72:K72"/>
    <mergeCell ref="F75:K75"/>
    <mergeCell ref="F80:K80"/>
    <mergeCell ref="F84:K84"/>
    <mergeCell ref="F87:K87"/>
    <mergeCell ref="F91:K91"/>
    <mergeCell ref="F47:K47"/>
    <mergeCell ref="F3:K3"/>
    <mergeCell ref="F7:K7"/>
    <mergeCell ref="F11:K11"/>
    <mergeCell ref="F15:K15"/>
    <mergeCell ref="F19:K19"/>
    <mergeCell ref="F23:K23"/>
    <mergeCell ref="F27:K27"/>
    <mergeCell ref="F31:K31"/>
    <mergeCell ref="F36:K36"/>
    <mergeCell ref="F40:K40"/>
    <mergeCell ref="F44:K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81"/>
  <sheetViews>
    <sheetView workbookViewId="0">
      <selection activeCell="B2" sqref="B2"/>
    </sheetView>
  </sheetViews>
  <sheetFormatPr defaultColWidth="8.77734375" defaultRowHeight="14.4"/>
  <cols>
    <col min="1" max="1" width="9.5546875" style="115" bestFit="1" customWidth="1"/>
    <col min="2" max="2" width="11" style="145" customWidth="1"/>
    <col min="3" max="3" width="19.88671875" style="149" bestFit="1" customWidth="1"/>
    <col min="4" max="4" width="4.44140625" style="116" bestFit="1" customWidth="1"/>
    <col min="5" max="5" width="8.77734375" style="116"/>
    <col min="6" max="6" width="8.44140625" style="116" bestFit="1" customWidth="1"/>
    <col min="7" max="7" width="2.44140625" style="116" bestFit="1" customWidth="1"/>
    <col min="8" max="8" width="2.6640625" style="116" bestFit="1" customWidth="1"/>
    <col min="9" max="9" width="4.44140625" style="116" bestFit="1" customWidth="1"/>
    <col min="10" max="10" width="10.44140625" bestFit="1" customWidth="1"/>
    <col min="11" max="11" width="8.77734375" style="116"/>
    <col min="12" max="12" width="6.6640625" style="116" bestFit="1" customWidth="1"/>
    <col min="13" max="13" width="8.77734375" style="116"/>
    <col min="14" max="14" width="8.44140625" style="116" bestFit="1" customWidth="1"/>
    <col min="15" max="27" width="3.6640625" style="116" bestFit="1" customWidth="1"/>
    <col min="28" max="16384" width="8.77734375" style="116"/>
  </cols>
  <sheetData>
    <row r="1" spans="1:27" ht="21" thickBot="1">
      <c r="A1" s="115" t="s">
        <v>291</v>
      </c>
      <c r="B1" s="142" t="s">
        <v>428</v>
      </c>
      <c r="C1" s="146" t="s">
        <v>292</v>
      </c>
      <c r="D1" s="115"/>
      <c r="G1" s="136"/>
      <c r="H1" s="136"/>
      <c r="I1" s="136"/>
      <c r="J1" t="str">
        <f>H1&amp;"/"&amp;G1&amp;"/"&amp;I1</f>
        <v>//</v>
      </c>
      <c r="K1" s="136"/>
      <c r="L1" s="115"/>
      <c r="N1" s="139" t="s">
        <v>291</v>
      </c>
      <c r="O1" s="139" t="s">
        <v>421</v>
      </c>
      <c r="P1" s="139" t="s">
        <v>422</v>
      </c>
      <c r="Q1" s="139" t="s">
        <v>423</v>
      </c>
      <c r="R1" s="139" t="s">
        <v>424</v>
      </c>
      <c r="S1" s="139" t="s">
        <v>425</v>
      </c>
      <c r="T1" s="139" t="s">
        <v>426</v>
      </c>
      <c r="U1" s="139" t="s">
        <v>427</v>
      </c>
      <c r="V1" s="139" t="s">
        <v>428</v>
      </c>
      <c r="W1" s="139" t="s">
        <v>429</v>
      </c>
      <c r="X1" s="139" t="s">
        <v>430</v>
      </c>
      <c r="Y1" s="139" t="s">
        <v>431</v>
      </c>
      <c r="Z1" s="139" t="s">
        <v>432</v>
      </c>
      <c r="AA1" s="139" t="s">
        <v>433</v>
      </c>
    </row>
    <row r="2" spans="1:27" ht="23.4" thickBot="1">
      <c r="A2" s="115" t="s">
        <v>1665</v>
      </c>
      <c r="B2" s="143">
        <v>1.07</v>
      </c>
      <c r="C2" s="147">
        <v>0.64</v>
      </c>
      <c r="D2" s="116">
        <f>YEAR(A2)</f>
        <v>2015</v>
      </c>
      <c r="G2" s="140" t="s">
        <v>1653</v>
      </c>
      <c r="H2" s="138">
        <v>2</v>
      </c>
      <c r="I2" s="138">
        <v>2015</v>
      </c>
      <c r="J2" t="str">
        <f t="shared" ref="J2:J65" si="0">H2&amp;"/"&amp;G2&amp;"/"&amp;I2</f>
        <v>2/01/2015</v>
      </c>
      <c r="K2" s="138"/>
      <c r="N2" s="135">
        <v>42036</v>
      </c>
      <c r="O2" s="136">
        <v>0.02</v>
      </c>
      <c r="P2" s="136" t="s">
        <v>434</v>
      </c>
      <c r="Q2" s="136">
        <v>0.02</v>
      </c>
      <c r="R2" s="136" t="s">
        <v>434</v>
      </c>
      <c r="S2" s="136">
        <v>0.11</v>
      </c>
      <c r="T2" s="136">
        <v>0.25</v>
      </c>
      <c r="U2" s="136">
        <v>0.66</v>
      </c>
      <c r="V2" s="136">
        <v>1.07</v>
      </c>
      <c r="W2" s="136">
        <v>1.61</v>
      </c>
      <c r="X2" s="136">
        <v>1.92</v>
      </c>
      <c r="Y2" s="136">
        <v>2.12</v>
      </c>
      <c r="Z2" s="136">
        <v>2.41</v>
      </c>
      <c r="AA2" s="136">
        <v>2.69</v>
      </c>
    </row>
    <row r="3" spans="1:27" ht="23.4" thickBot="1">
      <c r="A3" s="115" t="s">
        <v>1666</v>
      </c>
      <c r="B3" s="144">
        <v>1.06</v>
      </c>
      <c r="C3" s="148">
        <v>0.6</v>
      </c>
      <c r="D3" s="116">
        <f t="shared" ref="D3:D5" si="1">YEAR(A3)</f>
        <v>2015</v>
      </c>
      <c r="G3" s="141" t="s">
        <v>1653</v>
      </c>
      <c r="H3" s="136">
        <v>5</v>
      </c>
      <c r="I3" s="136">
        <v>2015</v>
      </c>
      <c r="J3" t="str">
        <f t="shared" si="0"/>
        <v>5/01/2015</v>
      </c>
      <c r="K3" s="136"/>
      <c r="N3" s="137">
        <v>42125</v>
      </c>
      <c r="O3" s="138">
        <v>0.02</v>
      </c>
      <c r="P3" s="138" t="s">
        <v>434</v>
      </c>
      <c r="Q3" s="138">
        <v>0.03</v>
      </c>
      <c r="R3" s="138" t="s">
        <v>434</v>
      </c>
      <c r="S3" s="138">
        <v>0.1</v>
      </c>
      <c r="T3" s="138">
        <v>0.26</v>
      </c>
      <c r="U3" s="138">
        <v>0.68</v>
      </c>
      <c r="V3" s="138">
        <v>1.06</v>
      </c>
      <c r="W3" s="138">
        <v>1.57</v>
      </c>
      <c r="X3" s="138">
        <v>1.85</v>
      </c>
      <c r="Y3" s="138">
        <v>2.04</v>
      </c>
      <c r="Z3" s="138">
        <v>2.3199999999999998</v>
      </c>
      <c r="AA3" s="138">
        <v>2.6</v>
      </c>
    </row>
    <row r="4" spans="1:27" ht="23.4" thickBot="1">
      <c r="A4" s="115" t="s">
        <v>1667</v>
      </c>
      <c r="B4" s="143">
        <v>1.02</v>
      </c>
      <c r="C4" s="147">
        <v>0.57999999999999996</v>
      </c>
      <c r="D4" s="116">
        <f t="shared" si="1"/>
        <v>2015</v>
      </c>
      <c r="G4" s="140" t="s">
        <v>1653</v>
      </c>
      <c r="H4" s="138">
        <v>6</v>
      </c>
      <c r="I4" s="138">
        <v>2015</v>
      </c>
      <c r="J4" t="str">
        <f t="shared" si="0"/>
        <v>6/01/2015</v>
      </c>
      <c r="K4" s="138"/>
      <c r="N4" s="135">
        <v>42156</v>
      </c>
      <c r="O4" s="136">
        <v>0.02</v>
      </c>
      <c r="P4" s="136" t="s">
        <v>434</v>
      </c>
      <c r="Q4" s="136">
        <v>0.03</v>
      </c>
      <c r="R4" s="136" t="s">
        <v>434</v>
      </c>
      <c r="S4" s="136">
        <v>0.1</v>
      </c>
      <c r="T4" s="136">
        <v>0.25</v>
      </c>
      <c r="U4" s="136">
        <v>0.65</v>
      </c>
      <c r="V4" s="136">
        <v>1.02</v>
      </c>
      <c r="W4" s="136">
        <v>1.5</v>
      </c>
      <c r="X4" s="136">
        <v>1.78</v>
      </c>
      <c r="Y4" s="136">
        <v>1.97</v>
      </c>
      <c r="Z4" s="136">
        <v>2.25</v>
      </c>
      <c r="AA4" s="136">
        <v>2.52</v>
      </c>
    </row>
    <row r="5" spans="1:27" ht="23.4" thickBot="1">
      <c r="A5" s="115" t="s">
        <v>1668</v>
      </c>
      <c r="B5" s="144">
        <v>1</v>
      </c>
      <c r="C5" s="148">
        <v>0.57999999999999996</v>
      </c>
      <c r="D5" s="116">
        <f t="shared" si="1"/>
        <v>2015</v>
      </c>
      <c r="G5" s="141" t="s">
        <v>1653</v>
      </c>
      <c r="H5" s="136">
        <v>7</v>
      </c>
      <c r="I5" s="136">
        <v>2015</v>
      </c>
      <c r="J5" t="str">
        <f t="shared" si="0"/>
        <v>7/01/2015</v>
      </c>
      <c r="K5" s="136"/>
      <c r="N5" s="137">
        <v>42186</v>
      </c>
      <c r="O5" s="138">
        <v>0.02</v>
      </c>
      <c r="P5" s="138" t="s">
        <v>434</v>
      </c>
      <c r="Q5" s="138">
        <v>0.03</v>
      </c>
      <c r="R5" s="138" t="s">
        <v>434</v>
      </c>
      <c r="S5" s="138">
        <v>0.09</v>
      </c>
      <c r="T5" s="138">
        <v>0.25</v>
      </c>
      <c r="U5" s="138">
        <v>0.62</v>
      </c>
      <c r="V5" s="138">
        <v>1</v>
      </c>
      <c r="W5" s="138">
        <v>1.47</v>
      </c>
      <c r="X5" s="138">
        <v>1.76</v>
      </c>
      <c r="Y5" s="138">
        <v>1.96</v>
      </c>
      <c r="Z5" s="138">
        <v>2.25</v>
      </c>
      <c r="AA5" s="138">
        <v>2.52</v>
      </c>
    </row>
    <row r="6" spans="1:27" ht="23.4" thickBot="1">
      <c r="A6" s="115" t="s">
        <v>1669</v>
      </c>
      <c r="B6" s="143">
        <v>1</v>
      </c>
      <c r="C6" s="147">
        <v>0.63</v>
      </c>
      <c r="D6" s="116">
        <f t="shared" ref="D6:D66" si="2">YEAR(A6)</f>
        <v>2015</v>
      </c>
      <c r="G6" s="140" t="s">
        <v>1653</v>
      </c>
      <c r="H6" s="138">
        <v>8</v>
      </c>
      <c r="I6" s="138">
        <v>2015</v>
      </c>
      <c r="J6" t="str">
        <f t="shared" si="0"/>
        <v>8/01/2015</v>
      </c>
      <c r="K6" s="138"/>
      <c r="N6" s="135">
        <v>42217</v>
      </c>
      <c r="O6" s="136">
        <v>0.01</v>
      </c>
      <c r="P6" s="136" t="s">
        <v>434</v>
      </c>
      <c r="Q6" s="136">
        <v>0.03</v>
      </c>
      <c r="R6" s="136" t="s">
        <v>434</v>
      </c>
      <c r="S6" s="136">
        <v>0.08</v>
      </c>
      <c r="T6" s="136">
        <v>0.23</v>
      </c>
      <c r="U6" s="136">
        <v>0.62</v>
      </c>
      <c r="V6" s="136">
        <v>1</v>
      </c>
      <c r="W6" s="136">
        <v>1.5</v>
      </c>
      <c r="X6" s="136">
        <v>1.81</v>
      </c>
      <c r="Y6" s="136">
        <v>2.0299999999999998</v>
      </c>
      <c r="Z6" s="136">
        <v>2.33</v>
      </c>
      <c r="AA6" s="136">
        <v>2.59</v>
      </c>
    </row>
    <row r="7" spans="1:27" ht="23.4" thickBot="1">
      <c r="A7" s="115" t="s">
        <v>1670</v>
      </c>
      <c r="B7" s="144">
        <v>0.96</v>
      </c>
      <c r="C7" s="148">
        <v>0.61</v>
      </c>
      <c r="D7" s="116">
        <f t="shared" si="2"/>
        <v>2015</v>
      </c>
      <c r="G7" s="141" t="s">
        <v>1653</v>
      </c>
      <c r="H7" s="136">
        <v>9</v>
      </c>
      <c r="I7" s="136">
        <v>2015</v>
      </c>
      <c r="J7" t="str">
        <f t="shared" si="0"/>
        <v>9/01/2015</v>
      </c>
      <c r="K7" s="136"/>
      <c r="N7" s="137">
        <v>42248</v>
      </c>
      <c r="O7" s="138">
        <v>0.02</v>
      </c>
      <c r="P7" s="138" t="s">
        <v>434</v>
      </c>
      <c r="Q7" s="138">
        <v>0.02</v>
      </c>
      <c r="R7" s="138" t="s">
        <v>434</v>
      </c>
      <c r="S7" s="138">
        <v>0.08</v>
      </c>
      <c r="T7" s="138">
        <v>0.22</v>
      </c>
      <c r="U7" s="138">
        <v>0.59</v>
      </c>
      <c r="V7" s="138">
        <v>0.96</v>
      </c>
      <c r="W7" s="138">
        <v>1.45</v>
      </c>
      <c r="X7" s="138">
        <v>1.75</v>
      </c>
      <c r="Y7" s="138">
        <v>1.98</v>
      </c>
      <c r="Z7" s="138">
        <v>2.29</v>
      </c>
      <c r="AA7" s="138">
        <v>2.5499999999999998</v>
      </c>
    </row>
    <row r="8" spans="1:27" ht="23.4" thickBot="1">
      <c r="A8" s="115" t="s">
        <v>1671</v>
      </c>
      <c r="B8" s="143">
        <v>0.91</v>
      </c>
      <c r="C8" s="147">
        <v>0.59</v>
      </c>
      <c r="D8" s="116">
        <f t="shared" si="2"/>
        <v>2015</v>
      </c>
      <c r="G8" s="140" t="s">
        <v>1653</v>
      </c>
      <c r="H8" s="138">
        <v>12</v>
      </c>
      <c r="I8" s="138">
        <v>2015</v>
      </c>
      <c r="J8" t="str">
        <f t="shared" si="0"/>
        <v>12/01/2015</v>
      </c>
      <c r="K8" s="138"/>
      <c r="N8" s="135">
        <v>42339</v>
      </c>
      <c r="O8" s="136">
        <v>0.02</v>
      </c>
      <c r="P8" s="136" t="s">
        <v>434</v>
      </c>
      <c r="Q8" s="136">
        <v>0.03</v>
      </c>
      <c r="R8" s="136" t="s">
        <v>434</v>
      </c>
      <c r="S8" s="136">
        <v>0.09</v>
      </c>
      <c r="T8" s="136">
        <v>0.19</v>
      </c>
      <c r="U8" s="136">
        <v>0.56000000000000005</v>
      </c>
      <c r="V8" s="136">
        <v>0.91</v>
      </c>
      <c r="W8" s="136">
        <v>1.39</v>
      </c>
      <c r="X8" s="136">
        <v>1.69</v>
      </c>
      <c r="Y8" s="136">
        <v>1.92</v>
      </c>
      <c r="Z8" s="136">
        <v>2.23</v>
      </c>
      <c r="AA8" s="136">
        <v>2.4900000000000002</v>
      </c>
    </row>
    <row r="9" spans="1:27" ht="23.4" thickBot="1">
      <c r="A9" s="115" t="s">
        <v>1672</v>
      </c>
      <c r="B9" s="144">
        <v>0.88</v>
      </c>
      <c r="C9" s="148">
        <v>0.62</v>
      </c>
      <c r="D9" s="116">
        <f t="shared" si="2"/>
        <v>2015</v>
      </c>
      <c r="G9" s="141" t="s">
        <v>1653</v>
      </c>
      <c r="H9" s="136">
        <v>13</v>
      </c>
      <c r="I9" s="136">
        <v>2015</v>
      </c>
      <c r="J9" t="str">
        <f t="shared" si="0"/>
        <v>13/01/2015</v>
      </c>
      <c r="K9" s="136"/>
      <c r="N9" s="138" t="s">
        <v>435</v>
      </c>
      <c r="O9" s="138">
        <v>0.02</v>
      </c>
      <c r="P9" s="138" t="s">
        <v>434</v>
      </c>
      <c r="Q9" s="138">
        <v>0.03</v>
      </c>
      <c r="R9" s="138" t="s">
        <v>434</v>
      </c>
      <c r="S9" s="138">
        <v>0.08</v>
      </c>
      <c r="T9" s="138">
        <v>0.2</v>
      </c>
      <c r="U9" s="138">
        <v>0.54</v>
      </c>
      <c r="V9" s="138">
        <v>0.88</v>
      </c>
      <c r="W9" s="138">
        <v>1.37</v>
      </c>
      <c r="X9" s="138">
        <v>1.67</v>
      </c>
      <c r="Y9" s="138">
        <v>1.91</v>
      </c>
      <c r="Z9" s="138">
        <v>2.2400000000000002</v>
      </c>
      <c r="AA9" s="138">
        <v>2.4900000000000002</v>
      </c>
    </row>
    <row r="10" spans="1:27" ht="23.4" thickBot="1">
      <c r="A10" s="115" t="s">
        <v>1673</v>
      </c>
      <c r="B10" s="143">
        <v>0.83</v>
      </c>
      <c r="C10" s="147">
        <v>0.56000000000000005</v>
      </c>
      <c r="D10" s="116">
        <f t="shared" si="2"/>
        <v>2015</v>
      </c>
      <c r="G10" s="140" t="s">
        <v>1653</v>
      </c>
      <c r="H10" s="138">
        <v>14</v>
      </c>
      <c r="I10" s="138">
        <v>2015</v>
      </c>
      <c r="J10" t="str">
        <f t="shared" si="0"/>
        <v>14/01/2015</v>
      </c>
      <c r="K10" s="138"/>
      <c r="N10" s="136" t="s">
        <v>436</v>
      </c>
      <c r="O10" s="136">
        <v>0.02</v>
      </c>
      <c r="P10" s="136" t="s">
        <v>434</v>
      </c>
      <c r="Q10" s="136">
        <v>0.04</v>
      </c>
      <c r="R10" s="136" t="s">
        <v>434</v>
      </c>
      <c r="S10" s="136">
        <v>0.09</v>
      </c>
      <c r="T10" s="136">
        <v>0.18</v>
      </c>
      <c r="U10" s="136">
        <v>0.51</v>
      </c>
      <c r="V10" s="136">
        <v>0.83</v>
      </c>
      <c r="W10" s="136">
        <v>1.33</v>
      </c>
      <c r="X10" s="136">
        <v>1.62</v>
      </c>
      <c r="Y10" s="136">
        <v>1.86</v>
      </c>
      <c r="Z10" s="136">
        <v>2.2000000000000002</v>
      </c>
      <c r="AA10" s="136">
        <v>2.4700000000000002</v>
      </c>
    </row>
    <row r="11" spans="1:27" ht="23.4" thickBot="1">
      <c r="A11" s="115" t="s">
        <v>1674</v>
      </c>
      <c r="B11" s="144">
        <v>0.75</v>
      </c>
      <c r="C11" s="148">
        <v>0.47</v>
      </c>
      <c r="D11" s="116">
        <f t="shared" si="2"/>
        <v>2015</v>
      </c>
      <c r="G11" s="141" t="s">
        <v>1653</v>
      </c>
      <c r="H11" s="136">
        <v>15</v>
      </c>
      <c r="I11" s="136">
        <v>2015</v>
      </c>
      <c r="J11" t="str">
        <f t="shared" si="0"/>
        <v>15/01/2015</v>
      </c>
      <c r="K11" s="136"/>
      <c r="N11" s="138" t="s">
        <v>437</v>
      </c>
      <c r="O11" s="138">
        <v>0.03</v>
      </c>
      <c r="P11" s="138" t="s">
        <v>434</v>
      </c>
      <c r="Q11" s="138">
        <v>0.03</v>
      </c>
      <c r="R11" s="138" t="s">
        <v>434</v>
      </c>
      <c r="S11" s="138">
        <v>0.08</v>
      </c>
      <c r="T11" s="138">
        <v>0.16</v>
      </c>
      <c r="U11" s="138">
        <v>0.44</v>
      </c>
      <c r="V11" s="138">
        <v>0.75</v>
      </c>
      <c r="W11" s="138">
        <v>1.22</v>
      </c>
      <c r="X11" s="138">
        <v>1.53</v>
      </c>
      <c r="Y11" s="138">
        <v>1.77</v>
      </c>
      <c r="Z11" s="138">
        <v>2.12</v>
      </c>
      <c r="AA11" s="138">
        <v>2.4</v>
      </c>
    </row>
    <row r="12" spans="1:27" ht="23.4" thickBot="1">
      <c r="A12" s="115" t="s">
        <v>1675</v>
      </c>
      <c r="B12" s="143">
        <v>0.8</v>
      </c>
      <c r="C12" s="147">
        <v>0.53</v>
      </c>
      <c r="D12" s="116">
        <f t="shared" si="2"/>
        <v>2015</v>
      </c>
      <c r="G12" s="140" t="s">
        <v>1653</v>
      </c>
      <c r="H12" s="138">
        <v>16</v>
      </c>
      <c r="I12" s="138">
        <v>2015</v>
      </c>
      <c r="J12" t="str">
        <f t="shared" si="0"/>
        <v>16/01/2015</v>
      </c>
      <c r="K12" s="138"/>
      <c r="N12" s="136" t="s">
        <v>438</v>
      </c>
      <c r="O12" s="136">
        <v>0.02</v>
      </c>
      <c r="P12" s="136" t="s">
        <v>434</v>
      </c>
      <c r="Q12" s="136">
        <v>0.03</v>
      </c>
      <c r="R12" s="136" t="s">
        <v>434</v>
      </c>
      <c r="S12" s="136">
        <v>7.0000000000000007E-2</v>
      </c>
      <c r="T12" s="136">
        <v>0.17</v>
      </c>
      <c r="U12" s="136">
        <v>0.49</v>
      </c>
      <c r="V12" s="136">
        <v>0.8</v>
      </c>
      <c r="W12" s="136">
        <v>1.29</v>
      </c>
      <c r="X12" s="136">
        <v>1.6</v>
      </c>
      <c r="Y12" s="136">
        <v>1.83</v>
      </c>
      <c r="Z12" s="136">
        <v>2.17</v>
      </c>
      <c r="AA12" s="136">
        <v>2.44</v>
      </c>
    </row>
    <row r="13" spans="1:27" ht="23.4" thickBot="1">
      <c r="A13" s="115" t="s">
        <v>1676</v>
      </c>
      <c r="B13" s="144">
        <v>0.85</v>
      </c>
      <c r="C13" s="148">
        <v>0.51</v>
      </c>
      <c r="D13" s="116">
        <f t="shared" si="2"/>
        <v>2015</v>
      </c>
      <c r="G13" s="141" t="s">
        <v>1653</v>
      </c>
      <c r="H13" s="136">
        <v>20</v>
      </c>
      <c r="I13" s="136">
        <v>2015</v>
      </c>
      <c r="J13" t="str">
        <f t="shared" si="0"/>
        <v>20/01/2015</v>
      </c>
      <c r="K13" s="136"/>
      <c r="N13" s="138" t="s">
        <v>439</v>
      </c>
      <c r="O13" s="138">
        <v>0.01</v>
      </c>
      <c r="P13" s="138" t="s">
        <v>434</v>
      </c>
      <c r="Q13" s="138">
        <v>0.03</v>
      </c>
      <c r="R13" s="138" t="s">
        <v>434</v>
      </c>
      <c r="S13" s="138">
        <v>0.08</v>
      </c>
      <c r="T13" s="138">
        <v>0.17</v>
      </c>
      <c r="U13" s="138">
        <v>0.53</v>
      </c>
      <c r="V13" s="138">
        <v>0.85</v>
      </c>
      <c r="W13" s="138">
        <v>1.31</v>
      </c>
      <c r="X13" s="138">
        <v>1.61</v>
      </c>
      <c r="Y13" s="138">
        <v>1.82</v>
      </c>
      <c r="Z13" s="138">
        <v>2.15</v>
      </c>
      <c r="AA13" s="138">
        <v>2.39</v>
      </c>
    </row>
    <row r="14" spans="1:27" ht="23.4" thickBot="1">
      <c r="A14" s="115" t="s">
        <v>1677</v>
      </c>
      <c r="B14" s="143">
        <v>0.87</v>
      </c>
      <c r="C14" s="147">
        <v>0.57999999999999996</v>
      </c>
      <c r="D14" s="116">
        <f t="shared" si="2"/>
        <v>2015</v>
      </c>
      <c r="G14" s="140" t="s">
        <v>1653</v>
      </c>
      <c r="H14" s="138">
        <v>21</v>
      </c>
      <c r="I14" s="138">
        <v>2015</v>
      </c>
      <c r="J14" t="str">
        <f t="shared" si="0"/>
        <v>21/01/2015</v>
      </c>
      <c r="K14" s="138"/>
      <c r="N14" s="136" t="s">
        <v>440</v>
      </c>
      <c r="O14" s="136">
        <v>0.01</v>
      </c>
      <c r="P14" s="136" t="s">
        <v>434</v>
      </c>
      <c r="Q14" s="136">
        <v>0.03</v>
      </c>
      <c r="R14" s="136" t="s">
        <v>434</v>
      </c>
      <c r="S14" s="136">
        <v>0.08</v>
      </c>
      <c r="T14" s="136">
        <v>0.17</v>
      </c>
      <c r="U14" s="136">
        <v>0.53</v>
      </c>
      <c r="V14" s="136">
        <v>0.87</v>
      </c>
      <c r="W14" s="136">
        <v>1.35</v>
      </c>
      <c r="X14" s="136">
        <v>1.66</v>
      </c>
      <c r="Y14" s="136">
        <v>1.87</v>
      </c>
      <c r="Z14" s="136">
        <v>2.2000000000000002</v>
      </c>
      <c r="AA14" s="136">
        <v>2.44</v>
      </c>
    </row>
    <row r="15" spans="1:27" ht="23.4" thickBot="1">
      <c r="A15" s="115" t="s">
        <v>1678</v>
      </c>
      <c r="B15" s="144">
        <v>0.9</v>
      </c>
      <c r="C15" s="148">
        <v>0.56000000000000005</v>
      </c>
      <c r="D15" s="116">
        <f t="shared" si="2"/>
        <v>2015</v>
      </c>
      <c r="G15" s="141" t="s">
        <v>1653</v>
      </c>
      <c r="H15" s="136">
        <v>22</v>
      </c>
      <c r="I15" s="136">
        <v>2015</v>
      </c>
      <c r="J15" t="str">
        <f t="shared" si="0"/>
        <v>22/01/2015</v>
      </c>
      <c r="K15" s="136"/>
      <c r="N15" s="138" t="s">
        <v>441</v>
      </c>
      <c r="O15" s="138">
        <v>0.02</v>
      </c>
      <c r="P15" s="138" t="s">
        <v>434</v>
      </c>
      <c r="Q15" s="138">
        <v>0.03</v>
      </c>
      <c r="R15" s="138" t="s">
        <v>434</v>
      </c>
      <c r="S15" s="138">
        <v>0.08</v>
      </c>
      <c r="T15" s="138">
        <v>0.17</v>
      </c>
      <c r="U15" s="138">
        <v>0.53</v>
      </c>
      <c r="V15" s="138">
        <v>0.9</v>
      </c>
      <c r="W15" s="138">
        <v>1.39</v>
      </c>
      <c r="X15" s="138">
        <v>1.69</v>
      </c>
      <c r="Y15" s="138">
        <v>1.9</v>
      </c>
      <c r="Z15" s="138">
        <v>2.21</v>
      </c>
      <c r="AA15" s="138">
        <v>2.46</v>
      </c>
    </row>
    <row r="16" spans="1:27" ht="23.4" thickBot="1">
      <c r="A16" s="115" t="s">
        <v>1679</v>
      </c>
      <c r="B16" s="143">
        <v>0.86</v>
      </c>
      <c r="C16" s="147">
        <v>0.48</v>
      </c>
      <c r="D16" s="116">
        <f t="shared" si="2"/>
        <v>2015</v>
      </c>
      <c r="G16" s="140" t="s">
        <v>1653</v>
      </c>
      <c r="H16" s="138">
        <v>23</v>
      </c>
      <c r="I16" s="138">
        <v>2015</v>
      </c>
      <c r="J16" t="str">
        <f t="shared" si="0"/>
        <v>23/01/2015</v>
      </c>
      <c r="K16" s="138"/>
      <c r="N16" s="136" t="s">
        <v>442</v>
      </c>
      <c r="O16" s="136">
        <v>0.02</v>
      </c>
      <c r="P16" s="136" t="s">
        <v>434</v>
      </c>
      <c r="Q16" s="136">
        <v>0.02</v>
      </c>
      <c r="R16" s="136" t="s">
        <v>434</v>
      </c>
      <c r="S16" s="136">
        <v>7.0000000000000007E-2</v>
      </c>
      <c r="T16" s="136">
        <v>0.17</v>
      </c>
      <c r="U16" s="136">
        <v>0.52</v>
      </c>
      <c r="V16" s="136">
        <v>0.86</v>
      </c>
      <c r="W16" s="136">
        <v>1.33</v>
      </c>
      <c r="X16" s="136">
        <v>1.62</v>
      </c>
      <c r="Y16" s="136">
        <v>1.81</v>
      </c>
      <c r="Z16" s="136">
        <v>2.12</v>
      </c>
      <c r="AA16" s="136">
        <v>2.38</v>
      </c>
    </row>
    <row r="17" spans="1:27" ht="23.4" thickBot="1">
      <c r="A17" s="115" t="s">
        <v>1680</v>
      </c>
      <c r="B17" s="144">
        <v>0.89</v>
      </c>
      <c r="C17" s="148">
        <v>0.5</v>
      </c>
      <c r="D17" s="116">
        <f t="shared" si="2"/>
        <v>2015</v>
      </c>
      <c r="G17" s="141" t="s">
        <v>1653</v>
      </c>
      <c r="H17" s="136">
        <v>26</v>
      </c>
      <c r="I17" s="136">
        <v>2015</v>
      </c>
      <c r="J17" t="str">
        <f t="shared" si="0"/>
        <v>26/01/2015</v>
      </c>
      <c r="K17" s="136"/>
      <c r="N17" s="138" t="s">
        <v>443</v>
      </c>
      <c r="O17" s="138">
        <v>0.02</v>
      </c>
      <c r="P17" s="138" t="s">
        <v>434</v>
      </c>
      <c r="Q17" s="138">
        <v>0.03</v>
      </c>
      <c r="R17" s="138" t="s">
        <v>434</v>
      </c>
      <c r="S17" s="138">
        <v>0.08</v>
      </c>
      <c r="T17" s="138">
        <v>0.18</v>
      </c>
      <c r="U17" s="138">
        <v>0.54</v>
      </c>
      <c r="V17" s="138">
        <v>0.89</v>
      </c>
      <c r="W17" s="138">
        <v>1.36</v>
      </c>
      <c r="X17" s="138">
        <v>1.64</v>
      </c>
      <c r="Y17" s="138">
        <v>1.83</v>
      </c>
      <c r="Z17" s="138">
        <v>2.14</v>
      </c>
      <c r="AA17" s="138">
        <v>2.4</v>
      </c>
    </row>
    <row r="18" spans="1:27" ht="23.4" thickBot="1">
      <c r="A18" s="115" t="s">
        <v>1681</v>
      </c>
      <c r="B18" s="143">
        <v>0.87</v>
      </c>
      <c r="C18" s="147">
        <v>0.49</v>
      </c>
      <c r="D18" s="116">
        <f t="shared" si="2"/>
        <v>2015</v>
      </c>
      <c r="G18" s="140" t="s">
        <v>1653</v>
      </c>
      <c r="H18" s="138">
        <v>27</v>
      </c>
      <c r="I18" s="138">
        <v>2015</v>
      </c>
      <c r="J18" t="str">
        <f t="shared" si="0"/>
        <v>27/01/2015</v>
      </c>
      <c r="K18" s="138"/>
      <c r="N18" s="136" t="s">
        <v>444</v>
      </c>
      <c r="O18" s="136">
        <v>0.02</v>
      </c>
      <c r="P18" s="136" t="s">
        <v>434</v>
      </c>
      <c r="Q18" s="136">
        <v>0.02</v>
      </c>
      <c r="R18" s="136" t="s">
        <v>434</v>
      </c>
      <c r="S18" s="136">
        <v>0.08</v>
      </c>
      <c r="T18" s="136">
        <v>0.17</v>
      </c>
      <c r="U18" s="136">
        <v>0.54</v>
      </c>
      <c r="V18" s="136">
        <v>0.87</v>
      </c>
      <c r="W18" s="136">
        <v>1.34</v>
      </c>
      <c r="X18" s="136">
        <v>1.62</v>
      </c>
      <c r="Y18" s="136">
        <v>1.83</v>
      </c>
      <c r="Z18" s="136">
        <v>2.15</v>
      </c>
      <c r="AA18" s="136">
        <v>2.4</v>
      </c>
    </row>
    <row r="19" spans="1:27" ht="23.4" thickBot="1">
      <c r="A19" s="115" t="s">
        <v>1682</v>
      </c>
      <c r="B19" s="144">
        <v>0.81</v>
      </c>
      <c r="C19" s="148">
        <v>0.41</v>
      </c>
      <c r="D19" s="116">
        <f t="shared" si="2"/>
        <v>2015</v>
      </c>
      <c r="G19" s="141" t="s">
        <v>1653</v>
      </c>
      <c r="H19" s="136">
        <v>28</v>
      </c>
      <c r="I19" s="136">
        <v>2015</v>
      </c>
      <c r="J19" t="str">
        <f t="shared" si="0"/>
        <v>28/01/2015</v>
      </c>
      <c r="K19" s="136"/>
      <c r="N19" s="138" t="s">
        <v>445</v>
      </c>
      <c r="O19" s="138">
        <v>0.02</v>
      </c>
      <c r="P19" s="138" t="s">
        <v>434</v>
      </c>
      <c r="Q19" s="138">
        <v>0.02</v>
      </c>
      <c r="R19" s="138" t="s">
        <v>434</v>
      </c>
      <c r="S19" s="138">
        <v>0.08</v>
      </c>
      <c r="T19" s="138">
        <v>0.17</v>
      </c>
      <c r="U19" s="138">
        <v>0.5</v>
      </c>
      <c r="V19" s="138">
        <v>0.81</v>
      </c>
      <c r="W19" s="138">
        <v>1.25</v>
      </c>
      <c r="X19" s="138">
        <v>1.53</v>
      </c>
      <c r="Y19" s="138">
        <v>1.73</v>
      </c>
      <c r="Z19" s="138">
        <v>2.0499999999999998</v>
      </c>
      <c r="AA19" s="138">
        <v>2.29</v>
      </c>
    </row>
    <row r="20" spans="1:27" ht="23.4" thickBot="1">
      <c r="A20" s="115" t="s">
        <v>1683</v>
      </c>
      <c r="B20" s="143">
        <v>0.84</v>
      </c>
      <c r="C20" s="147">
        <v>0.45</v>
      </c>
      <c r="D20" s="116">
        <f t="shared" si="2"/>
        <v>2015</v>
      </c>
      <c r="G20" s="140" t="s">
        <v>1653</v>
      </c>
      <c r="H20" s="138">
        <v>29</v>
      </c>
      <c r="I20" s="138">
        <v>2015</v>
      </c>
      <c r="J20" t="str">
        <f t="shared" si="0"/>
        <v>29/01/2015</v>
      </c>
      <c r="K20" s="138"/>
      <c r="N20" s="136" t="s">
        <v>446</v>
      </c>
      <c r="O20" s="136">
        <v>0.01</v>
      </c>
      <c r="P20" s="136" t="s">
        <v>434</v>
      </c>
      <c r="Q20" s="136">
        <v>0.03</v>
      </c>
      <c r="R20" s="136" t="s">
        <v>434</v>
      </c>
      <c r="S20" s="136">
        <v>7.0000000000000007E-2</v>
      </c>
      <c r="T20" s="136">
        <v>0.17</v>
      </c>
      <c r="U20" s="136">
        <v>0.51</v>
      </c>
      <c r="V20" s="136">
        <v>0.84</v>
      </c>
      <c r="W20" s="136">
        <v>1.28</v>
      </c>
      <c r="X20" s="136">
        <v>1.59</v>
      </c>
      <c r="Y20" s="136">
        <v>1.77</v>
      </c>
      <c r="Z20" s="136">
        <v>2.11</v>
      </c>
      <c r="AA20" s="136">
        <v>2.33</v>
      </c>
    </row>
    <row r="21" spans="1:27" ht="23.4" thickBot="1">
      <c r="A21" s="115" t="s">
        <v>1684</v>
      </c>
      <c r="B21" s="144">
        <v>0.77</v>
      </c>
      <c r="C21" s="148">
        <v>0.37</v>
      </c>
      <c r="D21" s="116">
        <f t="shared" si="2"/>
        <v>2015</v>
      </c>
      <c r="G21" s="141" t="s">
        <v>1653</v>
      </c>
      <c r="H21" s="136">
        <v>30</v>
      </c>
      <c r="I21" s="136">
        <v>2015</v>
      </c>
      <c r="J21" t="str">
        <f t="shared" si="0"/>
        <v>30/01/2015</v>
      </c>
      <c r="K21" s="136"/>
      <c r="N21" s="138" t="s">
        <v>447</v>
      </c>
      <c r="O21" s="138">
        <v>0.01</v>
      </c>
      <c r="P21" s="138" t="s">
        <v>434</v>
      </c>
      <c r="Q21" s="138">
        <v>0.02</v>
      </c>
      <c r="R21" s="138" t="s">
        <v>434</v>
      </c>
      <c r="S21" s="138">
        <v>7.0000000000000007E-2</v>
      </c>
      <c r="T21" s="138">
        <v>0.18</v>
      </c>
      <c r="U21" s="138">
        <v>0.47</v>
      </c>
      <c r="V21" s="138">
        <v>0.77</v>
      </c>
      <c r="W21" s="138">
        <v>1.18</v>
      </c>
      <c r="X21" s="138">
        <v>1.49</v>
      </c>
      <c r="Y21" s="138">
        <v>1.68</v>
      </c>
      <c r="Z21" s="138">
        <v>2.04</v>
      </c>
      <c r="AA21" s="138">
        <v>2.25</v>
      </c>
    </row>
    <row r="22" spans="1:27" ht="23.4" thickBot="1">
      <c r="A22" s="115" t="s">
        <v>1685</v>
      </c>
      <c r="B22" s="143">
        <v>0.78</v>
      </c>
      <c r="C22" s="147">
        <v>0.39</v>
      </c>
      <c r="D22" s="116">
        <f t="shared" si="2"/>
        <v>2015</v>
      </c>
      <c r="G22" s="140" t="s">
        <v>1654</v>
      </c>
      <c r="H22" s="138">
        <v>2</v>
      </c>
      <c r="I22" s="138">
        <v>2015</v>
      </c>
      <c r="J22" t="str">
        <f t="shared" si="0"/>
        <v>2/02/2015</v>
      </c>
      <c r="K22" s="138"/>
      <c r="N22" s="135">
        <v>42037</v>
      </c>
      <c r="O22" s="136">
        <v>0.01</v>
      </c>
      <c r="P22" s="136" t="s">
        <v>434</v>
      </c>
      <c r="Q22" s="136">
        <v>0.02</v>
      </c>
      <c r="R22" s="136" t="s">
        <v>434</v>
      </c>
      <c r="S22" s="136">
        <v>7.0000000000000007E-2</v>
      </c>
      <c r="T22" s="136">
        <v>0.17</v>
      </c>
      <c r="U22" s="136">
        <v>0.49</v>
      </c>
      <c r="V22" s="136">
        <v>0.78</v>
      </c>
      <c r="W22" s="136">
        <v>1.19</v>
      </c>
      <c r="X22" s="136">
        <v>1.49</v>
      </c>
      <c r="Y22" s="136">
        <v>1.68</v>
      </c>
      <c r="Z22" s="136">
        <v>2.0699999999999998</v>
      </c>
      <c r="AA22" s="136">
        <v>2.25</v>
      </c>
    </row>
    <row r="23" spans="1:27" ht="23.4" thickBot="1">
      <c r="A23" s="115" t="s">
        <v>1686</v>
      </c>
      <c r="B23" s="144">
        <v>0.85</v>
      </c>
      <c r="C23" s="148">
        <v>0.46</v>
      </c>
      <c r="D23" s="116">
        <f t="shared" si="2"/>
        <v>2015</v>
      </c>
      <c r="G23" s="141" t="s">
        <v>1654</v>
      </c>
      <c r="H23" s="136">
        <v>3</v>
      </c>
      <c r="I23" s="136">
        <v>2015</v>
      </c>
      <c r="J23" t="str">
        <f t="shared" si="0"/>
        <v>3/02/2015</v>
      </c>
      <c r="K23" s="136"/>
      <c r="N23" s="137">
        <v>42065</v>
      </c>
      <c r="O23" s="138">
        <v>0.02</v>
      </c>
      <c r="P23" s="138" t="s">
        <v>434</v>
      </c>
      <c r="Q23" s="138">
        <v>0.02</v>
      </c>
      <c r="R23" s="138" t="s">
        <v>434</v>
      </c>
      <c r="S23" s="138">
        <v>7.0000000000000007E-2</v>
      </c>
      <c r="T23" s="138">
        <v>0.21</v>
      </c>
      <c r="U23" s="138">
        <v>0.52</v>
      </c>
      <c r="V23" s="138">
        <v>0.85</v>
      </c>
      <c r="W23" s="138">
        <v>1.28</v>
      </c>
      <c r="X23" s="138">
        <v>1.6</v>
      </c>
      <c r="Y23" s="138">
        <v>1.79</v>
      </c>
      <c r="Z23" s="138">
        <v>2.16</v>
      </c>
      <c r="AA23" s="138">
        <v>2.37</v>
      </c>
    </row>
    <row r="24" spans="1:27" ht="23.4" thickBot="1">
      <c r="A24" s="115" t="s">
        <v>1687</v>
      </c>
      <c r="B24" s="143">
        <v>0.86</v>
      </c>
      <c r="C24" s="147">
        <v>0.45</v>
      </c>
      <c r="D24" s="116">
        <f t="shared" si="2"/>
        <v>2015</v>
      </c>
      <c r="G24" s="140" t="s">
        <v>1654</v>
      </c>
      <c r="H24" s="138">
        <v>4</v>
      </c>
      <c r="I24" s="138">
        <v>2015</v>
      </c>
      <c r="J24" t="str">
        <f t="shared" si="0"/>
        <v>4/02/2015</v>
      </c>
      <c r="K24" s="138"/>
      <c r="N24" s="135">
        <v>42096</v>
      </c>
      <c r="O24" s="136">
        <v>0.01</v>
      </c>
      <c r="P24" s="136" t="s">
        <v>434</v>
      </c>
      <c r="Q24" s="136">
        <v>0.01</v>
      </c>
      <c r="R24" s="136" t="s">
        <v>434</v>
      </c>
      <c r="S24" s="136">
        <v>0.06</v>
      </c>
      <c r="T24" s="136">
        <v>0.2</v>
      </c>
      <c r="U24" s="136">
        <v>0.52</v>
      </c>
      <c r="V24" s="136">
        <v>0.86</v>
      </c>
      <c r="W24" s="136">
        <v>1.29</v>
      </c>
      <c r="X24" s="136">
        <v>1.61</v>
      </c>
      <c r="Y24" s="136">
        <v>1.81</v>
      </c>
      <c r="Z24" s="136">
        <v>2.17</v>
      </c>
      <c r="AA24" s="136">
        <v>2.39</v>
      </c>
    </row>
    <row r="25" spans="1:27" ht="23.4" thickBot="1">
      <c r="A25" s="115" t="s">
        <v>1688</v>
      </c>
      <c r="B25" s="144">
        <v>0.87</v>
      </c>
      <c r="C25" s="148">
        <v>0.48</v>
      </c>
      <c r="D25" s="116">
        <f t="shared" si="2"/>
        <v>2015</v>
      </c>
      <c r="G25" s="141" t="s">
        <v>1654</v>
      </c>
      <c r="H25" s="136">
        <v>5</v>
      </c>
      <c r="I25" s="136">
        <v>2015</v>
      </c>
      <c r="J25" t="str">
        <f t="shared" si="0"/>
        <v>5/02/2015</v>
      </c>
      <c r="K25" s="136"/>
      <c r="N25" s="137">
        <v>42126</v>
      </c>
      <c r="O25" s="138">
        <v>0.02</v>
      </c>
      <c r="P25" s="138" t="s">
        <v>434</v>
      </c>
      <c r="Q25" s="138">
        <v>0.02</v>
      </c>
      <c r="R25" s="138" t="s">
        <v>434</v>
      </c>
      <c r="S25" s="138">
        <v>0.06</v>
      </c>
      <c r="T25" s="138">
        <v>0.2</v>
      </c>
      <c r="U25" s="138">
        <v>0.52</v>
      </c>
      <c r="V25" s="138">
        <v>0.87</v>
      </c>
      <c r="W25" s="138">
        <v>1.3</v>
      </c>
      <c r="X25" s="138">
        <v>1.62</v>
      </c>
      <c r="Y25" s="138">
        <v>1.83</v>
      </c>
      <c r="Z25" s="138">
        <v>2.2000000000000002</v>
      </c>
      <c r="AA25" s="138">
        <v>2.42</v>
      </c>
    </row>
    <row r="26" spans="1:27" ht="23.4" thickBot="1">
      <c r="A26" s="115" t="s">
        <v>1689</v>
      </c>
      <c r="B26" s="143">
        <v>1.03</v>
      </c>
      <c r="C26" s="147">
        <v>0.53</v>
      </c>
      <c r="D26" s="116">
        <f t="shared" si="2"/>
        <v>2015</v>
      </c>
      <c r="G26" s="140" t="s">
        <v>1654</v>
      </c>
      <c r="H26" s="138">
        <v>6</v>
      </c>
      <c r="I26" s="138">
        <v>2015</v>
      </c>
      <c r="J26" t="str">
        <f t="shared" si="0"/>
        <v>6/02/2015</v>
      </c>
      <c r="K26" s="138"/>
      <c r="N26" s="135">
        <v>42157</v>
      </c>
      <c r="O26" s="136">
        <v>0.01</v>
      </c>
      <c r="P26" s="136" t="s">
        <v>434</v>
      </c>
      <c r="Q26" s="136">
        <v>0.02</v>
      </c>
      <c r="R26" s="136" t="s">
        <v>434</v>
      </c>
      <c r="S26" s="136">
        <v>7.0000000000000007E-2</v>
      </c>
      <c r="T26" s="136">
        <v>0.26</v>
      </c>
      <c r="U26" s="136">
        <v>0.65</v>
      </c>
      <c r="V26" s="136">
        <v>1.03</v>
      </c>
      <c r="W26" s="136">
        <v>1.48</v>
      </c>
      <c r="X26" s="136">
        <v>1.77</v>
      </c>
      <c r="Y26" s="136">
        <v>1.95</v>
      </c>
      <c r="Z26" s="136">
        <v>2.2799999999999998</v>
      </c>
      <c r="AA26" s="136">
        <v>2.5099999999999998</v>
      </c>
    </row>
    <row r="27" spans="1:27" ht="23.4" thickBot="1">
      <c r="A27" s="115" t="s">
        <v>1690</v>
      </c>
      <c r="B27" s="144">
        <v>1.04</v>
      </c>
      <c r="C27" s="148">
        <v>0.54</v>
      </c>
      <c r="D27" s="116">
        <f t="shared" si="2"/>
        <v>2015</v>
      </c>
      <c r="G27" s="141" t="s">
        <v>1654</v>
      </c>
      <c r="H27" s="136">
        <v>9</v>
      </c>
      <c r="I27" s="136">
        <v>2015</v>
      </c>
      <c r="J27" t="str">
        <f t="shared" si="0"/>
        <v>9/02/2015</v>
      </c>
      <c r="K27" s="136"/>
      <c r="N27" s="137">
        <v>42249</v>
      </c>
      <c r="O27" s="138">
        <v>0.02</v>
      </c>
      <c r="P27" s="138" t="s">
        <v>434</v>
      </c>
      <c r="Q27" s="138">
        <v>0.01</v>
      </c>
      <c r="R27" s="138" t="s">
        <v>434</v>
      </c>
      <c r="S27" s="138">
        <v>0.08</v>
      </c>
      <c r="T27" s="138">
        <v>0.24</v>
      </c>
      <c r="U27" s="138">
        <v>0.65</v>
      </c>
      <c r="V27" s="138">
        <v>1.04</v>
      </c>
      <c r="W27" s="138">
        <v>1.49</v>
      </c>
      <c r="X27" s="138">
        <v>1.78</v>
      </c>
      <c r="Y27" s="138">
        <v>1.96</v>
      </c>
      <c r="Z27" s="138">
        <v>2.2799999999999998</v>
      </c>
      <c r="AA27" s="138">
        <v>2.52</v>
      </c>
    </row>
    <row r="28" spans="1:27" ht="23.4" thickBot="1">
      <c r="A28" s="115" t="s">
        <v>1691</v>
      </c>
      <c r="B28" s="143">
        <v>1.05</v>
      </c>
      <c r="C28" s="147">
        <v>0.6</v>
      </c>
      <c r="D28" s="116">
        <f t="shared" si="2"/>
        <v>2015</v>
      </c>
      <c r="G28" s="140" t="s">
        <v>1654</v>
      </c>
      <c r="H28" s="138">
        <v>10</v>
      </c>
      <c r="I28" s="138">
        <v>2015</v>
      </c>
      <c r="J28" t="str">
        <f t="shared" si="0"/>
        <v>10/02/2015</v>
      </c>
      <c r="K28" s="138"/>
      <c r="N28" s="135">
        <v>42279</v>
      </c>
      <c r="O28" s="136">
        <v>0.02</v>
      </c>
      <c r="P28" s="136" t="s">
        <v>434</v>
      </c>
      <c r="Q28" s="136">
        <v>0.01</v>
      </c>
      <c r="R28" s="136" t="s">
        <v>434</v>
      </c>
      <c r="S28" s="136">
        <v>0.08</v>
      </c>
      <c r="T28" s="136">
        <v>0.25</v>
      </c>
      <c r="U28" s="136">
        <v>0.67</v>
      </c>
      <c r="V28" s="136">
        <v>1.05</v>
      </c>
      <c r="W28" s="136">
        <v>1.52</v>
      </c>
      <c r="X28" s="136">
        <v>1.82</v>
      </c>
      <c r="Y28" s="136">
        <v>2.0099999999999998</v>
      </c>
      <c r="Z28" s="136">
        <v>2.33</v>
      </c>
      <c r="AA28" s="136">
        <v>2.58</v>
      </c>
    </row>
    <row r="29" spans="1:27" ht="23.4" thickBot="1">
      <c r="A29" s="115" t="s">
        <v>1692</v>
      </c>
      <c r="B29" s="144">
        <v>1.06</v>
      </c>
      <c r="C29" s="148">
        <v>0.61</v>
      </c>
      <c r="D29" s="116">
        <f t="shared" si="2"/>
        <v>2015</v>
      </c>
      <c r="G29" s="141" t="s">
        <v>1654</v>
      </c>
      <c r="H29" s="136">
        <v>11</v>
      </c>
      <c r="I29" s="136">
        <v>2015</v>
      </c>
      <c r="J29" t="str">
        <f t="shared" si="0"/>
        <v>11/02/2015</v>
      </c>
      <c r="K29" s="136"/>
      <c r="N29" s="137">
        <v>42310</v>
      </c>
      <c r="O29" s="138">
        <v>0.02</v>
      </c>
      <c r="P29" s="138" t="s">
        <v>434</v>
      </c>
      <c r="Q29" s="138">
        <v>0.01</v>
      </c>
      <c r="R29" s="138" t="s">
        <v>434</v>
      </c>
      <c r="S29" s="138">
        <v>7.0000000000000007E-2</v>
      </c>
      <c r="T29" s="138">
        <v>0.24</v>
      </c>
      <c r="U29" s="138">
        <v>0.67</v>
      </c>
      <c r="V29" s="138">
        <v>1.06</v>
      </c>
      <c r="W29" s="138">
        <v>1.53</v>
      </c>
      <c r="X29" s="138">
        <v>1.83</v>
      </c>
      <c r="Y29" s="138">
        <v>2</v>
      </c>
      <c r="Z29" s="138">
        <v>2.33</v>
      </c>
      <c r="AA29" s="138">
        <v>2.57</v>
      </c>
    </row>
    <row r="30" spans="1:27" ht="23.4" thickBot="1">
      <c r="A30" s="115" t="s">
        <v>1693</v>
      </c>
      <c r="B30" s="143">
        <v>1.02</v>
      </c>
      <c r="C30" s="147">
        <v>0.64</v>
      </c>
      <c r="D30" s="116">
        <f t="shared" si="2"/>
        <v>2015</v>
      </c>
      <c r="G30" s="140" t="s">
        <v>1654</v>
      </c>
      <c r="H30" s="138">
        <v>12</v>
      </c>
      <c r="I30" s="138">
        <v>2015</v>
      </c>
      <c r="J30" t="str">
        <f t="shared" si="0"/>
        <v>12/02/2015</v>
      </c>
      <c r="K30" s="138"/>
      <c r="N30" s="135">
        <v>42340</v>
      </c>
      <c r="O30" s="136">
        <v>0.02</v>
      </c>
      <c r="P30" s="136" t="s">
        <v>434</v>
      </c>
      <c r="Q30" s="136">
        <v>0.02</v>
      </c>
      <c r="R30" s="136" t="s">
        <v>434</v>
      </c>
      <c r="S30" s="136">
        <v>7.0000000000000007E-2</v>
      </c>
      <c r="T30" s="136">
        <v>0.23</v>
      </c>
      <c r="U30" s="136">
        <v>0.61</v>
      </c>
      <c r="V30" s="136">
        <v>1.02</v>
      </c>
      <c r="W30" s="136">
        <v>1.5</v>
      </c>
      <c r="X30" s="136">
        <v>1.81</v>
      </c>
      <c r="Y30" s="136">
        <v>1.99</v>
      </c>
      <c r="Z30" s="136">
        <v>2.33</v>
      </c>
      <c r="AA30" s="136">
        <v>2.58</v>
      </c>
    </row>
    <row r="31" spans="1:27" ht="23.4" thickBot="1">
      <c r="A31" s="115" t="s">
        <v>1694</v>
      </c>
      <c r="B31" s="144">
        <v>1.03</v>
      </c>
      <c r="C31" s="148">
        <v>0.66</v>
      </c>
      <c r="D31" s="116">
        <f t="shared" si="2"/>
        <v>2015</v>
      </c>
      <c r="G31" s="141" t="s">
        <v>1654</v>
      </c>
      <c r="H31" s="136">
        <v>13</v>
      </c>
      <c r="I31" s="136">
        <v>2015</v>
      </c>
      <c r="J31" t="str">
        <f t="shared" si="0"/>
        <v>13/02/2015</v>
      </c>
      <c r="K31" s="136"/>
      <c r="N31" s="138" t="s">
        <v>448</v>
      </c>
      <c r="O31" s="138">
        <v>0.02</v>
      </c>
      <c r="P31" s="138" t="s">
        <v>434</v>
      </c>
      <c r="Q31" s="138">
        <v>0.01</v>
      </c>
      <c r="R31" s="138" t="s">
        <v>434</v>
      </c>
      <c r="S31" s="138">
        <v>7.0000000000000007E-2</v>
      </c>
      <c r="T31" s="138">
        <v>0.23</v>
      </c>
      <c r="U31" s="138">
        <v>0.66</v>
      </c>
      <c r="V31" s="138">
        <v>1.03</v>
      </c>
      <c r="W31" s="138">
        <v>1.53</v>
      </c>
      <c r="X31" s="138">
        <v>1.84</v>
      </c>
      <c r="Y31" s="138">
        <v>2.02</v>
      </c>
      <c r="Z31" s="138">
        <v>2.39</v>
      </c>
      <c r="AA31" s="138">
        <v>2.63</v>
      </c>
    </row>
    <row r="32" spans="1:27" ht="23.4" thickBot="1">
      <c r="A32" s="115" t="s">
        <v>1695</v>
      </c>
      <c r="B32" s="143">
        <v>1.1000000000000001</v>
      </c>
      <c r="C32" s="147">
        <v>0.73</v>
      </c>
      <c r="D32" s="116">
        <f t="shared" si="2"/>
        <v>2015</v>
      </c>
      <c r="G32" s="140" t="s">
        <v>1654</v>
      </c>
      <c r="H32" s="138">
        <v>17</v>
      </c>
      <c r="I32" s="138">
        <v>2015</v>
      </c>
      <c r="J32" t="str">
        <f t="shared" si="0"/>
        <v>17/02/2015</v>
      </c>
      <c r="K32" s="138"/>
      <c r="N32" s="136" t="s">
        <v>449</v>
      </c>
      <c r="O32" s="136">
        <v>0.02</v>
      </c>
      <c r="P32" s="136" t="s">
        <v>434</v>
      </c>
      <c r="Q32" s="136">
        <v>0.02</v>
      </c>
      <c r="R32" s="136" t="s">
        <v>434</v>
      </c>
      <c r="S32" s="136">
        <v>7.0000000000000007E-2</v>
      </c>
      <c r="T32" s="136">
        <v>0.25</v>
      </c>
      <c r="U32" s="136">
        <v>0.7</v>
      </c>
      <c r="V32" s="136">
        <v>1.1000000000000001</v>
      </c>
      <c r="W32" s="136">
        <v>1.62</v>
      </c>
      <c r="X32" s="136">
        <v>1.95</v>
      </c>
      <c r="Y32" s="136">
        <v>2.14</v>
      </c>
      <c r="Z32" s="136">
        <v>2.4900000000000002</v>
      </c>
      <c r="AA32" s="136">
        <v>2.73</v>
      </c>
    </row>
    <row r="33" spans="1:27" ht="23.4" thickBot="1">
      <c r="A33" s="115" t="s">
        <v>1696</v>
      </c>
      <c r="B33" s="144">
        <v>1</v>
      </c>
      <c r="C33" s="148">
        <v>0.68</v>
      </c>
      <c r="D33" s="116">
        <f t="shared" si="2"/>
        <v>2015</v>
      </c>
      <c r="G33" s="141" t="s">
        <v>1654</v>
      </c>
      <c r="H33" s="136">
        <v>18</v>
      </c>
      <c r="I33" s="136">
        <v>2015</v>
      </c>
      <c r="J33" t="str">
        <f t="shared" si="0"/>
        <v>18/02/2015</v>
      </c>
      <c r="K33" s="136"/>
      <c r="N33" s="138" t="s">
        <v>450</v>
      </c>
      <c r="O33" s="138">
        <v>0.02</v>
      </c>
      <c r="P33" s="138" t="s">
        <v>434</v>
      </c>
      <c r="Q33" s="138">
        <v>0.02</v>
      </c>
      <c r="R33" s="138" t="s">
        <v>434</v>
      </c>
      <c r="S33" s="138">
        <v>7.0000000000000007E-2</v>
      </c>
      <c r="T33" s="138">
        <v>0.23</v>
      </c>
      <c r="U33" s="138">
        <v>0.62</v>
      </c>
      <c r="V33" s="138">
        <v>1</v>
      </c>
      <c r="W33" s="138">
        <v>1.52</v>
      </c>
      <c r="X33" s="138">
        <v>1.86</v>
      </c>
      <c r="Y33" s="138">
        <v>2.0699999999999998</v>
      </c>
      <c r="Z33" s="138">
        <v>2.46</v>
      </c>
      <c r="AA33" s="138">
        <v>2.7</v>
      </c>
    </row>
    <row r="34" spans="1:27" ht="23.4" thickBot="1">
      <c r="A34" s="115" t="s">
        <v>1697</v>
      </c>
      <c r="B34" s="143">
        <v>1.05</v>
      </c>
      <c r="C34" s="147">
        <v>0.68</v>
      </c>
      <c r="D34" s="116">
        <f t="shared" si="2"/>
        <v>2015</v>
      </c>
      <c r="G34" s="140" t="s">
        <v>1654</v>
      </c>
      <c r="H34" s="138">
        <v>19</v>
      </c>
      <c r="I34" s="138">
        <v>2015</v>
      </c>
      <c r="J34" t="str">
        <f t="shared" si="0"/>
        <v>19/02/2015</v>
      </c>
      <c r="K34" s="138"/>
      <c r="N34" s="136" t="s">
        <v>451</v>
      </c>
      <c r="O34" s="136">
        <v>0.02</v>
      </c>
      <c r="P34" s="136" t="s">
        <v>434</v>
      </c>
      <c r="Q34" s="136">
        <v>0.02</v>
      </c>
      <c r="R34" s="136" t="s">
        <v>434</v>
      </c>
      <c r="S34" s="136">
        <v>7.0000000000000007E-2</v>
      </c>
      <c r="T34" s="136">
        <v>0.23</v>
      </c>
      <c r="U34" s="136">
        <v>0.67</v>
      </c>
      <c r="V34" s="136">
        <v>1.05</v>
      </c>
      <c r="W34" s="136">
        <v>1.58</v>
      </c>
      <c r="X34" s="136">
        <v>1.92</v>
      </c>
      <c r="Y34" s="136">
        <v>2.11</v>
      </c>
      <c r="Z34" s="136">
        <v>2.5</v>
      </c>
      <c r="AA34" s="136">
        <v>2.73</v>
      </c>
    </row>
    <row r="35" spans="1:27" ht="23.4" thickBot="1">
      <c r="A35" s="115" t="s">
        <v>1698</v>
      </c>
      <c r="B35" s="144">
        <v>1.07</v>
      </c>
      <c r="C35" s="148">
        <v>0.68</v>
      </c>
      <c r="D35" s="116">
        <f t="shared" si="2"/>
        <v>2015</v>
      </c>
      <c r="G35" s="141" t="s">
        <v>1654</v>
      </c>
      <c r="H35" s="136">
        <v>20</v>
      </c>
      <c r="I35" s="136">
        <v>2015</v>
      </c>
      <c r="J35" t="str">
        <f t="shared" si="0"/>
        <v>20/02/2015</v>
      </c>
      <c r="K35" s="136"/>
      <c r="N35" s="138" t="s">
        <v>452</v>
      </c>
      <c r="O35" s="138">
        <v>0.02</v>
      </c>
      <c r="P35" s="138" t="s">
        <v>434</v>
      </c>
      <c r="Q35" s="138">
        <v>0.02</v>
      </c>
      <c r="R35" s="138" t="s">
        <v>434</v>
      </c>
      <c r="S35" s="138">
        <v>7.0000000000000007E-2</v>
      </c>
      <c r="T35" s="138">
        <v>0.23</v>
      </c>
      <c r="U35" s="138">
        <v>0.67</v>
      </c>
      <c r="V35" s="138">
        <v>1.07</v>
      </c>
      <c r="W35" s="138">
        <v>1.61</v>
      </c>
      <c r="X35" s="138">
        <v>1.94</v>
      </c>
      <c r="Y35" s="138">
        <v>2.13</v>
      </c>
      <c r="Z35" s="138">
        <v>2.5</v>
      </c>
      <c r="AA35" s="138">
        <v>2.73</v>
      </c>
    </row>
    <row r="36" spans="1:27" ht="23.4" thickBot="1">
      <c r="A36" s="115" t="s">
        <v>1699</v>
      </c>
      <c r="B36" s="143">
        <v>1.03</v>
      </c>
      <c r="C36" s="147">
        <v>0.64</v>
      </c>
      <c r="D36" s="116">
        <f t="shared" si="2"/>
        <v>2015</v>
      </c>
      <c r="G36" s="140" t="s">
        <v>1654</v>
      </c>
      <c r="H36" s="138">
        <v>23</v>
      </c>
      <c r="I36" s="138">
        <v>2015</v>
      </c>
      <c r="J36" t="str">
        <f t="shared" si="0"/>
        <v>23/02/2015</v>
      </c>
      <c r="K36" s="138"/>
      <c r="N36" s="136" t="s">
        <v>453</v>
      </c>
      <c r="O36" s="136">
        <v>0.01</v>
      </c>
      <c r="P36" s="136" t="s">
        <v>434</v>
      </c>
      <c r="Q36" s="136">
        <v>0.02</v>
      </c>
      <c r="R36" s="136" t="s">
        <v>434</v>
      </c>
      <c r="S36" s="136">
        <v>0.08</v>
      </c>
      <c r="T36" s="136">
        <v>0.22</v>
      </c>
      <c r="U36" s="136">
        <v>0.64</v>
      </c>
      <c r="V36" s="136">
        <v>1.03</v>
      </c>
      <c r="W36" s="136">
        <v>1.56</v>
      </c>
      <c r="X36" s="136">
        <v>1.88</v>
      </c>
      <c r="Y36" s="136">
        <v>2.06</v>
      </c>
      <c r="Z36" s="136">
        <v>2.44</v>
      </c>
      <c r="AA36" s="136">
        <v>2.66</v>
      </c>
    </row>
    <row r="37" spans="1:27" ht="23.4" thickBot="1">
      <c r="A37" s="115" t="s">
        <v>1700</v>
      </c>
      <c r="B37" s="144">
        <v>0.97</v>
      </c>
      <c r="C37" s="148">
        <v>0.57999999999999996</v>
      </c>
      <c r="D37" s="116">
        <f t="shared" si="2"/>
        <v>2015</v>
      </c>
      <c r="G37" s="141" t="s">
        <v>1654</v>
      </c>
      <c r="H37" s="136">
        <v>24</v>
      </c>
      <c r="I37" s="136">
        <v>2015</v>
      </c>
      <c r="J37" t="str">
        <f t="shared" si="0"/>
        <v>24/02/2015</v>
      </c>
      <c r="K37" s="136"/>
      <c r="N37" s="138" t="s">
        <v>454</v>
      </c>
      <c r="O37" s="138">
        <v>0.02</v>
      </c>
      <c r="P37" s="138" t="s">
        <v>434</v>
      </c>
      <c r="Q37" s="138">
        <v>0.02</v>
      </c>
      <c r="R37" s="138" t="s">
        <v>434</v>
      </c>
      <c r="S37" s="138">
        <v>0.08</v>
      </c>
      <c r="T37" s="138">
        <v>0.22</v>
      </c>
      <c r="U37" s="138">
        <v>0.6</v>
      </c>
      <c r="V37" s="138">
        <v>0.97</v>
      </c>
      <c r="W37" s="138">
        <v>1.47</v>
      </c>
      <c r="X37" s="138">
        <v>1.79</v>
      </c>
      <c r="Y37" s="138">
        <v>1.99</v>
      </c>
      <c r="Z37" s="138">
        <v>2.38</v>
      </c>
      <c r="AA37" s="138">
        <v>2.6</v>
      </c>
    </row>
    <row r="38" spans="1:27" ht="23.4" thickBot="1">
      <c r="A38" s="115" t="s">
        <v>1701</v>
      </c>
      <c r="B38" s="143">
        <v>0.98</v>
      </c>
      <c r="C38" s="147">
        <v>0.54</v>
      </c>
      <c r="D38" s="116">
        <f t="shared" si="2"/>
        <v>2015</v>
      </c>
      <c r="G38" s="140" t="s">
        <v>1654</v>
      </c>
      <c r="H38" s="138">
        <v>25</v>
      </c>
      <c r="I38" s="138">
        <v>2015</v>
      </c>
      <c r="J38" t="str">
        <f t="shared" si="0"/>
        <v>25/02/2015</v>
      </c>
      <c r="K38" s="138"/>
      <c r="N38" s="136" t="s">
        <v>455</v>
      </c>
      <c r="O38" s="136">
        <v>0.02</v>
      </c>
      <c r="P38" s="136" t="s">
        <v>434</v>
      </c>
      <c r="Q38" s="136">
        <v>0.02</v>
      </c>
      <c r="R38" s="136" t="s">
        <v>434</v>
      </c>
      <c r="S38" s="136">
        <v>7.0000000000000007E-2</v>
      </c>
      <c r="T38" s="136">
        <v>0.21</v>
      </c>
      <c r="U38" s="136">
        <v>0.61</v>
      </c>
      <c r="V38" s="136">
        <v>0.98</v>
      </c>
      <c r="W38" s="136">
        <v>1.47</v>
      </c>
      <c r="X38" s="136">
        <v>1.78</v>
      </c>
      <c r="Y38" s="136">
        <v>1.96</v>
      </c>
      <c r="Z38" s="136">
        <v>2.35</v>
      </c>
      <c r="AA38" s="136">
        <v>2.56</v>
      </c>
    </row>
    <row r="39" spans="1:27" ht="23.4" thickBot="1">
      <c r="A39" s="115" t="s">
        <v>1702</v>
      </c>
      <c r="B39" s="144">
        <v>1.04</v>
      </c>
      <c r="C39" s="148">
        <v>0.55000000000000004</v>
      </c>
      <c r="D39" s="116">
        <f t="shared" si="2"/>
        <v>2015</v>
      </c>
      <c r="G39" s="141" t="s">
        <v>1654</v>
      </c>
      <c r="H39" s="136">
        <v>26</v>
      </c>
      <c r="I39" s="136">
        <v>2015</v>
      </c>
      <c r="J39" t="str">
        <f t="shared" si="0"/>
        <v>26/02/2015</v>
      </c>
      <c r="K39" s="136"/>
      <c r="N39" s="138" t="s">
        <v>456</v>
      </c>
      <c r="O39" s="138">
        <v>0.02</v>
      </c>
      <c r="P39" s="138" t="s">
        <v>434</v>
      </c>
      <c r="Q39" s="138">
        <v>0.03</v>
      </c>
      <c r="R39" s="138" t="s">
        <v>434</v>
      </c>
      <c r="S39" s="138">
        <v>7.0000000000000007E-2</v>
      </c>
      <c r="T39" s="138">
        <v>0.22</v>
      </c>
      <c r="U39" s="138">
        <v>0.66</v>
      </c>
      <c r="V39" s="138">
        <v>1.04</v>
      </c>
      <c r="W39" s="138">
        <v>1.54</v>
      </c>
      <c r="X39" s="138">
        <v>1.86</v>
      </c>
      <c r="Y39" s="138">
        <v>2.0299999999999998</v>
      </c>
      <c r="Z39" s="138">
        <v>2.39</v>
      </c>
      <c r="AA39" s="138">
        <v>2.63</v>
      </c>
    </row>
    <row r="40" spans="1:27" ht="23.4" thickBot="1">
      <c r="A40" s="115" t="s">
        <v>1703</v>
      </c>
      <c r="B40" s="143">
        <v>1.01</v>
      </c>
      <c r="C40" s="147">
        <v>0.51</v>
      </c>
      <c r="D40" s="116">
        <f t="shared" si="2"/>
        <v>2015</v>
      </c>
      <c r="G40" s="140" t="s">
        <v>1654</v>
      </c>
      <c r="H40" s="138">
        <v>27</v>
      </c>
      <c r="I40" s="138">
        <v>2015</v>
      </c>
      <c r="J40" t="str">
        <f t="shared" si="0"/>
        <v>27/02/2015</v>
      </c>
      <c r="K40" s="138"/>
      <c r="N40" s="136" t="s">
        <v>457</v>
      </c>
      <c r="O40" s="136">
        <v>0.02</v>
      </c>
      <c r="P40" s="136" t="s">
        <v>434</v>
      </c>
      <c r="Q40" s="136">
        <v>0.02</v>
      </c>
      <c r="R40" s="136" t="s">
        <v>434</v>
      </c>
      <c r="S40" s="136">
        <v>7.0000000000000007E-2</v>
      </c>
      <c r="T40" s="136">
        <v>0.22</v>
      </c>
      <c r="U40" s="136">
        <v>0.63</v>
      </c>
      <c r="V40" s="136">
        <v>1.01</v>
      </c>
      <c r="W40" s="136">
        <v>1.5</v>
      </c>
      <c r="X40" s="136">
        <v>1.82</v>
      </c>
      <c r="Y40" s="136">
        <v>2</v>
      </c>
      <c r="Z40" s="136">
        <v>2.38</v>
      </c>
      <c r="AA40" s="136">
        <v>2.6</v>
      </c>
    </row>
    <row r="41" spans="1:27" ht="23.4" thickBot="1">
      <c r="A41" s="115" t="s">
        <v>1704</v>
      </c>
      <c r="B41" s="144">
        <v>1.06</v>
      </c>
      <c r="C41" s="148">
        <v>0.59</v>
      </c>
      <c r="D41" s="116">
        <f t="shared" si="2"/>
        <v>2015</v>
      </c>
      <c r="G41" s="141" t="s">
        <v>1655</v>
      </c>
      <c r="H41" s="136">
        <v>2</v>
      </c>
      <c r="I41" s="136">
        <v>2015</v>
      </c>
      <c r="J41" t="str">
        <f t="shared" si="0"/>
        <v>2/03/2015</v>
      </c>
      <c r="K41" s="136"/>
      <c r="N41" s="137">
        <v>42038</v>
      </c>
      <c r="O41" s="138">
        <v>0.02</v>
      </c>
      <c r="P41" s="138" t="s">
        <v>434</v>
      </c>
      <c r="Q41" s="138">
        <v>0.02</v>
      </c>
      <c r="R41" s="138" t="s">
        <v>434</v>
      </c>
      <c r="S41" s="138">
        <v>0.08</v>
      </c>
      <c r="T41" s="138">
        <v>0.22</v>
      </c>
      <c r="U41" s="138">
        <v>0.66</v>
      </c>
      <c r="V41" s="138">
        <v>1.06</v>
      </c>
      <c r="W41" s="138">
        <v>1.57</v>
      </c>
      <c r="X41" s="138">
        <v>1.89</v>
      </c>
      <c r="Y41" s="138">
        <v>2.08</v>
      </c>
      <c r="Z41" s="138">
        <v>2.46</v>
      </c>
      <c r="AA41" s="138">
        <v>2.68</v>
      </c>
    </row>
    <row r="42" spans="1:27" ht="23.4" thickBot="1">
      <c r="A42" s="115" t="s">
        <v>1705</v>
      </c>
      <c r="B42" s="143">
        <v>1.0900000000000001</v>
      </c>
      <c r="C42" s="147">
        <v>0.57999999999999996</v>
      </c>
      <c r="D42" s="116">
        <f t="shared" si="2"/>
        <v>2015</v>
      </c>
      <c r="G42" s="140" t="s">
        <v>1655</v>
      </c>
      <c r="H42" s="138">
        <v>3</v>
      </c>
      <c r="I42" s="138">
        <v>2015</v>
      </c>
      <c r="J42" t="str">
        <f t="shared" si="0"/>
        <v>3/03/2015</v>
      </c>
      <c r="K42" s="138"/>
      <c r="N42" s="135">
        <v>42066</v>
      </c>
      <c r="O42" s="136">
        <v>0.01</v>
      </c>
      <c r="P42" s="136" t="s">
        <v>434</v>
      </c>
      <c r="Q42" s="136">
        <v>0.02</v>
      </c>
      <c r="R42" s="136" t="s">
        <v>434</v>
      </c>
      <c r="S42" s="136">
        <v>0.08</v>
      </c>
      <c r="T42" s="136">
        <v>0.26</v>
      </c>
      <c r="U42" s="136">
        <v>0.68</v>
      </c>
      <c r="V42" s="136">
        <v>1.0900000000000001</v>
      </c>
      <c r="W42" s="136">
        <v>1.61</v>
      </c>
      <c r="X42" s="136">
        <v>1.94</v>
      </c>
      <c r="Y42" s="136">
        <v>2.12</v>
      </c>
      <c r="Z42" s="136">
        <v>2.4900000000000002</v>
      </c>
      <c r="AA42" s="136">
        <v>2.71</v>
      </c>
    </row>
    <row r="43" spans="1:27" ht="23.4" thickBot="1">
      <c r="A43" s="115" t="s">
        <v>1706</v>
      </c>
      <c r="B43" s="144">
        <v>1.07</v>
      </c>
      <c r="C43" s="148">
        <v>0.56999999999999995</v>
      </c>
      <c r="D43" s="116">
        <f t="shared" si="2"/>
        <v>2015</v>
      </c>
      <c r="G43" s="141" t="s">
        <v>1655</v>
      </c>
      <c r="H43" s="136">
        <v>4</v>
      </c>
      <c r="I43" s="136">
        <v>2015</v>
      </c>
      <c r="J43" t="str">
        <f t="shared" si="0"/>
        <v>4/03/2015</v>
      </c>
      <c r="K43" s="136"/>
      <c r="N43" s="137">
        <v>42097</v>
      </c>
      <c r="O43" s="138">
        <v>0.01</v>
      </c>
      <c r="P43" s="138" t="s">
        <v>434</v>
      </c>
      <c r="Q43" s="138">
        <v>0.01</v>
      </c>
      <c r="R43" s="138" t="s">
        <v>434</v>
      </c>
      <c r="S43" s="138">
        <v>0.08</v>
      </c>
      <c r="T43" s="138">
        <v>0.26</v>
      </c>
      <c r="U43" s="138">
        <v>0.66</v>
      </c>
      <c r="V43" s="138">
        <v>1.07</v>
      </c>
      <c r="W43" s="138">
        <v>1.6</v>
      </c>
      <c r="X43" s="138">
        <v>1.93</v>
      </c>
      <c r="Y43" s="138">
        <v>2.12</v>
      </c>
      <c r="Z43" s="138">
        <v>2.4900000000000002</v>
      </c>
      <c r="AA43" s="138">
        <v>2.72</v>
      </c>
    </row>
    <row r="44" spans="1:27" ht="23.4" thickBot="1">
      <c r="A44" s="115" t="s">
        <v>1707</v>
      </c>
      <c r="B44" s="143">
        <v>1.05</v>
      </c>
      <c r="C44" s="147">
        <v>0.56999999999999995</v>
      </c>
      <c r="D44" s="116">
        <f t="shared" si="2"/>
        <v>2015</v>
      </c>
      <c r="G44" s="140" t="s">
        <v>1655</v>
      </c>
      <c r="H44" s="138">
        <v>5</v>
      </c>
      <c r="I44" s="138">
        <v>2015</v>
      </c>
      <c r="J44" t="str">
        <f t="shared" si="0"/>
        <v>5/03/2015</v>
      </c>
      <c r="K44" s="138"/>
      <c r="N44" s="135">
        <v>42127</v>
      </c>
      <c r="O44" s="136">
        <v>0.02</v>
      </c>
      <c r="P44" s="136" t="s">
        <v>434</v>
      </c>
      <c r="Q44" s="136">
        <v>0.02</v>
      </c>
      <c r="R44" s="136" t="s">
        <v>434</v>
      </c>
      <c r="S44" s="136">
        <v>0.08</v>
      </c>
      <c r="T44" s="136">
        <v>0.25</v>
      </c>
      <c r="U44" s="136">
        <v>0.65</v>
      </c>
      <c r="V44" s="136">
        <v>1.05</v>
      </c>
      <c r="W44" s="136">
        <v>1.57</v>
      </c>
      <c r="X44" s="136">
        <v>1.9</v>
      </c>
      <c r="Y44" s="136">
        <v>2.11</v>
      </c>
      <c r="Z44" s="136">
        <v>2.4900000000000002</v>
      </c>
      <c r="AA44" s="136">
        <v>2.71</v>
      </c>
    </row>
    <row r="45" spans="1:27" ht="23.4" thickBot="1">
      <c r="A45" s="115" t="s">
        <v>1708</v>
      </c>
      <c r="B45" s="144">
        <v>1.1599999999999999</v>
      </c>
      <c r="C45" s="148">
        <v>0.7</v>
      </c>
      <c r="D45" s="116">
        <f t="shared" si="2"/>
        <v>2015</v>
      </c>
      <c r="G45" s="141" t="s">
        <v>1655</v>
      </c>
      <c r="H45" s="136">
        <v>6</v>
      </c>
      <c r="I45" s="136">
        <v>2015</v>
      </c>
      <c r="J45" t="str">
        <f t="shared" si="0"/>
        <v>6/03/2015</v>
      </c>
      <c r="K45" s="136"/>
      <c r="N45" s="137">
        <v>42158</v>
      </c>
      <c r="O45" s="138">
        <v>0.02</v>
      </c>
      <c r="P45" s="138" t="s">
        <v>434</v>
      </c>
      <c r="Q45" s="138">
        <v>0.01</v>
      </c>
      <c r="R45" s="138" t="s">
        <v>434</v>
      </c>
      <c r="S45" s="138">
        <v>0.08</v>
      </c>
      <c r="T45" s="138">
        <v>0.27</v>
      </c>
      <c r="U45" s="138">
        <v>0.73</v>
      </c>
      <c r="V45" s="138">
        <v>1.1599999999999999</v>
      </c>
      <c r="W45" s="138">
        <v>1.7</v>
      </c>
      <c r="X45" s="138">
        <v>2.04</v>
      </c>
      <c r="Y45" s="138">
        <v>2.2400000000000002</v>
      </c>
      <c r="Z45" s="138">
        <v>2.63</v>
      </c>
      <c r="AA45" s="138">
        <v>2.83</v>
      </c>
    </row>
    <row r="46" spans="1:27" ht="23.4" thickBot="1">
      <c r="A46" s="115" t="s">
        <v>1709</v>
      </c>
      <c r="B46" s="143">
        <v>1.1299999999999999</v>
      </c>
      <c r="C46" s="147">
        <v>0.72</v>
      </c>
      <c r="D46" s="116">
        <f t="shared" si="2"/>
        <v>2015</v>
      </c>
      <c r="G46" s="140" t="s">
        <v>1655</v>
      </c>
      <c r="H46" s="138">
        <v>9</v>
      </c>
      <c r="I46" s="138">
        <v>2015</v>
      </c>
      <c r="J46" t="str">
        <f t="shared" si="0"/>
        <v>9/03/2015</v>
      </c>
      <c r="K46" s="138"/>
      <c r="N46" s="135">
        <v>42250</v>
      </c>
      <c r="O46" s="136">
        <v>0.01</v>
      </c>
      <c r="P46" s="136" t="s">
        <v>434</v>
      </c>
      <c r="Q46" s="136">
        <v>0.02</v>
      </c>
      <c r="R46" s="136" t="s">
        <v>434</v>
      </c>
      <c r="S46" s="136">
        <v>0.1</v>
      </c>
      <c r="T46" s="136">
        <v>0.27</v>
      </c>
      <c r="U46" s="136">
        <v>0.7</v>
      </c>
      <c r="V46" s="136">
        <v>1.1299999999999999</v>
      </c>
      <c r="W46" s="136">
        <v>1.66</v>
      </c>
      <c r="X46" s="136">
        <v>1.99</v>
      </c>
      <c r="Y46" s="136">
        <v>2.2000000000000002</v>
      </c>
      <c r="Z46" s="136">
        <v>2.58</v>
      </c>
      <c r="AA46" s="136">
        <v>2.8</v>
      </c>
    </row>
    <row r="47" spans="1:27" ht="23.4" thickBot="1">
      <c r="A47" s="115" t="s">
        <v>1710</v>
      </c>
      <c r="B47" s="144">
        <v>1.1000000000000001</v>
      </c>
      <c r="C47" s="148">
        <v>0.69</v>
      </c>
      <c r="D47" s="116">
        <f t="shared" si="2"/>
        <v>2015</v>
      </c>
      <c r="G47" s="141" t="s">
        <v>1655</v>
      </c>
      <c r="H47" s="136">
        <v>10</v>
      </c>
      <c r="I47" s="136">
        <v>2015</v>
      </c>
      <c r="J47" t="str">
        <f t="shared" si="0"/>
        <v>10/03/2015</v>
      </c>
      <c r="K47" s="136"/>
      <c r="N47" s="137">
        <v>42280</v>
      </c>
      <c r="O47" s="138">
        <v>0.03</v>
      </c>
      <c r="P47" s="138" t="s">
        <v>434</v>
      </c>
      <c r="Q47" s="138">
        <v>0.02</v>
      </c>
      <c r="R47" s="138" t="s">
        <v>434</v>
      </c>
      <c r="S47" s="138">
        <v>0.1</v>
      </c>
      <c r="T47" s="138">
        <v>0.25</v>
      </c>
      <c r="U47" s="138">
        <v>0.7</v>
      </c>
      <c r="V47" s="138">
        <v>1.1000000000000001</v>
      </c>
      <c r="W47" s="138">
        <v>1.62</v>
      </c>
      <c r="X47" s="138">
        <v>1.94</v>
      </c>
      <c r="Y47" s="138">
        <v>2.14</v>
      </c>
      <c r="Z47" s="138">
        <v>2.5099999999999998</v>
      </c>
      <c r="AA47" s="138">
        <v>2.73</v>
      </c>
    </row>
    <row r="48" spans="1:27" ht="23.4" thickBot="1">
      <c r="A48" s="115" t="s">
        <v>1711</v>
      </c>
      <c r="B48" s="143">
        <v>1.0900000000000001</v>
      </c>
      <c r="C48" s="147">
        <v>0.67</v>
      </c>
      <c r="D48" s="116">
        <f t="shared" si="2"/>
        <v>2015</v>
      </c>
      <c r="G48" s="140" t="s">
        <v>1655</v>
      </c>
      <c r="H48" s="138">
        <v>11</v>
      </c>
      <c r="I48" s="138">
        <v>2015</v>
      </c>
      <c r="J48" t="str">
        <f t="shared" si="0"/>
        <v>11/03/2015</v>
      </c>
      <c r="K48" s="138"/>
      <c r="N48" s="135">
        <v>42311</v>
      </c>
      <c r="O48" s="136">
        <v>0.03</v>
      </c>
      <c r="P48" s="136" t="s">
        <v>434</v>
      </c>
      <c r="Q48" s="136">
        <v>0.03</v>
      </c>
      <c r="R48" s="136" t="s">
        <v>434</v>
      </c>
      <c r="S48" s="136">
        <v>0.1</v>
      </c>
      <c r="T48" s="136">
        <v>0.25</v>
      </c>
      <c r="U48" s="136">
        <v>0.7</v>
      </c>
      <c r="V48" s="136">
        <v>1.0900000000000001</v>
      </c>
      <c r="W48" s="136">
        <v>1.6</v>
      </c>
      <c r="X48" s="136">
        <v>1.92</v>
      </c>
      <c r="Y48" s="136">
        <v>2.11</v>
      </c>
      <c r="Z48" s="136">
        <v>2.4700000000000002</v>
      </c>
      <c r="AA48" s="136">
        <v>2.69</v>
      </c>
    </row>
    <row r="49" spans="1:27" ht="23.4" thickBot="1">
      <c r="A49" s="115" t="s">
        <v>1712</v>
      </c>
      <c r="B49" s="144">
        <v>1.06</v>
      </c>
      <c r="C49" s="148">
        <v>0.68</v>
      </c>
      <c r="D49" s="116">
        <f t="shared" si="2"/>
        <v>2015</v>
      </c>
      <c r="G49" s="141" t="s">
        <v>1655</v>
      </c>
      <c r="H49" s="136">
        <v>12</v>
      </c>
      <c r="I49" s="136">
        <v>2015</v>
      </c>
      <c r="J49" t="str">
        <f t="shared" si="0"/>
        <v>12/03/2015</v>
      </c>
      <c r="K49" s="136"/>
      <c r="N49" s="137">
        <v>42341</v>
      </c>
      <c r="O49" s="138">
        <v>0.03</v>
      </c>
      <c r="P49" s="138" t="s">
        <v>434</v>
      </c>
      <c r="Q49" s="138">
        <v>0.03</v>
      </c>
      <c r="R49" s="138" t="s">
        <v>434</v>
      </c>
      <c r="S49" s="138">
        <v>0.1</v>
      </c>
      <c r="T49" s="138">
        <v>0.24</v>
      </c>
      <c r="U49" s="138">
        <v>0.67</v>
      </c>
      <c r="V49" s="138">
        <v>1.06</v>
      </c>
      <c r="W49" s="138">
        <v>1.59</v>
      </c>
      <c r="X49" s="138">
        <v>1.91</v>
      </c>
      <c r="Y49" s="138">
        <v>2.1</v>
      </c>
      <c r="Z49" s="138">
        <v>2.4700000000000002</v>
      </c>
      <c r="AA49" s="138">
        <v>2.69</v>
      </c>
    </row>
    <row r="50" spans="1:27" ht="23.4" thickBot="1">
      <c r="A50" s="115" t="s">
        <v>1713</v>
      </c>
      <c r="B50" s="143">
        <v>1.07</v>
      </c>
      <c r="C50" s="147">
        <v>0.72</v>
      </c>
      <c r="D50" s="116">
        <f t="shared" si="2"/>
        <v>2015</v>
      </c>
      <c r="G50" s="140" t="s">
        <v>1655</v>
      </c>
      <c r="H50" s="138">
        <v>13</v>
      </c>
      <c r="I50" s="138">
        <v>2015</v>
      </c>
      <c r="J50" t="str">
        <f t="shared" si="0"/>
        <v>13/03/2015</v>
      </c>
      <c r="K50" s="138"/>
      <c r="N50" s="136" t="s">
        <v>458</v>
      </c>
      <c r="O50" s="136">
        <v>0.03</v>
      </c>
      <c r="P50" s="136" t="s">
        <v>434</v>
      </c>
      <c r="Q50" s="136">
        <v>0.03</v>
      </c>
      <c r="R50" s="136" t="s">
        <v>434</v>
      </c>
      <c r="S50" s="136">
        <v>0.11</v>
      </c>
      <c r="T50" s="136">
        <v>0.24</v>
      </c>
      <c r="U50" s="136">
        <v>0.68</v>
      </c>
      <c r="V50" s="136">
        <v>1.07</v>
      </c>
      <c r="W50" s="136">
        <v>1.6</v>
      </c>
      <c r="X50" s="136">
        <v>1.93</v>
      </c>
      <c r="Y50" s="136">
        <v>2.13</v>
      </c>
      <c r="Z50" s="136">
        <v>2.48</v>
      </c>
      <c r="AA50" s="136">
        <v>2.7</v>
      </c>
    </row>
    <row r="51" spans="1:27" ht="23.4" thickBot="1">
      <c r="A51" s="115" t="s">
        <v>1714</v>
      </c>
      <c r="B51" s="144">
        <v>1.06</v>
      </c>
      <c r="C51" s="148">
        <v>0.72</v>
      </c>
      <c r="D51" s="116">
        <f t="shared" si="2"/>
        <v>2015</v>
      </c>
      <c r="G51" s="141" t="s">
        <v>1655</v>
      </c>
      <c r="H51" s="136">
        <v>16</v>
      </c>
      <c r="I51" s="136">
        <v>2015</v>
      </c>
      <c r="J51" t="str">
        <f t="shared" si="0"/>
        <v>16/03/2015</v>
      </c>
      <c r="K51" s="136"/>
      <c r="N51" s="138" t="s">
        <v>459</v>
      </c>
      <c r="O51" s="138">
        <v>0.02</v>
      </c>
      <c r="P51" s="138" t="s">
        <v>434</v>
      </c>
      <c r="Q51" s="138">
        <v>0.05</v>
      </c>
      <c r="R51" s="138" t="s">
        <v>434</v>
      </c>
      <c r="S51" s="138">
        <v>0.15</v>
      </c>
      <c r="T51" s="138">
        <v>0.26</v>
      </c>
      <c r="U51" s="138">
        <v>0.66</v>
      </c>
      <c r="V51" s="138">
        <v>1.06</v>
      </c>
      <c r="W51" s="138">
        <v>1.57</v>
      </c>
      <c r="X51" s="138">
        <v>1.9</v>
      </c>
      <c r="Y51" s="138">
        <v>2.1</v>
      </c>
      <c r="Z51" s="138">
        <v>2.4500000000000002</v>
      </c>
      <c r="AA51" s="138">
        <v>2.67</v>
      </c>
    </row>
    <row r="52" spans="1:27" ht="23.4" thickBot="1">
      <c r="A52" s="115" t="s">
        <v>1715</v>
      </c>
      <c r="B52" s="143">
        <v>1.07</v>
      </c>
      <c r="C52" s="147">
        <v>0.67</v>
      </c>
      <c r="D52" s="116">
        <f t="shared" si="2"/>
        <v>2015</v>
      </c>
      <c r="G52" s="140" t="s">
        <v>1655</v>
      </c>
      <c r="H52" s="138">
        <v>17</v>
      </c>
      <c r="I52" s="138">
        <v>2015</v>
      </c>
      <c r="J52" t="str">
        <f t="shared" si="0"/>
        <v>17/03/2015</v>
      </c>
      <c r="K52" s="138"/>
      <c r="N52" s="136" t="s">
        <v>460</v>
      </c>
      <c r="O52" s="136">
        <v>0.05</v>
      </c>
      <c r="P52" s="136" t="s">
        <v>434</v>
      </c>
      <c r="Q52" s="136">
        <v>0.05</v>
      </c>
      <c r="R52" s="136" t="s">
        <v>434</v>
      </c>
      <c r="S52" s="136">
        <v>0.15</v>
      </c>
      <c r="T52" s="136">
        <v>0.27</v>
      </c>
      <c r="U52" s="136">
        <v>0.7</v>
      </c>
      <c r="V52" s="136">
        <v>1.07</v>
      </c>
      <c r="W52" s="136">
        <v>1.56</v>
      </c>
      <c r="X52" s="136">
        <v>1.87</v>
      </c>
      <c r="Y52" s="136">
        <v>2.06</v>
      </c>
      <c r="Z52" s="136">
        <v>2.4</v>
      </c>
      <c r="AA52" s="136">
        <v>2.61</v>
      </c>
    </row>
    <row r="53" spans="1:27" ht="23.4" thickBot="1">
      <c r="A53" s="115" t="s">
        <v>1716</v>
      </c>
      <c r="B53" s="144">
        <v>0.92</v>
      </c>
      <c r="C53" s="148">
        <v>0.52</v>
      </c>
      <c r="D53" s="116">
        <f t="shared" si="2"/>
        <v>2015</v>
      </c>
      <c r="G53" s="141" t="s">
        <v>1655</v>
      </c>
      <c r="H53" s="136">
        <v>18</v>
      </c>
      <c r="I53" s="136">
        <v>2015</v>
      </c>
      <c r="J53" t="str">
        <f t="shared" si="0"/>
        <v>18/03/2015</v>
      </c>
      <c r="K53" s="136"/>
      <c r="N53" s="138" t="s">
        <v>461</v>
      </c>
      <c r="O53" s="138">
        <v>0.02</v>
      </c>
      <c r="P53" s="138" t="s">
        <v>434</v>
      </c>
      <c r="Q53" s="138">
        <v>0.03</v>
      </c>
      <c r="R53" s="138" t="s">
        <v>434</v>
      </c>
      <c r="S53" s="138">
        <v>0.12</v>
      </c>
      <c r="T53" s="138">
        <v>0.23</v>
      </c>
      <c r="U53" s="138">
        <v>0.56999999999999995</v>
      </c>
      <c r="V53" s="138">
        <v>0.92</v>
      </c>
      <c r="W53" s="138">
        <v>1.41</v>
      </c>
      <c r="X53" s="138">
        <v>1.73</v>
      </c>
      <c r="Y53" s="138">
        <v>1.93</v>
      </c>
      <c r="Z53" s="138">
        <v>2.31</v>
      </c>
      <c r="AA53" s="138">
        <v>2.5099999999999998</v>
      </c>
    </row>
    <row r="54" spans="1:27" ht="23.4" thickBot="1">
      <c r="A54" s="115" t="s">
        <v>1717</v>
      </c>
      <c r="B54" s="143">
        <v>0.99</v>
      </c>
      <c r="C54" s="147">
        <v>0.5</v>
      </c>
      <c r="D54" s="116">
        <f t="shared" si="2"/>
        <v>2015</v>
      </c>
      <c r="G54" s="140" t="s">
        <v>1655</v>
      </c>
      <c r="H54" s="138">
        <v>19</v>
      </c>
      <c r="I54" s="138">
        <v>2015</v>
      </c>
      <c r="J54" t="str">
        <f t="shared" si="0"/>
        <v>19/03/2015</v>
      </c>
      <c r="K54" s="138"/>
      <c r="N54" s="136" t="s">
        <v>462</v>
      </c>
      <c r="O54" s="136">
        <v>0.02</v>
      </c>
      <c r="P54" s="136" t="s">
        <v>434</v>
      </c>
      <c r="Q54" s="136">
        <v>0.03</v>
      </c>
      <c r="R54" s="136" t="s">
        <v>434</v>
      </c>
      <c r="S54" s="136">
        <v>0.12</v>
      </c>
      <c r="T54" s="136">
        <v>0.26</v>
      </c>
      <c r="U54" s="136">
        <v>0.63</v>
      </c>
      <c r="V54" s="136">
        <v>0.99</v>
      </c>
      <c r="W54" s="136">
        <v>1.48</v>
      </c>
      <c r="X54" s="136">
        <v>1.79</v>
      </c>
      <c r="Y54" s="136">
        <v>1.98</v>
      </c>
      <c r="Z54" s="136">
        <v>2.33</v>
      </c>
      <c r="AA54" s="136">
        <v>2.54</v>
      </c>
    </row>
    <row r="55" spans="1:27" ht="23.4" thickBot="1">
      <c r="A55" s="115" t="s">
        <v>1718</v>
      </c>
      <c r="B55" s="144">
        <v>0.95</v>
      </c>
      <c r="C55" s="148">
        <v>0.47</v>
      </c>
      <c r="D55" s="116">
        <f t="shared" si="2"/>
        <v>2015</v>
      </c>
      <c r="G55" s="141" t="s">
        <v>1655</v>
      </c>
      <c r="H55" s="136">
        <v>20</v>
      </c>
      <c r="I55" s="136">
        <v>2015</v>
      </c>
      <c r="J55" t="str">
        <f t="shared" si="0"/>
        <v>20/03/2015</v>
      </c>
      <c r="K55" s="136"/>
      <c r="N55" s="138" t="s">
        <v>463</v>
      </c>
      <c r="O55" s="138">
        <v>0</v>
      </c>
      <c r="P55" s="138" t="s">
        <v>434</v>
      </c>
      <c r="Q55" s="138">
        <v>0.01</v>
      </c>
      <c r="R55" s="138" t="s">
        <v>434</v>
      </c>
      <c r="S55" s="138">
        <v>0.11</v>
      </c>
      <c r="T55" s="138">
        <v>0.24</v>
      </c>
      <c r="U55" s="138">
        <v>0.6</v>
      </c>
      <c r="V55" s="138">
        <v>0.95</v>
      </c>
      <c r="W55" s="138">
        <v>1.42</v>
      </c>
      <c r="X55" s="138">
        <v>1.73</v>
      </c>
      <c r="Y55" s="138">
        <v>1.93</v>
      </c>
      <c r="Z55" s="138">
        <v>2.29</v>
      </c>
      <c r="AA55" s="138">
        <v>2.5</v>
      </c>
    </row>
    <row r="56" spans="1:27" ht="23.4" thickBot="1">
      <c r="A56" s="115" t="s">
        <v>1719</v>
      </c>
      <c r="B56" s="143">
        <v>0.93</v>
      </c>
      <c r="C56" s="147">
        <v>0.48</v>
      </c>
      <c r="D56" s="116">
        <f t="shared" si="2"/>
        <v>2015</v>
      </c>
      <c r="G56" s="140" t="s">
        <v>1655</v>
      </c>
      <c r="H56" s="138">
        <v>23</v>
      </c>
      <c r="I56" s="138">
        <v>2015</v>
      </c>
      <c r="J56" t="str">
        <f t="shared" si="0"/>
        <v>23/03/2015</v>
      </c>
      <c r="K56" s="138"/>
      <c r="N56" s="136" t="s">
        <v>464</v>
      </c>
      <c r="O56" s="136">
        <v>0.02</v>
      </c>
      <c r="P56" s="136" t="s">
        <v>434</v>
      </c>
      <c r="Q56" s="136">
        <v>0.03</v>
      </c>
      <c r="R56" s="136" t="s">
        <v>434</v>
      </c>
      <c r="S56" s="136">
        <v>0.11</v>
      </c>
      <c r="T56" s="136">
        <v>0.24</v>
      </c>
      <c r="U56" s="136">
        <v>0.6</v>
      </c>
      <c r="V56" s="136">
        <v>0.93</v>
      </c>
      <c r="W56" s="136">
        <v>1.41</v>
      </c>
      <c r="X56" s="136">
        <v>1.71</v>
      </c>
      <c r="Y56" s="136">
        <v>1.92</v>
      </c>
      <c r="Z56" s="136">
        <v>2.29</v>
      </c>
      <c r="AA56" s="136">
        <v>2.5099999999999998</v>
      </c>
    </row>
    <row r="57" spans="1:27" ht="23.4" thickBot="1">
      <c r="A57" s="115" t="s">
        <v>1720</v>
      </c>
      <c r="B57" s="144">
        <v>0.91</v>
      </c>
      <c r="C57" s="148">
        <v>0.41</v>
      </c>
      <c r="D57" s="116">
        <f t="shared" si="2"/>
        <v>2015</v>
      </c>
      <c r="G57" s="141" t="s">
        <v>1655</v>
      </c>
      <c r="H57" s="136">
        <v>24</v>
      </c>
      <c r="I57" s="136">
        <v>2015</v>
      </c>
      <c r="J57" t="str">
        <f t="shared" si="0"/>
        <v>24/03/2015</v>
      </c>
      <c r="K57" s="136"/>
      <c r="N57" s="138" t="s">
        <v>465</v>
      </c>
      <c r="O57" s="138">
        <v>0.03</v>
      </c>
      <c r="P57" s="138" t="s">
        <v>434</v>
      </c>
      <c r="Q57" s="138">
        <v>0.02</v>
      </c>
      <c r="R57" s="138" t="s">
        <v>434</v>
      </c>
      <c r="S57" s="138">
        <v>0.11</v>
      </c>
      <c r="T57" s="138">
        <v>0.24</v>
      </c>
      <c r="U57" s="138">
        <v>0.57999999999999996</v>
      </c>
      <c r="V57" s="138">
        <v>0.91</v>
      </c>
      <c r="W57" s="138">
        <v>1.37</v>
      </c>
      <c r="X57" s="138">
        <v>1.68</v>
      </c>
      <c r="Y57" s="138">
        <v>1.88</v>
      </c>
      <c r="Z57" s="138">
        <v>2.2400000000000002</v>
      </c>
      <c r="AA57" s="138">
        <v>2.46</v>
      </c>
    </row>
    <row r="58" spans="1:27" ht="23.4" thickBot="1">
      <c r="A58" s="115" t="s">
        <v>1721</v>
      </c>
      <c r="B58" s="143">
        <v>0.94</v>
      </c>
      <c r="C58" s="147">
        <v>0.43</v>
      </c>
      <c r="D58" s="116">
        <f t="shared" si="2"/>
        <v>2015</v>
      </c>
      <c r="G58" s="140" t="s">
        <v>1655</v>
      </c>
      <c r="H58" s="138">
        <v>25</v>
      </c>
      <c r="I58" s="138">
        <v>2015</v>
      </c>
      <c r="J58" t="str">
        <f t="shared" si="0"/>
        <v>25/03/2015</v>
      </c>
      <c r="K58" s="138"/>
      <c r="N58" s="136" t="s">
        <v>466</v>
      </c>
      <c r="O58" s="136">
        <v>0.02</v>
      </c>
      <c r="P58" s="136" t="s">
        <v>434</v>
      </c>
      <c r="Q58" s="136">
        <v>0.04</v>
      </c>
      <c r="R58" s="136" t="s">
        <v>434</v>
      </c>
      <c r="S58" s="136">
        <v>0.11</v>
      </c>
      <c r="T58" s="136">
        <v>0.25</v>
      </c>
      <c r="U58" s="136">
        <v>0.59</v>
      </c>
      <c r="V58" s="136">
        <v>0.94</v>
      </c>
      <c r="W58" s="136">
        <v>1.41</v>
      </c>
      <c r="X58" s="136">
        <v>1.73</v>
      </c>
      <c r="Y58" s="136">
        <v>1.93</v>
      </c>
      <c r="Z58" s="136">
        <v>2.2799999999999998</v>
      </c>
      <c r="AA58" s="136">
        <v>2.5</v>
      </c>
    </row>
    <row r="59" spans="1:27" ht="23.4" thickBot="1">
      <c r="A59" s="115" t="s">
        <v>1722</v>
      </c>
      <c r="B59" s="144">
        <v>0.98</v>
      </c>
      <c r="C59" s="148">
        <v>0.52</v>
      </c>
      <c r="D59" s="116">
        <f t="shared" si="2"/>
        <v>2015</v>
      </c>
      <c r="G59" s="141" t="s">
        <v>1655</v>
      </c>
      <c r="H59" s="136">
        <v>26</v>
      </c>
      <c r="I59" s="136">
        <v>2015</v>
      </c>
      <c r="J59" t="str">
        <f t="shared" si="0"/>
        <v>26/03/2015</v>
      </c>
      <c r="K59" s="136"/>
      <c r="N59" s="138" t="s">
        <v>467</v>
      </c>
      <c r="O59" s="138">
        <v>0.02</v>
      </c>
      <c r="P59" s="138" t="s">
        <v>434</v>
      </c>
      <c r="Q59" s="138">
        <v>0.03</v>
      </c>
      <c r="R59" s="138" t="s">
        <v>434</v>
      </c>
      <c r="S59" s="138">
        <v>0.13</v>
      </c>
      <c r="T59" s="138">
        <v>0.28000000000000003</v>
      </c>
      <c r="U59" s="138">
        <v>0.61</v>
      </c>
      <c r="V59" s="138">
        <v>0.98</v>
      </c>
      <c r="W59" s="138">
        <v>1.47</v>
      </c>
      <c r="X59" s="138">
        <v>1.81</v>
      </c>
      <c r="Y59" s="138">
        <v>2.0099999999999998</v>
      </c>
      <c r="Z59" s="138">
        <v>2.37</v>
      </c>
      <c r="AA59" s="138">
        <v>2.6</v>
      </c>
    </row>
    <row r="60" spans="1:27" ht="23.4" thickBot="1">
      <c r="A60" s="115" t="s">
        <v>1723</v>
      </c>
      <c r="B60" s="143">
        <v>0.92</v>
      </c>
      <c r="C60" s="147">
        <v>0.49</v>
      </c>
      <c r="D60" s="116">
        <f t="shared" si="2"/>
        <v>2015</v>
      </c>
      <c r="G60" s="140" t="s">
        <v>1655</v>
      </c>
      <c r="H60" s="138">
        <v>27</v>
      </c>
      <c r="I60" s="138">
        <v>2015</v>
      </c>
      <c r="J60" t="str">
        <f t="shared" si="0"/>
        <v>27/03/2015</v>
      </c>
      <c r="K60" s="138"/>
      <c r="N60" s="136" t="s">
        <v>468</v>
      </c>
      <c r="O60" s="136">
        <v>0.02</v>
      </c>
      <c r="P60" s="136" t="s">
        <v>434</v>
      </c>
      <c r="Q60" s="136">
        <v>0.04</v>
      </c>
      <c r="R60" s="136" t="s">
        <v>434</v>
      </c>
      <c r="S60" s="136">
        <v>0.12</v>
      </c>
      <c r="T60" s="136">
        <v>0.27</v>
      </c>
      <c r="U60" s="136">
        <v>0.57999999999999996</v>
      </c>
      <c r="V60" s="136">
        <v>0.92</v>
      </c>
      <c r="W60" s="136">
        <v>1.42</v>
      </c>
      <c r="X60" s="136">
        <v>1.74</v>
      </c>
      <c r="Y60" s="136">
        <v>1.95</v>
      </c>
      <c r="Z60" s="136">
        <v>2.29</v>
      </c>
      <c r="AA60" s="136">
        <v>2.5299999999999998</v>
      </c>
    </row>
    <row r="61" spans="1:27" ht="23.4" thickBot="1">
      <c r="A61" s="115" t="s">
        <v>1724</v>
      </c>
      <c r="B61" s="144">
        <v>0.93</v>
      </c>
      <c r="C61" s="148">
        <v>0.54</v>
      </c>
      <c r="D61" s="116">
        <f t="shared" si="2"/>
        <v>2015</v>
      </c>
      <c r="G61" s="141" t="s">
        <v>1655</v>
      </c>
      <c r="H61" s="136">
        <v>30</v>
      </c>
      <c r="I61" s="136">
        <v>2015</v>
      </c>
      <c r="J61" t="str">
        <f t="shared" si="0"/>
        <v>30/03/2015</v>
      </c>
      <c r="K61" s="136"/>
      <c r="N61" s="138" t="s">
        <v>469</v>
      </c>
      <c r="O61" s="138">
        <v>0.02</v>
      </c>
      <c r="P61" s="138" t="s">
        <v>434</v>
      </c>
      <c r="Q61" s="138">
        <v>0.04</v>
      </c>
      <c r="R61" s="138" t="s">
        <v>434</v>
      </c>
      <c r="S61" s="138">
        <v>0.14000000000000001</v>
      </c>
      <c r="T61" s="138">
        <v>0.27</v>
      </c>
      <c r="U61" s="138">
        <v>0.57999999999999996</v>
      </c>
      <c r="V61" s="138">
        <v>0.93</v>
      </c>
      <c r="W61" s="138">
        <v>1.41</v>
      </c>
      <c r="X61" s="138">
        <v>1.74</v>
      </c>
      <c r="Y61" s="138">
        <v>1.96</v>
      </c>
      <c r="Z61" s="138">
        <v>2.3199999999999998</v>
      </c>
      <c r="AA61" s="138">
        <v>2.5499999999999998</v>
      </c>
    </row>
    <row r="62" spans="1:27" ht="23.4" thickBot="1">
      <c r="A62" s="115" t="s">
        <v>1725</v>
      </c>
      <c r="B62" s="143">
        <v>0.89</v>
      </c>
      <c r="C62" s="147">
        <v>0.53</v>
      </c>
      <c r="D62" s="116">
        <f t="shared" si="2"/>
        <v>2015</v>
      </c>
      <c r="G62" s="140" t="s">
        <v>1655</v>
      </c>
      <c r="H62" s="138">
        <v>31</v>
      </c>
      <c r="I62" s="138">
        <v>2015</v>
      </c>
      <c r="J62" t="str">
        <f t="shared" si="0"/>
        <v>31/03/2015</v>
      </c>
      <c r="K62" s="138"/>
      <c r="N62" s="136" t="s">
        <v>470</v>
      </c>
      <c r="O62" s="136">
        <v>0.05</v>
      </c>
      <c r="P62" s="136" t="s">
        <v>434</v>
      </c>
      <c r="Q62" s="136">
        <v>0.03</v>
      </c>
      <c r="R62" s="136" t="s">
        <v>434</v>
      </c>
      <c r="S62" s="136">
        <v>0.14000000000000001</v>
      </c>
      <c r="T62" s="136">
        <v>0.26</v>
      </c>
      <c r="U62" s="136">
        <v>0.56000000000000005</v>
      </c>
      <c r="V62" s="136">
        <v>0.89</v>
      </c>
      <c r="W62" s="136">
        <v>1.37</v>
      </c>
      <c r="X62" s="136">
        <v>1.71</v>
      </c>
      <c r="Y62" s="136">
        <v>1.94</v>
      </c>
      <c r="Z62" s="136">
        <v>2.31</v>
      </c>
      <c r="AA62" s="136">
        <v>2.54</v>
      </c>
    </row>
    <row r="63" spans="1:27" ht="23.4" thickBot="1">
      <c r="A63" s="115" t="s">
        <v>1726</v>
      </c>
      <c r="B63" s="144">
        <v>0.86</v>
      </c>
      <c r="C63" s="148">
        <v>0.43</v>
      </c>
      <c r="D63" s="116">
        <f t="shared" si="2"/>
        <v>2015</v>
      </c>
      <c r="G63" s="141" t="s">
        <v>1656</v>
      </c>
      <c r="H63" s="136">
        <v>1</v>
      </c>
      <c r="I63" s="136">
        <v>2015</v>
      </c>
      <c r="J63" t="str">
        <f t="shared" si="0"/>
        <v>1/04/2015</v>
      </c>
      <c r="K63" s="136"/>
      <c r="N63" s="137">
        <v>42008</v>
      </c>
      <c r="O63" s="138">
        <v>0.02</v>
      </c>
      <c r="P63" s="138" t="s">
        <v>434</v>
      </c>
      <c r="Q63" s="138">
        <v>0.03</v>
      </c>
      <c r="R63" s="138" t="s">
        <v>434</v>
      </c>
      <c r="S63" s="138">
        <v>0.12</v>
      </c>
      <c r="T63" s="138">
        <v>0.27</v>
      </c>
      <c r="U63" s="138">
        <v>0.55000000000000004</v>
      </c>
      <c r="V63" s="138">
        <v>0.86</v>
      </c>
      <c r="W63" s="138">
        <v>1.32</v>
      </c>
      <c r="X63" s="138">
        <v>1.65</v>
      </c>
      <c r="Y63" s="138">
        <v>1.87</v>
      </c>
      <c r="Z63" s="138">
        <v>2.23</v>
      </c>
      <c r="AA63" s="138">
        <v>2.4700000000000002</v>
      </c>
    </row>
    <row r="64" spans="1:27" ht="23.4" thickBot="1">
      <c r="A64" s="115" t="s">
        <v>1727</v>
      </c>
      <c r="B64" s="143">
        <v>0.87</v>
      </c>
      <c r="C64" s="147">
        <v>0.47</v>
      </c>
      <c r="D64" s="116">
        <f t="shared" si="2"/>
        <v>2015</v>
      </c>
      <c r="G64" s="140" t="s">
        <v>1656</v>
      </c>
      <c r="H64" s="138">
        <v>2</v>
      </c>
      <c r="I64" s="138">
        <v>2015</v>
      </c>
      <c r="J64" t="str">
        <f t="shared" si="0"/>
        <v>2/04/2015</v>
      </c>
      <c r="K64" s="138"/>
      <c r="N64" s="135">
        <v>42039</v>
      </c>
      <c r="O64" s="136">
        <v>0.02</v>
      </c>
      <c r="P64" s="136" t="s">
        <v>434</v>
      </c>
      <c r="Q64" s="136">
        <v>0.02</v>
      </c>
      <c r="R64" s="136" t="s">
        <v>434</v>
      </c>
      <c r="S64" s="136">
        <v>0.1</v>
      </c>
      <c r="T64" s="136">
        <v>0.25</v>
      </c>
      <c r="U64" s="136">
        <v>0.55000000000000004</v>
      </c>
      <c r="V64" s="136">
        <v>0.87</v>
      </c>
      <c r="W64" s="136">
        <v>1.35</v>
      </c>
      <c r="X64" s="136">
        <v>1.69</v>
      </c>
      <c r="Y64" s="136">
        <v>1.92</v>
      </c>
      <c r="Z64" s="136">
        <v>2.29</v>
      </c>
      <c r="AA64" s="136">
        <v>2.5299999999999998</v>
      </c>
    </row>
    <row r="65" spans="1:27" ht="23.4" thickBot="1">
      <c r="A65" s="115" t="s">
        <v>1728</v>
      </c>
      <c r="B65" s="144">
        <v>0.8</v>
      </c>
      <c r="C65" s="148">
        <v>0.41</v>
      </c>
      <c r="D65" s="116">
        <f t="shared" si="2"/>
        <v>2015</v>
      </c>
      <c r="G65" s="141" t="s">
        <v>1656</v>
      </c>
      <c r="H65" s="136">
        <v>3</v>
      </c>
      <c r="I65" s="136">
        <v>2015</v>
      </c>
      <c r="J65" t="str">
        <f t="shared" si="0"/>
        <v>3/04/2015</v>
      </c>
      <c r="K65" s="136"/>
      <c r="N65" s="137">
        <v>42067</v>
      </c>
      <c r="O65" s="138">
        <v>0.04</v>
      </c>
      <c r="P65" s="138" t="s">
        <v>434</v>
      </c>
      <c r="Q65" s="138">
        <v>0.02</v>
      </c>
      <c r="R65" s="138" t="s">
        <v>434</v>
      </c>
      <c r="S65" s="138">
        <v>0.1</v>
      </c>
      <c r="T65" s="138">
        <v>0.21</v>
      </c>
      <c r="U65" s="138">
        <v>0.49</v>
      </c>
      <c r="V65" s="138">
        <v>0.8</v>
      </c>
      <c r="W65" s="138">
        <v>1.26</v>
      </c>
      <c r="X65" s="138">
        <v>1.6</v>
      </c>
      <c r="Y65" s="138">
        <v>1.85</v>
      </c>
      <c r="Z65" s="138">
        <v>2.2400000000000002</v>
      </c>
      <c r="AA65" s="138">
        <v>2.4900000000000002</v>
      </c>
    </row>
    <row r="66" spans="1:27" ht="23.4" thickBot="1">
      <c r="A66" s="115" t="s">
        <v>1729</v>
      </c>
      <c r="B66" s="143">
        <v>0.83</v>
      </c>
      <c r="C66" s="147">
        <v>0.48</v>
      </c>
      <c r="D66" s="116">
        <f t="shared" si="2"/>
        <v>2015</v>
      </c>
      <c r="G66" s="140" t="s">
        <v>1656</v>
      </c>
      <c r="H66" s="138">
        <v>6</v>
      </c>
      <c r="I66" s="138">
        <v>2015</v>
      </c>
      <c r="J66" t="str">
        <f t="shared" ref="J66:J129" si="3">H66&amp;"/"&amp;G66&amp;"/"&amp;I66</f>
        <v>6/04/2015</v>
      </c>
      <c r="K66" s="138"/>
      <c r="N66" s="135">
        <v>42159</v>
      </c>
      <c r="O66" s="136">
        <v>0.02</v>
      </c>
      <c r="P66" s="136" t="s">
        <v>434</v>
      </c>
      <c r="Q66" s="136">
        <v>0.03</v>
      </c>
      <c r="R66" s="136" t="s">
        <v>434</v>
      </c>
      <c r="S66" s="136">
        <v>0.1</v>
      </c>
      <c r="T66" s="136">
        <v>0.21</v>
      </c>
      <c r="U66" s="136">
        <v>0.51</v>
      </c>
      <c r="V66" s="136">
        <v>0.83</v>
      </c>
      <c r="W66" s="136">
        <v>1.31</v>
      </c>
      <c r="X66" s="136">
        <v>1.67</v>
      </c>
      <c r="Y66" s="136">
        <v>1.92</v>
      </c>
      <c r="Z66" s="136">
        <v>2.31</v>
      </c>
      <c r="AA66" s="136">
        <v>2.57</v>
      </c>
    </row>
    <row r="67" spans="1:27" ht="23.4" thickBot="1">
      <c r="A67" s="115" t="s">
        <v>1730</v>
      </c>
      <c r="B67" s="144">
        <v>0.85</v>
      </c>
      <c r="C67" s="148">
        <v>0.43</v>
      </c>
      <c r="D67" s="116">
        <f t="shared" ref="D67:D130" si="4">YEAR(A67)</f>
        <v>2015</v>
      </c>
      <c r="G67" s="141" t="s">
        <v>1656</v>
      </c>
      <c r="H67" s="136">
        <v>7</v>
      </c>
      <c r="I67" s="136">
        <v>2015</v>
      </c>
      <c r="J67" t="str">
        <f t="shared" si="3"/>
        <v>7/04/2015</v>
      </c>
      <c r="K67" s="136"/>
      <c r="N67" s="137">
        <v>42189</v>
      </c>
      <c r="O67" s="138">
        <v>0.02</v>
      </c>
      <c r="P67" s="138" t="s">
        <v>434</v>
      </c>
      <c r="Q67" s="138">
        <v>0.02</v>
      </c>
      <c r="R67" s="138" t="s">
        <v>434</v>
      </c>
      <c r="S67" s="138">
        <v>0.1</v>
      </c>
      <c r="T67" s="138">
        <v>0.22</v>
      </c>
      <c r="U67" s="138">
        <v>0.52</v>
      </c>
      <c r="V67" s="138">
        <v>0.85</v>
      </c>
      <c r="W67" s="138">
        <v>1.32</v>
      </c>
      <c r="X67" s="138">
        <v>1.66</v>
      </c>
      <c r="Y67" s="138">
        <v>1.89</v>
      </c>
      <c r="Z67" s="138">
        <v>2.27</v>
      </c>
      <c r="AA67" s="138">
        <v>2.52</v>
      </c>
    </row>
    <row r="68" spans="1:27" ht="23.4" thickBot="1">
      <c r="A68" s="115" t="s">
        <v>1731</v>
      </c>
      <c r="B68" s="143">
        <v>0.86</v>
      </c>
      <c r="C68" s="147">
        <v>0.46</v>
      </c>
      <c r="D68" s="116">
        <f t="shared" si="4"/>
        <v>2015</v>
      </c>
      <c r="G68" s="140" t="s">
        <v>1656</v>
      </c>
      <c r="H68" s="138">
        <v>8</v>
      </c>
      <c r="I68" s="138">
        <v>2015</v>
      </c>
      <c r="J68" t="str">
        <f t="shared" si="3"/>
        <v>8/04/2015</v>
      </c>
      <c r="K68" s="138"/>
      <c r="N68" s="135">
        <v>42220</v>
      </c>
      <c r="O68" s="136">
        <v>0.02</v>
      </c>
      <c r="P68" s="136" t="s">
        <v>434</v>
      </c>
      <c r="Q68" s="136">
        <v>0.03</v>
      </c>
      <c r="R68" s="136" t="s">
        <v>434</v>
      </c>
      <c r="S68" s="136">
        <v>0.1</v>
      </c>
      <c r="T68" s="136">
        <v>0.22</v>
      </c>
      <c r="U68" s="136">
        <v>0.54</v>
      </c>
      <c r="V68" s="136">
        <v>0.86</v>
      </c>
      <c r="W68" s="136">
        <v>1.35</v>
      </c>
      <c r="X68" s="136">
        <v>1.68</v>
      </c>
      <c r="Y68" s="136">
        <v>1.92</v>
      </c>
      <c r="Z68" s="136">
        <v>2.2799999999999998</v>
      </c>
      <c r="AA68" s="136">
        <v>2.5299999999999998</v>
      </c>
    </row>
    <row r="69" spans="1:27" ht="23.4" thickBot="1">
      <c r="A69" s="115" t="s">
        <v>1732</v>
      </c>
      <c r="B69" s="144">
        <v>0.89</v>
      </c>
      <c r="C69" s="148">
        <v>0.5</v>
      </c>
      <c r="D69" s="116">
        <f t="shared" si="4"/>
        <v>2015</v>
      </c>
      <c r="G69" s="141" t="s">
        <v>1656</v>
      </c>
      <c r="H69" s="136">
        <v>9</v>
      </c>
      <c r="I69" s="136">
        <v>2015</v>
      </c>
      <c r="J69" t="str">
        <f t="shared" si="3"/>
        <v>9/04/2015</v>
      </c>
      <c r="K69" s="136"/>
      <c r="N69" s="137">
        <v>42251</v>
      </c>
      <c r="O69" s="138">
        <v>0.02</v>
      </c>
      <c r="P69" s="138" t="s">
        <v>434</v>
      </c>
      <c r="Q69" s="138">
        <v>0.03</v>
      </c>
      <c r="R69" s="138" t="s">
        <v>434</v>
      </c>
      <c r="S69" s="138">
        <v>0.1</v>
      </c>
      <c r="T69" s="138">
        <v>0.22</v>
      </c>
      <c r="U69" s="138">
        <v>0.56000000000000005</v>
      </c>
      <c r="V69" s="138">
        <v>0.89</v>
      </c>
      <c r="W69" s="138">
        <v>1.4</v>
      </c>
      <c r="X69" s="138">
        <v>1.73</v>
      </c>
      <c r="Y69" s="138">
        <v>1.97</v>
      </c>
      <c r="Z69" s="138">
        <v>2.35</v>
      </c>
      <c r="AA69" s="138">
        <v>2.61</v>
      </c>
    </row>
    <row r="70" spans="1:27" ht="23.4" thickBot="1">
      <c r="A70" s="115" t="s">
        <v>1733</v>
      </c>
      <c r="B70" s="143">
        <v>0.91</v>
      </c>
      <c r="C70" s="147">
        <v>0.5</v>
      </c>
      <c r="D70" s="116">
        <f t="shared" si="4"/>
        <v>2015</v>
      </c>
      <c r="G70" s="140" t="s">
        <v>1656</v>
      </c>
      <c r="H70" s="138">
        <v>10</v>
      </c>
      <c r="I70" s="138">
        <v>2015</v>
      </c>
      <c r="J70" t="str">
        <f t="shared" si="3"/>
        <v>10/04/2015</v>
      </c>
      <c r="K70" s="138"/>
      <c r="N70" s="135">
        <v>42281</v>
      </c>
      <c r="O70" s="136">
        <v>0.01</v>
      </c>
      <c r="P70" s="136" t="s">
        <v>434</v>
      </c>
      <c r="Q70" s="136">
        <v>0.02</v>
      </c>
      <c r="R70" s="136" t="s">
        <v>434</v>
      </c>
      <c r="S70" s="136">
        <v>0.09</v>
      </c>
      <c r="T70" s="136">
        <v>0.24</v>
      </c>
      <c r="U70" s="136">
        <v>0.56999999999999995</v>
      </c>
      <c r="V70" s="136">
        <v>0.91</v>
      </c>
      <c r="W70" s="136">
        <v>1.41</v>
      </c>
      <c r="X70" s="136">
        <v>1.73</v>
      </c>
      <c r="Y70" s="136">
        <v>1.96</v>
      </c>
      <c r="Z70" s="136">
        <v>2.33</v>
      </c>
      <c r="AA70" s="136">
        <v>2.58</v>
      </c>
    </row>
    <row r="71" spans="1:27" ht="23.4" thickBot="1">
      <c r="A71" s="115" t="s">
        <v>1734</v>
      </c>
      <c r="B71" s="144">
        <v>0.89</v>
      </c>
      <c r="C71" s="148">
        <v>0.51</v>
      </c>
      <c r="D71" s="116">
        <f t="shared" si="4"/>
        <v>2015</v>
      </c>
      <c r="G71" s="141" t="s">
        <v>1656</v>
      </c>
      <c r="H71" s="136">
        <v>13</v>
      </c>
      <c r="I71" s="136">
        <v>2015</v>
      </c>
      <c r="J71" t="str">
        <f t="shared" si="3"/>
        <v>13/04/2015</v>
      </c>
      <c r="K71" s="136"/>
      <c r="N71" s="138" t="s">
        <v>471</v>
      </c>
      <c r="O71" s="138">
        <v>0.02</v>
      </c>
      <c r="P71" s="138" t="s">
        <v>434</v>
      </c>
      <c r="Q71" s="138">
        <v>0.03</v>
      </c>
      <c r="R71" s="138" t="s">
        <v>434</v>
      </c>
      <c r="S71" s="138">
        <v>0.11</v>
      </c>
      <c r="T71" s="138">
        <v>0.23</v>
      </c>
      <c r="U71" s="138">
        <v>0.54</v>
      </c>
      <c r="V71" s="138">
        <v>0.89</v>
      </c>
      <c r="W71" s="138">
        <v>1.38</v>
      </c>
      <c r="X71" s="138">
        <v>1.71</v>
      </c>
      <c r="Y71" s="138">
        <v>1.94</v>
      </c>
      <c r="Z71" s="138">
        <v>2.33</v>
      </c>
      <c r="AA71" s="138">
        <v>2.58</v>
      </c>
    </row>
    <row r="72" spans="1:27" ht="23.4" thickBot="1">
      <c r="A72" s="115" t="s">
        <v>1735</v>
      </c>
      <c r="B72" s="143">
        <v>0.85</v>
      </c>
      <c r="C72" s="147">
        <v>0.48</v>
      </c>
      <c r="D72" s="116">
        <f t="shared" si="4"/>
        <v>2015</v>
      </c>
      <c r="G72" s="140" t="s">
        <v>1656</v>
      </c>
      <c r="H72" s="138">
        <v>14</v>
      </c>
      <c r="I72" s="138">
        <v>2015</v>
      </c>
      <c r="J72" t="str">
        <f t="shared" si="3"/>
        <v>14/04/2015</v>
      </c>
      <c r="K72" s="138"/>
      <c r="N72" s="136" t="s">
        <v>472</v>
      </c>
      <c r="O72" s="136">
        <v>0.02</v>
      </c>
      <c r="P72" s="136" t="s">
        <v>434</v>
      </c>
      <c r="Q72" s="136">
        <v>0.02</v>
      </c>
      <c r="R72" s="136" t="s">
        <v>434</v>
      </c>
      <c r="S72" s="136">
        <v>0.1</v>
      </c>
      <c r="T72" s="136">
        <v>0.23</v>
      </c>
      <c r="U72" s="136">
        <v>0.53</v>
      </c>
      <c r="V72" s="136">
        <v>0.85</v>
      </c>
      <c r="W72" s="136">
        <v>1.34</v>
      </c>
      <c r="X72" s="136">
        <v>1.67</v>
      </c>
      <c r="Y72" s="136">
        <v>1.9</v>
      </c>
      <c r="Z72" s="136">
        <v>2.29</v>
      </c>
      <c r="AA72" s="136">
        <v>2.54</v>
      </c>
    </row>
    <row r="73" spans="1:27" ht="23.4" thickBot="1">
      <c r="A73" s="115" t="s">
        <v>1736</v>
      </c>
      <c r="B73" s="144">
        <v>0.85</v>
      </c>
      <c r="C73" s="148">
        <v>0.46</v>
      </c>
      <c r="D73" s="116">
        <f t="shared" si="4"/>
        <v>2015</v>
      </c>
      <c r="G73" s="141" t="s">
        <v>1656</v>
      </c>
      <c r="H73" s="136">
        <v>15</v>
      </c>
      <c r="I73" s="136">
        <v>2015</v>
      </c>
      <c r="J73" t="str">
        <f t="shared" si="3"/>
        <v>15/04/2015</v>
      </c>
      <c r="K73" s="136"/>
      <c r="N73" s="138" t="s">
        <v>473</v>
      </c>
      <c r="O73" s="138">
        <v>0.02</v>
      </c>
      <c r="P73" s="138" t="s">
        <v>434</v>
      </c>
      <c r="Q73" s="138">
        <v>0.02</v>
      </c>
      <c r="R73" s="138" t="s">
        <v>434</v>
      </c>
      <c r="S73" s="138">
        <v>0.08</v>
      </c>
      <c r="T73" s="138">
        <v>0.23</v>
      </c>
      <c r="U73" s="138">
        <v>0.51</v>
      </c>
      <c r="V73" s="138">
        <v>0.85</v>
      </c>
      <c r="W73" s="138">
        <v>1.33</v>
      </c>
      <c r="X73" s="138">
        <v>1.66</v>
      </c>
      <c r="Y73" s="138">
        <v>1.91</v>
      </c>
      <c r="Z73" s="138">
        <v>2.2999999999999998</v>
      </c>
      <c r="AA73" s="138">
        <v>2.5499999999999998</v>
      </c>
    </row>
    <row r="74" spans="1:27" ht="23.4" thickBot="1">
      <c r="A74" s="115" t="s">
        <v>1737</v>
      </c>
      <c r="B74" s="143">
        <v>0.81</v>
      </c>
      <c r="C74" s="147">
        <v>0.46</v>
      </c>
      <c r="D74" s="116">
        <f t="shared" si="4"/>
        <v>2015</v>
      </c>
      <c r="G74" s="140" t="s">
        <v>1656</v>
      </c>
      <c r="H74" s="138">
        <v>16</v>
      </c>
      <c r="I74" s="138">
        <v>2015</v>
      </c>
      <c r="J74" t="str">
        <f t="shared" si="3"/>
        <v>16/04/2015</v>
      </c>
      <c r="K74" s="138"/>
      <c r="N74" s="136" t="s">
        <v>474</v>
      </c>
      <c r="O74" s="136">
        <v>0.03</v>
      </c>
      <c r="P74" s="136" t="s">
        <v>434</v>
      </c>
      <c r="Q74" s="136">
        <v>0.02</v>
      </c>
      <c r="R74" s="136" t="s">
        <v>434</v>
      </c>
      <c r="S74" s="136">
        <v>0.08</v>
      </c>
      <c r="T74" s="136">
        <v>0.22</v>
      </c>
      <c r="U74" s="136">
        <v>0.5</v>
      </c>
      <c r="V74" s="136">
        <v>0.81</v>
      </c>
      <c r="W74" s="136">
        <v>1.31</v>
      </c>
      <c r="X74" s="136">
        <v>1.64</v>
      </c>
      <c r="Y74" s="136">
        <v>1.9</v>
      </c>
      <c r="Z74" s="136">
        <v>2.31</v>
      </c>
      <c r="AA74" s="136">
        <v>2.56</v>
      </c>
    </row>
    <row r="75" spans="1:27" ht="23.4" thickBot="1">
      <c r="A75" s="115" t="s">
        <v>1738</v>
      </c>
      <c r="B75" s="144">
        <v>0.84</v>
      </c>
      <c r="C75" s="148">
        <v>0.37</v>
      </c>
      <c r="D75" s="116">
        <f t="shared" si="4"/>
        <v>2015</v>
      </c>
      <c r="G75" s="141" t="s">
        <v>1656</v>
      </c>
      <c r="H75" s="136">
        <v>17</v>
      </c>
      <c r="I75" s="136">
        <v>2015</v>
      </c>
      <c r="J75" t="str">
        <f t="shared" si="3"/>
        <v>17/04/2015</v>
      </c>
      <c r="K75" s="136"/>
      <c r="N75" s="138" t="s">
        <v>475</v>
      </c>
      <c r="O75" s="138">
        <v>0.03</v>
      </c>
      <c r="P75" s="138" t="s">
        <v>434</v>
      </c>
      <c r="Q75" s="138">
        <v>0.01</v>
      </c>
      <c r="R75" s="138" t="s">
        <v>434</v>
      </c>
      <c r="S75" s="138">
        <v>0.08</v>
      </c>
      <c r="T75" s="138">
        <v>0.23</v>
      </c>
      <c r="U75" s="138">
        <v>0.51</v>
      </c>
      <c r="V75" s="138">
        <v>0.84</v>
      </c>
      <c r="W75" s="138">
        <v>1.31</v>
      </c>
      <c r="X75" s="138">
        <v>1.63</v>
      </c>
      <c r="Y75" s="138">
        <v>1.87</v>
      </c>
      <c r="Z75" s="138">
        <v>2.2599999999999998</v>
      </c>
      <c r="AA75" s="138">
        <v>2.5099999999999998</v>
      </c>
    </row>
    <row r="76" spans="1:27" ht="23.4" thickBot="1">
      <c r="A76" s="115" t="s">
        <v>1739</v>
      </c>
      <c r="B76" s="143">
        <v>0.86</v>
      </c>
      <c r="C76" s="147">
        <v>0.41</v>
      </c>
      <c r="D76" s="116">
        <f t="shared" si="4"/>
        <v>2015</v>
      </c>
      <c r="G76" s="140" t="s">
        <v>1656</v>
      </c>
      <c r="H76" s="138">
        <v>20</v>
      </c>
      <c r="I76" s="138">
        <v>2015</v>
      </c>
      <c r="J76" t="str">
        <f t="shared" si="3"/>
        <v>20/04/2015</v>
      </c>
      <c r="K76" s="138"/>
      <c r="N76" s="136" t="s">
        <v>476</v>
      </c>
      <c r="O76" s="136">
        <v>0.03</v>
      </c>
      <c r="P76" s="136" t="s">
        <v>434</v>
      </c>
      <c r="Q76" s="136">
        <v>0.03</v>
      </c>
      <c r="R76" s="136" t="s">
        <v>434</v>
      </c>
      <c r="S76" s="136">
        <v>0.1</v>
      </c>
      <c r="T76" s="136">
        <v>0.24</v>
      </c>
      <c r="U76" s="136">
        <v>0.55000000000000004</v>
      </c>
      <c r="V76" s="136">
        <v>0.86</v>
      </c>
      <c r="W76" s="136">
        <v>1.33</v>
      </c>
      <c r="X76" s="136">
        <v>1.65</v>
      </c>
      <c r="Y76" s="136">
        <v>1.9</v>
      </c>
      <c r="Z76" s="136">
        <v>2.31</v>
      </c>
      <c r="AA76" s="136">
        <v>2.56</v>
      </c>
    </row>
    <row r="77" spans="1:27" ht="23.4" thickBot="1">
      <c r="A77" s="115" t="s">
        <v>1740</v>
      </c>
      <c r="B77" s="144">
        <v>0.86</v>
      </c>
      <c r="C77" s="148">
        <v>0.45</v>
      </c>
      <c r="D77" s="116">
        <f t="shared" si="4"/>
        <v>2015</v>
      </c>
      <c r="G77" s="141" t="s">
        <v>1656</v>
      </c>
      <c r="H77" s="136">
        <v>21</v>
      </c>
      <c r="I77" s="136">
        <v>2015</v>
      </c>
      <c r="J77" t="str">
        <f t="shared" si="3"/>
        <v>21/04/2015</v>
      </c>
      <c r="K77" s="136"/>
      <c r="N77" s="138" t="s">
        <v>477</v>
      </c>
      <c r="O77" s="138">
        <v>0.02</v>
      </c>
      <c r="P77" s="138" t="s">
        <v>434</v>
      </c>
      <c r="Q77" s="138">
        <v>0.03</v>
      </c>
      <c r="R77" s="138" t="s">
        <v>434</v>
      </c>
      <c r="S77" s="138">
        <v>0.09</v>
      </c>
      <c r="T77" s="138">
        <v>0.23</v>
      </c>
      <c r="U77" s="138">
        <v>0.55000000000000004</v>
      </c>
      <c r="V77" s="138">
        <v>0.86</v>
      </c>
      <c r="W77" s="138">
        <v>1.35</v>
      </c>
      <c r="X77" s="138">
        <v>1.67</v>
      </c>
      <c r="Y77" s="138">
        <v>1.92</v>
      </c>
      <c r="Z77" s="138">
        <v>2.33</v>
      </c>
      <c r="AA77" s="138">
        <v>2.58</v>
      </c>
    </row>
    <row r="78" spans="1:27" ht="23.4" thickBot="1">
      <c r="A78" s="115" t="s">
        <v>1741</v>
      </c>
      <c r="B78" s="143">
        <v>0.91</v>
      </c>
      <c r="C78" s="147">
        <v>0.52</v>
      </c>
      <c r="D78" s="116">
        <f t="shared" si="4"/>
        <v>2015</v>
      </c>
      <c r="G78" s="140" t="s">
        <v>1656</v>
      </c>
      <c r="H78" s="138">
        <v>22</v>
      </c>
      <c r="I78" s="138">
        <v>2015</v>
      </c>
      <c r="J78" t="str">
        <f t="shared" si="3"/>
        <v>22/04/2015</v>
      </c>
      <c r="K78" s="138"/>
      <c r="N78" s="136" t="s">
        <v>478</v>
      </c>
      <c r="O78" s="136">
        <v>0.01</v>
      </c>
      <c r="P78" s="136" t="s">
        <v>434</v>
      </c>
      <c r="Q78" s="136">
        <v>0.03</v>
      </c>
      <c r="R78" s="136" t="s">
        <v>434</v>
      </c>
      <c r="S78" s="136">
        <v>0.1</v>
      </c>
      <c r="T78" s="136">
        <v>0.23</v>
      </c>
      <c r="U78" s="136">
        <v>0.56999999999999995</v>
      </c>
      <c r="V78" s="136">
        <v>0.91</v>
      </c>
      <c r="W78" s="136">
        <v>1.41</v>
      </c>
      <c r="X78" s="136">
        <v>1.75</v>
      </c>
      <c r="Y78" s="136">
        <v>1.99</v>
      </c>
      <c r="Z78" s="136">
        <v>2.42</v>
      </c>
      <c r="AA78" s="136">
        <v>2.66</v>
      </c>
    </row>
    <row r="79" spans="1:27" ht="23.4" thickBot="1">
      <c r="A79" s="115" t="s">
        <v>1742</v>
      </c>
      <c r="B79" s="144">
        <v>0.87</v>
      </c>
      <c r="C79" s="148">
        <v>0.48</v>
      </c>
      <c r="D79" s="116">
        <f t="shared" si="4"/>
        <v>2015</v>
      </c>
      <c r="G79" s="141" t="s">
        <v>1656</v>
      </c>
      <c r="H79" s="136">
        <v>23</v>
      </c>
      <c r="I79" s="136">
        <v>2015</v>
      </c>
      <c r="J79" t="str">
        <f t="shared" si="3"/>
        <v>23/04/2015</v>
      </c>
      <c r="K79" s="136"/>
      <c r="N79" s="138" t="s">
        <v>479</v>
      </c>
      <c r="O79" s="138">
        <v>0.01</v>
      </c>
      <c r="P79" s="138" t="s">
        <v>434</v>
      </c>
      <c r="Q79" s="138">
        <v>0.03</v>
      </c>
      <c r="R79" s="138" t="s">
        <v>434</v>
      </c>
      <c r="S79" s="138">
        <v>0.09</v>
      </c>
      <c r="T79" s="138">
        <v>0.24</v>
      </c>
      <c r="U79" s="138">
        <v>0.55000000000000004</v>
      </c>
      <c r="V79" s="138">
        <v>0.87</v>
      </c>
      <c r="W79" s="138">
        <v>1.37</v>
      </c>
      <c r="X79" s="138">
        <v>1.7</v>
      </c>
      <c r="Y79" s="138">
        <v>1.96</v>
      </c>
      <c r="Z79" s="138">
        <v>2.38</v>
      </c>
      <c r="AA79" s="138">
        <v>2.63</v>
      </c>
    </row>
    <row r="80" spans="1:27" ht="23.4" thickBot="1">
      <c r="A80" s="115" t="s">
        <v>1743</v>
      </c>
      <c r="B80" s="143">
        <v>0.84</v>
      </c>
      <c r="C80" s="147">
        <v>0.46</v>
      </c>
      <c r="D80" s="116">
        <f t="shared" si="4"/>
        <v>2015</v>
      </c>
      <c r="G80" s="140" t="s">
        <v>1656</v>
      </c>
      <c r="H80" s="138">
        <v>24</v>
      </c>
      <c r="I80" s="138">
        <v>2015</v>
      </c>
      <c r="J80" t="str">
        <f t="shared" si="3"/>
        <v>24/04/2015</v>
      </c>
      <c r="K80" s="138"/>
      <c r="N80" s="136" t="s">
        <v>480</v>
      </c>
      <c r="O80" s="136">
        <v>0.03</v>
      </c>
      <c r="P80" s="136" t="s">
        <v>434</v>
      </c>
      <c r="Q80" s="136">
        <v>0.03</v>
      </c>
      <c r="R80" s="136" t="s">
        <v>434</v>
      </c>
      <c r="S80" s="136">
        <v>0.1</v>
      </c>
      <c r="T80" s="136">
        <v>0.24</v>
      </c>
      <c r="U80" s="136">
        <v>0.54</v>
      </c>
      <c r="V80" s="136">
        <v>0.84</v>
      </c>
      <c r="W80" s="136">
        <v>1.34</v>
      </c>
      <c r="X80" s="136">
        <v>1.68</v>
      </c>
      <c r="Y80" s="136">
        <v>1.93</v>
      </c>
      <c r="Z80" s="136">
        <v>2.36</v>
      </c>
      <c r="AA80" s="136">
        <v>2.62</v>
      </c>
    </row>
    <row r="81" spans="1:27" ht="23.4" thickBot="1">
      <c r="A81" s="115" t="s">
        <v>1744</v>
      </c>
      <c r="B81" s="144">
        <v>0.87</v>
      </c>
      <c r="C81" s="148">
        <v>0.44</v>
      </c>
      <c r="D81" s="116">
        <f t="shared" si="4"/>
        <v>2015</v>
      </c>
      <c r="G81" s="141" t="s">
        <v>1656</v>
      </c>
      <c r="H81" s="136">
        <v>27</v>
      </c>
      <c r="I81" s="136">
        <v>2015</v>
      </c>
      <c r="J81" t="str">
        <f t="shared" si="3"/>
        <v>27/04/2015</v>
      </c>
      <c r="K81" s="136"/>
      <c r="N81" s="138" t="s">
        <v>481</v>
      </c>
      <c r="O81" s="138">
        <v>0.01</v>
      </c>
      <c r="P81" s="138" t="s">
        <v>434</v>
      </c>
      <c r="Q81" s="138">
        <v>0.02</v>
      </c>
      <c r="R81" s="138" t="s">
        <v>434</v>
      </c>
      <c r="S81" s="138">
        <v>0.1</v>
      </c>
      <c r="T81" s="138">
        <v>0.25</v>
      </c>
      <c r="U81" s="138">
        <v>0.54</v>
      </c>
      <c r="V81" s="138">
        <v>0.87</v>
      </c>
      <c r="W81" s="138">
        <v>1.36</v>
      </c>
      <c r="X81" s="138">
        <v>1.69</v>
      </c>
      <c r="Y81" s="138">
        <v>1.94</v>
      </c>
      <c r="Z81" s="138">
        <v>2.36</v>
      </c>
      <c r="AA81" s="138">
        <v>2.61</v>
      </c>
    </row>
    <row r="82" spans="1:27" ht="23.4" thickBot="1">
      <c r="A82" s="115" t="s">
        <v>1745</v>
      </c>
      <c r="B82" s="143">
        <v>0.9</v>
      </c>
      <c r="C82" s="147">
        <v>0.52</v>
      </c>
      <c r="D82" s="116">
        <f t="shared" si="4"/>
        <v>2015</v>
      </c>
      <c r="G82" s="140" t="s">
        <v>1656</v>
      </c>
      <c r="H82" s="138">
        <v>28</v>
      </c>
      <c r="I82" s="138">
        <v>2015</v>
      </c>
      <c r="J82" t="str">
        <f t="shared" si="3"/>
        <v>28/04/2015</v>
      </c>
      <c r="K82" s="138"/>
      <c r="N82" s="136" t="s">
        <v>482</v>
      </c>
      <c r="O82" s="136">
        <v>0</v>
      </c>
      <c r="P82" s="136" t="s">
        <v>434</v>
      </c>
      <c r="Q82" s="136">
        <v>0.02</v>
      </c>
      <c r="R82" s="136" t="s">
        <v>434</v>
      </c>
      <c r="S82" s="136">
        <v>0.09</v>
      </c>
      <c r="T82" s="136">
        <v>0.24</v>
      </c>
      <c r="U82" s="136">
        <v>0.56000000000000005</v>
      </c>
      <c r="V82" s="136">
        <v>0.9</v>
      </c>
      <c r="W82" s="136">
        <v>1.39</v>
      </c>
      <c r="X82" s="136">
        <v>1.75</v>
      </c>
      <c r="Y82" s="136">
        <v>2</v>
      </c>
      <c r="Z82" s="136">
        <v>2.42</v>
      </c>
      <c r="AA82" s="136">
        <v>2.68</v>
      </c>
    </row>
    <row r="83" spans="1:27" ht="23.4" thickBot="1">
      <c r="A83" s="115" t="s">
        <v>1746</v>
      </c>
      <c r="B83" s="144">
        <v>0.91</v>
      </c>
      <c r="C83" s="148">
        <v>0.56000000000000005</v>
      </c>
      <c r="D83" s="116">
        <f t="shared" si="4"/>
        <v>2015</v>
      </c>
      <c r="G83" s="141" t="s">
        <v>1656</v>
      </c>
      <c r="H83" s="136">
        <v>29</v>
      </c>
      <c r="I83" s="136">
        <v>2015</v>
      </c>
      <c r="J83" t="str">
        <f t="shared" si="3"/>
        <v>29/04/2015</v>
      </c>
      <c r="K83" s="136"/>
      <c r="N83" s="138" t="s">
        <v>483</v>
      </c>
      <c r="O83" s="138">
        <v>0</v>
      </c>
      <c r="P83" s="138" t="s">
        <v>434</v>
      </c>
      <c r="Q83" s="138">
        <v>0.01</v>
      </c>
      <c r="R83" s="138" t="s">
        <v>434</v>
      </c>
      <c r="S83" s="138">
        <v>7.0000000000000007E-2</v>
      </c>
      <c r="T83" s="138">
        <v>0.25</v>
      </c>
      <c r="U83" s="138">
        <v>0.56000000000000005</v>
      </c>
      <c r="V83" s="138">
        <v>0.91</v>
      </c>
      <c r="W83" s="138">
        <v>1.43</v>
      </c>
      <c r="X83" s="138">
        <v>1.8</v>
      </c>
      <c r="Y83" s="138">
        <v>2.06</v>
      </c>
      <c r="Z83" s="138">
        <v>2.4900000000000002</v>
      </c>
      <c r="AA83" s="138">
        <v>2.76</v>
      </c>
    </row>
    <row r="84" spans="1:27" ht="23.4" thickBot="1">
      <c r="A84" s="115" t="s">
        <v>1747</v>
      </c>
      <c r="B84" s="143">
        <v>0.91</v>
      </c>
      <c r="C84" s="147">
        <v>0.53</v>
      </c>
      <c r="D84" s="116">
        <f t="shared" si="4"/>
        <v>2015</v>
      </c>
      <c r="G84" s="140" t="s">
        <v>1656</v>
      </c>
      <c r="H84" s="138">
        <v>30</v>
      </c>
      <c r="I84" s="138">
        <v>2015</v>
      </c>
      <c r="J84" t="str">
        <f t="shared" si="3"/>
        <v>30/04/2015</v>
      </c>
      <c r="K84" s="138"/>
      <c r="N84" s="136" t="s">
        <v>484</v>
      </c>
      <c r="O84" s="136">
        <v>0</v>
      </c>
      <c r="P84" s="136" t="s">
        <v>434</v>
      </c>
      <c r="Q84" s="136">
        <v>0.01</v>
      </c>
      <c r="R84" s="136" t="s">
        <v>434</v>
      </c>
      <c r="S84" s="136">
        <v>0.06</v>
      </c>
      <c r="T84" s="136">
        <v>0.24</v>
      </c>
      <c r="U84" s="136">
        <v>0.57999999999999996</v>
      </c>
      <c r="V84" s="136">
        <v>0.91</v>
      </c>
      <c r="W84" s="136">
        <v>1.43</v>
      </c>
      <c r="X84" s="136">
        <v>1.79</v>
      </c>
      <c r="Y84" s="136">
        <v>2.0499999999999998</v>
      </c>
      <c r="Z84" s="136">
        <v>2.4900000000000002</v>
      </c>
      <c r="AA84" s="136">
        <v>2.75</v>
      </c>
    </row>
    <row r="85" spans="1:27" ht="23.4" thickBot="1">
      <c r="A85" s="115" t="s">
        <v>1748</v>
      </c>
      <c r="B85" s="144">
        <v>0.97</v>
      </c>
      <c r="C85" s="148">
        <v>0.59</v>
      </c>
      <c r="D85" s="116">
        <f t="shared" si="4"/>
        <v>2015</v>
      </c>
      <c r="G85" s="141" t="s">
        <v>1657</v>
      </c>
      <c r="H85" s="136">
        <v>1</v>
      </c>
      <c r="I85" s="136">
        <v>2015</v>
      </c>
      <c r="J85" t="str">
        <f t="shared" si="3"/>
        <v>1/05/2015</v>
      </c>
      <c r="K85" s="136"/>
      <c r="N85" s="137">
        <v>42009</v>
      </c>
      <c r="O85" s="138">
        <v>0</v>
      </c>
      <c r="P85" s="138" t="s">
        <v>434</v>
      </c>
      <c r="Q85" s="138">
        <v>0.01</v>
      </c>
      <c r="R85" s="138" t="s">
        <v>434</v>
      </c>
      <c r="S85" s="138">
        <v>0.05</v>
      </c>
      <c r="T85" s="138">
        <v>0.25</v>
      </c>
      <c r="U85" s="138">
        <v>0.6</v>
      </c>
      <c r="V85" s="138">
        <v>0.97</v>
      </c>
      <c r="W85" s="138">
        <v>1.5</v>
      </c>
      <c r="X85" s="138">
        <v>1.87</v>
      </c>
      <c r="Y85" s="138">
        <v>2.12</v>
      </c>
      <c r="Z85" s="138">
        <v>2.57</v>
      </c>
      <c r="AA85" s="138">
        <v>2.82</v>
      </c>
    </row>
    <row r="86" spans="1:27" ht="23.4" thickBot="1">
      <c r="A86" s="115" t="s">
        <v>1749</v>
      </c>
      <c r="B86" s="143">
        <v>0.96</v>
      </c>
      <c r="C86" s="147">
        <v>0.66</v>
      </c>
      <c r="D86" s="116">
        <f t="shared" si="4"/>
        <v>2015</v>
      </c>
      <c r="G86" s="140" t="s">
        <v>1657</v>
      </c>
      <c r="H86" s="138">
        <v>4</v>
      </c>
      <c r="I86" s="138">
        <v>2015</v>
      </c>
      <c r="J86" t="str">
        <f t="shared" si="3"/>
        <v>4/05/2015</v>
      </c>
      <c r="K86" s="138"/>
      <c r="N86" s="135">
        <v>42099</v>
      </c>
      <c r="O86" s="136">
        <v>0.01</v>
      </c>
      <c r="P86" s="136" t="s">
        <v>434</v>
      </c>
      <c r="Q86" s="136">
        <v>0.02</v>
      </c>
      <c r="R86" s="136" t="s">
        <v>434</v>
      </c>
      <c r="S86" s="136">
        <v>0.08</v>
      </c>
      <c r="T86" s="136">
        <v>0.25</v>
      </c>
      <c r="U86" s="136">
        <v>0.6</v>
      </c>
      <c r="V86" s="136">
        <v>0.96</v>
      </c>
      <c r="W86" s="136">
        <v>1.51</v>
      </c>
      <c r="X86" s="136">
        <v>1.9</v>
      </c>
      <c r="Y86" s="136">
        <v>2.16</v>
      </c>
      <c r="Z86" s="136">
        <v>2.62</v>
      </c>
      <c r="AA86" s="136">
        <v>2.88</v>
      </c>
    </row>
    <row r="87" spans="1:27" ht="23.4" thickBot="1">
      <c r="A87" s="115" t="s">
        <v>1750</v>
      </c>
      <c r="B87" s="144">
        <v>1</v>
      </c>
      <c r="C87" s="148">
        <v>0.66</v>
      </c>
      <c r="D87" s="116">
        <f t="shared" si="4"/>
        <v>2015</v>
      </c>
      <c r="G87" s="141" t="s">
        <v>1657</v>
      </c>
      <c r="H87" s="136">
        <v>5</v>
      </c>
      <c r="I87" s="136">
        <v>2015</v>
      </c>
      <c r="J87" t="str">
        <f t="shared" si="3"/>
        <v>5/05/2015</v>
      </c>
      <c r="K87" s="136"/>
      <c r="N87" s="137">
        <v>42129</v>
      </c>
      <c r="O87" s="138">
        <v>0.01</v>
      </c>
      <c r="P87" s="138" t="s">
        <v>434</v>
      </c>
      <c r="Q87" s="138">
        <v>0.01</v>
      </c>
      <c r="R87" s="138" t="s">
        <v>434</v>
      </c>
      <c r="S87" s="138">
        <v>0.08</v>
      </c>
      <c r="T87" s="138">
        <v>0.24</v>
      </c>
      <c r="U87" s="138">
        <v>0.62</v>
      </c>
      <c r="V87" s="138">
        <v>1</v>
      </c>
      <c r="W87" s="138">
        <v>1.54</v>
      </c>
      <c r="X87" s="138">
        <v>1.92</v>
      </c>
      <c r="Y87" s="138">
        <v>2.19</v>
      </c>
      <c r="Z87" s="138">
        <v>2.64</v>
      </c>
      <c r="AA87" s="138">
        <v>2.9</v>
      </c>
    </row>
    <row r="88" spans="1:27" ht="23.4" thickBot="1">
      <c r="A88" s="115" t="s">
        <v>1751</v>
      </c>
      <c r="B88" s="143">
        <v>1.03</v>
      </c>
      <c r="C88" s="147">
        <v>0.75</v>
      </c>
      <c r="D88" s="116">
        <f t="shared" si="4"/>
        <v>2015</v>
      </c>
      <c r="G88" s="140" t="s">
        <v>1657</v>
      </c>
      <c r="H88" s="138">
        <v>6</v>
      </c>
      <c r="I88" s="138">
        <v>2015</v>
      </c>
      <c r="J88" t="str">
        <f t="shared" si="3"/>
        <v>6/05/2015</v>
      </c>
      <c r="K88" s="138"/>
      <c r="N88" s="135">
        <v>42160</v>
      </c>
      <c r="O88" s="136">
        <v>0.02</v>
      </c>
      <c r="P88" s="136" t="s">
        <v>434</v>
      </c>
      <c r="Q88" s="136">
        <v>0.02</v>
      </c>
      <c r="R88" s="136" t="s">
        <v>434</v>
      </c>
      <c r="S88" s="136">
        <v>0.08</v>
      </c>
      <c r="T88" s="136">
        <v>0.25</v>
      </c>
      <c r="U88" s="136">
        <v>0.65</v>
      </c>
      <c r="V88" s="136">
        <v>1.03</v>
      </c>
      <c r="W88" s="136">
        <v>1.58</v>
      </c>
      <c r="X88" s="136">
        <v>1.97</v>
      </c>
      <c r="Y88" s="136">
        <v>2.25</v>
      </c>
      <c r="Z88" s="136">
        <v>2.72</v>
      </c>
      <c r="AA88" s="136">
        <v>2.98</v>
      </c>
    </row>
    <row r="89" spans="1:27" ht="23.4" thickBot="1">
      <c r="A89" s="115" t="s">
        <v>1752</v>
      </c>
      <c r="B89" s="144">
        <v>1.02</v>
      </c>
      <c r="C89" s="148">
        <v>0.68</v>
      </c>
      <c r="D89" s="116">
        <f t="shared" si="4"/>
        <v>2015</v>
      </c>
      <c r="G89" s="141" t="s">
        <v>1657</v>
      </c>
      <c r="H89" s="136">
        <v>7</v>
      </c>
      <c r="I89" s="136">
        <v>2015</v>
      </c>
      <c r="J89" t="str">
        <f t="shared" si="3"/>
        <v>7/05/2015</v>
      </c>
      <c r="K89" s="136"/>
      <c r="N89" s="137">
        <v>42190</v>
      </c>
      <c r="O89" s="138">
        <v>0.01</v>
      </c>
      <c r="P89" s="138" t="s">
        <v>434</v>
      </c>
      <c r="Q89" s="138">
        <v>0.01</v>
      </c>
      <c r="R89" s="138" t="s">
        <v>434</v>
      </c>
      <c r="S89" s="138">
        <v>0.08</v>
      </c>
      <c r="T89" s="138">
        <v>0.24</v>
      </c>
      <c r="U89" s="138">
        <v>0.63</v>
      </c>
      <c r="V89" s="138">
        <v>1.02</v>
      </c>
      <c r="W89" s="138">
        <v>1.55</v>
      </c>
      <c r="X89" s="138">
        <v>1.93</v>
      </c>
      <c r="Y89" s="138">
        <v>2.1800000000000002</v>
      </c>
      <c r="Z89" s="138">
        <v>2.63</v>
      </c>
      <c r="AA89" s="138">
        <v>2.9</v>
      </c>
    </row>
    <row r="90" spans="1:27" ht="23.4" thickBot="1">
      <c r="A90" s="115" t="s">
        <v>1753</v>
      </c>
      <c r="B90" s="143">
        <v>0.96</v>
      </c>
      <c r="C90" s="147">
        <v>0.68</v>
      </c>
      <c r="D90" s="116">
        <f t="shared" si="4"/>
        <v>2015</v>
      </c>
      <c r="G90" s="140" t="s">
        <v>1657</v>
      </c>
      <c r="H90" s="138">
        <v>8</v>
      </c>
      <c r="I90" s="138">
        <v>2015</v>
      </c>
      <c r="J90" t="str">
        <f t="shared" si="3"/>
        <v>8/05/2015</v>
      </c>
      <c r="K90" s="138"/>
      <c r="N90" s="135">
        <v>42221</v>
      </c>
      <c r="O90" s="136">
        <v>0.01</v>
      </c>
      <c r="P90" s="136" t="s">
        <v>434</v>
      </c>
      <c r="Q90" s="136">
        <v>0.01</v>
      </c>
      <c r="R90" s="136" t="s">
        <v>434</v>
      </c>
      <c r="S90" s="136">
        <v>0.08</v>
      </c>
      <c r="T90" s="136">
        <v>0.23</v>
      </c>
      <c r="U90" s="136">
        <v>0.59</v>
      </c>
      <c r="V90" s="136">
        <v>0.96</v>
      </c>
      <c r="W90" s="136">
        <v>1.5</v>
      </c>
      <c r="X90" s="136">
        <v>1.89</v>
      </c>
      <c r="Y90" s="136">
        <v>2.16</v>
      </c>
      <c r="Z90" s="136">
        <v>2.63</v>
      </c>
      <c r="AA90" s="136">
        <v>2.9</v>
      </c>
    </row>
    <row r="91" spans="1:27" ht="23.4" thickBot="1">
      <c r="A91" s="115" t="s">
        <v>1754</v>
      </c>
      <c r="B91" s="144">
        <v>1.02</v>
      </c>
      <c r="C91" s="148">
        <v>0.79</v>
      </c>
      <c r="D91" s="116">
        <f t="shared" si="4"/>
        <v>2015</v>
      </c>
      <c r="G91" s="141" t="s">
        <v>1657</v>
      </c>
      <c r="H91" s="136">
        <v>11</v>
      </c>
      <c r="I91" s="136">
        <v>2015</v>
      </c>
      <c r="J91" t="str">
        <f t="shared" si="3"/>
        <v>11/05/2015</v>
      </c>
      <c r="K91" s="136"/>
      <c r="N91" s="137">
        <v>42313</v>
      </c>
      <c r="O91" s="138">
        <v>0.02</v>
      </c>
      <c r="P91" s="138" t="s">
        <v>434</v>
      </c>
      <c r="Q91" s="138">
        <v>0.02</v>
      </c>
      <c r="R91" s="138" t="s">
        <v>434</v>
      </c>
      <c r="S91" s="138">
        <v>0.09</v>
      </c>
      <c r="T91" s="138">
        <v>0.25</v>
      </c>
      <c r="U91" s="138">
        <v>0.62</v>
      </c>
      <c r="V91" s="138">
        <v>1.02</v>
      </c>
      <c r="W91" s="138">
        <v>1.59</v>
      </c>
      <c r="X91" s="138">
        <v>2</v>
      </c>
      <c r="Y91" s="138">
        <v>2.2799999999999998</v>
      </c>
      <c r="Z91" s="138">
        <v>2.76</v>
      </c>
      <c r="AA91" s="138">
        <v>3.03</v>
      </c>
    </row>
    <row r="92" spans="1:27" ht="23.4" thickBot="1">
      <c r="A92" s="115" t="s">
        <v>1755</v>
      </c>
      <c r="B92" s="143">
        <v>1</v>
      </c>
      <c r="C92" s="147">
        <v>0.79</v>
      </c>
      <c r="D92" s="116">
        <f t="shared" si="4"/>
        <v>2015</v>
      </c>
      <c r="G92" s="140" t="s">
        <v>1657</v>
      </c>
      <c r="H92" s="138">
        <v>12</v>
      </c>
      <c r="I92" s="138">
        <v>2015</v>
      </c>
      <c r="J92" t="str">
        <f t="shared" si="3"/>
        <v>12/05/2015</v>
      </c>
      <c r="K92" s="138"/>
      <c r="N92" s="135">
        <v>42343</v>
      </c>
      <c r="O92" s="136">
        <v>0.01</v>
      </c>
      <c r="P92" s="136" t="s">
        <v>434</v>
      </c>
      <c r="Q92" s="136">
        <v>0.03</v>
      </c>
      <c r="R92" s="136" t="s">
        <v>434</v>
      </c>
      <c r="S92" s="136">
        <v>0.09</v>
      </c>
      <c r="T92" s="136">
        <v>0.25</v>
      </c>
      <c r="U92" s="136">
        <v>0.61</v>
      </c>
      <c r="V92" s="136">
        <v>1</v>
      </c>
      <c r="W92" s="136">
        <v>1.58</v>
      </c>
      <c r="X92" s="136">
        <v>2</v>
      </c>
      <c r="Y92" s="136">
        <v>2.2799999999999998</v>
      </c>
      <c r="Z92" s="136">
        <v>2.75</v>
      </c>
      <c r="AA92" s="136">
        <v>3.02</v>
      </c>
    </row>
    <row r="93" spans="1:27" ht="23.4" thickBot="1">
      <c r="A93" s="115" t="s">
        <v>1756</v>
      </c>
      <c r="B93" s="144">
        <v>0.97</v>
      </c>
      <c r="C93" s="148">
        <v>0.82</v>
      </c>
      <c r="D93" s="116">
        <f t="shared" si="4"/>
        <v>2015</v>
      </c>
      <c r="G93" s="141" t="s">
        <v>1657</v>
      </c>
      <c r="H93" s="136">
        <v>13</v>
      </c>
      <c r="I93" s="136">
        <v>2015</v>
      </c>
      <c r="J93" t="str">
        <f t="shared" si="3"/>
        <v>13/05/2015</v>
      </c>
      <c r="K93" s="136"/>
      <c r="N93" s="138" t="s">
        <v>485</v>
      </c>
      <c r="O93" s="138">
        <v>0.02</v>
      </c>
      <c r="P93" s="138" t="s">
        <v>434</v>
      </c>
      <c r="Q93" s="138">
        <v>0.02</v>
      </c>
      <c r="R93" s="138" t="s">
        <v>434</v>
      </c>
      <c r="S93" s="138">
        <v>0.09</v>
      </c>
      <c r="T93" s="138">
        <v>0.24</v>
      </c>
      <c r="U93" s="138">
        <v>0.59</v>
      </c>
      <c r="V93" s="138">
        <v>0.97</v>
      </c>
      <c r="W93" s="138">
        <v>1.57</v>
      </c>
      <c r="X93" s="138">
        <v>2</v>
      </c>
      <c r="Y93" s="138">
        <v>2.27</v>
      </c>
      <c r="Z93" s="138">
        <v>2.79</v>
      </c>
      <c r="AA93" s="138">
        <v>3.07</v>
      </c>
    </row>
    <row r="94" spans="1:27" ht="23.4" thickBot="1">
      <c r="A94" s="115" t="s">
        <v>1757</v>
      </c>
      <c r="B94" s="143">
        <v>0.91</v>
      </c>
      <c r="C94" s="147">
        <v>0.8</v>
      </c>
      <c r="D94" s="116">
        <f t="shared" si="4"/>
        <v>2015</v>
      </c>
      <c r="G94" s="140" t="s">
        <v>1657</v>
      </c>
      <c r="H94" s="138">
        <v>14</v>
      </c>
      <c r="I94" s="138">
        <v>2015</v>
      </c>
      <c r="J94" t="str">
        <f t="shared" si="3"/>
        <v>14/05/2015</v>
      </c>
      <c r="K94" s="138"/>
      <c r="N94" s="136" t="s">
        <v>486</v>
      </c>
      <c r="O94" s="136">
        <v>0</v>
      </c>
      <c r="P94" s="136" t="s">
        <v>434</v>
      </c>
      <c r="Q94" s="136">
        <v>0.01</v>
      </c>
      <c r="R94" s="136" t="s">
        <v>434</v>
      </c>
      <c r="S94" s="136">
        <v>0.08</v>
      </c>
      <c r="T94" s="136">
        <v>0.23</v>
      </c>
      <c r="U94" s="136">
        <v>0.56000000000000005</v>
      </c>
      <c r="V94" s="136">
        <v>0.91</v>
      </c>
      <c r="W94" s="136">
        <v>1.51</v>
      </c>
      <c r="X94" s="136">
        <v>1.94</v>
      </c>
      <c r="Y94" s="136">
        <v>2.23</v>
      </c>
      <c r="Z94" s="136">
        <v>2.76</v>
      </c>
      <c r="AA94" s="136">
        <v>3.03</v>
      </c>
    </row>
    <row r="95" spans="1:27" ht="23.4" thickBot="1">
      <c r="A95" s="115" t="s">
        <v>1758</v>
      </c>
      <c r="B95" s="144">
        <v>0.9</v>
      </c>
      <c r="C95" s="148">
        <v>0.71</v>
      </c>
      <c r="D95" s="116">
        <f t="shared" si="4"/>
        <v>2015</v>
      </c>
      <c r="G95" s="141" t="s">
        <v>1657</v>
      </c>
      <c r="H95" s="136">
        <v>15</v>
      </c>
      <c r="I95" s="136">
        <v>2015</v>
      </c>
      <c r="J95" t="str">
        <f t="shared" si="3"/>
        <v>15/05/2015</v>
      </c>
      <c r="K95" s="136"/>
      <c r="N95" s="138" t="s">
        <v>487</v>
      </c>
      <c r="O95" s="138">
        <v>0.02</v>
      </c>
      <c r="P95" s="138" t="s">
        <v>434</v>
      </c>
      <c r="Q95" s="138">
        <v>0.02</v>
      </c>
      <c r="R95" s="138" t="s">
        <v>434</v>
      </c>
      <c r="S95" s="138">
        <v>0.09</v>
      </c>
      <c r="T95" s="138">
        <v>0.23</v>
      </c>
      <c r="U95" s="138">
        <v>0.55000000000000004</v>
      </c>
      <c r="V95" s="138">
        <v>0.9</v>
      </c>
      <c r="W95" s="138">
        <v>1.46</v>
      </c>
      <c r="X95" s="138">
        <v>1.87</v>
      </c>
      <c r="Y95" s="138">
        <v>2.14</v>
      </c>
      <c r="Z95" s="138">
        <v>2.66</v>
      </c>
      <c r="AA95" s="138">
        <v>2.93</v>
      </c>
    </row>
    <row r="96" spans="1:27" ht="23.4" thickBot="1">
      <c r="A96" s="115" t="s">
        <v>1759</v>
      </c>
      <c r="B96" s="143">
        <v>0.95</v>
      </c>
      <c r="C96" s="147">
        <v>0.79</v>
      </c>
      <c r="D96" s="116">
        <f t="shared" si="4"/>
        <v>2015</v>
      </c>
      <c r="G96" s="140" t="s">
        <v>1657</v>
      </c>
      <c r="H96" s="138">
        <v>18</v>
      </c>
      <c r="I96" s="138">
        <v>2015</v>
      </c>
      <c r="J96" t="str">
        <f t="shared" si="3"/>
        <v>18/05/2015</v>
      </c>
      <c r="K96" s="138"/>
      <c r="N96" s="136" t="s">
        <v>488</v>
      </c>
      <c r="O96" s="136">
        <v>0.01</v>
      </c>
      <c r="P96" s="136" t="s">
        <v>434</v>
      </c>
      <c r="Q96" s="136">
        <v>0.02</v>
      </c>
      <c r="R96" s="136" t="s">
        <v>434</v>
      </c>
      <c r="S96" s="136">
        <v>0.08</v>
      </c>
      <c r="T96" s="136">
        <v>0.22</v>
      </c>
      <c r="U96" s="136">
        <v>0.57999999999999996</v>
      </c>
      <c r="V96" s="136">
        <v>0.95</v>
      </c>
      <c r="W96" s="136">
        <v>1.54</v>
      </c>
      <c r="X96" s="136">
        <v>1.95</v>
      </c>
      <c r="Y96" s="136">
        <v>2.23</v>
      </c>
      <c r="Z96" s="136">
        <v>2.75</v>
      </c>
      <c r="AA96" s="136">
        <v>3.02</v>
      </c>
    </row>
    <row r="97" spans="1:27" ht="23.4" thickBot="1">
      <c r="A97" s="115" t="s">
        <v>1760</v>
      </c>
      <c r="B97" s="144">
        <v>1.01</v>
      </c>
      <c r="C97" s="148">
        <v>0.83</v>
      </c>
      <c r="D97" s="116">
        <f t="shared" si="4"/>
        <v>2015</v>
      </c>
      <c r="G97" s="141" t="s">
        <v>1657</v>
      </c>
      <c r="H97" s="136">
        <v>19</v>
      </c>
      <c r="I97" s="136">
        <v>2015</v>
      </c>
      <c r="J97" t="str">
        <f t="shared" si="3"/>
        <v>19/05/2015</v>
      </c>
      <c r="K97" s="136"/>
      <c r="N97" s="138" t="s">
        <v>489</v>
      </c>
      <c r="O97" s="138">
        <v>0.02</v>
      </c>
      <c r="P97" s="138" t="s">
        <v>434</v>
      </c>
      <c r="Q97" s="138">
        <v>0.02</v>
      </c>
      <c r="R97" s="138" t="s">
        <v>434</v>
      </c>
      <c r="S97" s="138">
        <v>7.0000000000000007E-2</v>
      </c>
      <c r="T97" s="138">
        <v>0.23</v>
      </c>
      <c r="U97" s="138">
        <v>0.63</v>
      </c>
      <c r="V97" s="138">
        <v>1.01</v>
      </c>
      <c r="W97" s="138">
        <v>1.6</v>
      </c>
      <c r="X97" s="138">
        <v>2.0099999999999998</v>
      </c>
      <c r="Y97" s="138">
        <v>2.27</v>
      </c>
      <c r="Z97" s="138">
        <v>2.79</v>
      </c>
      <c r="AA97" s="138">
        <v>3.05</v>
      </c>
    </row>
    <row r="98" spans="1:27" ht="23.4" thickBot="1">
      <c r="A98" s="115" t="s">
        <v>1761</v>
      </c>
      <c r="B98" s="143">
        <v>0.98</v>
      </c>
      <c r="C98" s="147">
        <v>0.82</v>
      </c>
      <c r="D98" s="116">
        <f t="shared" si="4"/>
        <v>2015</v>
      </c>
      <c r="G98" s="140" t="s">
        <v>1657</v>
      </c>
      <c r="H98" s="138">
        <v>20</v>
      </c>
      <c r="I98" s="138">
        <v>2015</v>
      </c>
      <c r="J98" t="str">
        <f t="shared" si="3"/>
        <v>20/05/2015</v>
      </c>
      <c r="K98" s="138"/>
      <c r="N98" s="136" t="s">
        <v>490</v>
      </c>
      <c r="O98" s="136">
        <v>0.02</v>
      </c>
      <c r="P98" s="136" t="s">
        <v>434</v>
      </c>
      <c r="Q98" s="136">
        <v>0.02</v>
      </c>
      <c r="R98" s="136" t="s">
        <v>434</v>
      </c>
      <c r="S98" s="136">
        <v>0.08</v>
      </c>
      <c r="T98" s="136">
        <v>0.23</v>
      </c>
      <c r="U98" s="136">
        <v>0.6</v>
      </c>
      <c r="V98" s="136">
        <v>0.98</v>
      </c>
      <c r="W98" s="136">
        <v>1.57</v>
      </c>
      <c r="X98" s="136">
        <v>1.98</v>
      </c>
      <c r="Y98" s="136">
        <v>2.2599999999999998</v>
      </c>
      <c r="Z98" s="136">
        <v>2.79</v>
      </c>
      <c r="AA98" s="136">
        <v>3.06</v>
      </c>
    </row>
    <row r="99" spans="1:27" ht="23.4" thickBot="1">
      <c r="A99" s="115" t="s">
        <v>1762</v>
      </c>
      <c r="B99" s="144">
        <v>0.95</v>
      </c>
      <c r="C99" s="148">
        <v>0.77</v>
      </c>
      <c r="D99" s="116">
        <f t="shared" si="4"/>
        <v>2015</v>
      </c>
      <c r="G99" s="141" t="s">
        <v>1657</v>
      </c>
      <c r="H99" s="136">
        <v>21</v>
      </c>
      <c r="I99" s="136">
        <v>2015</v>
      </c>
      <c r="J99" t="str">
        <f t="shared" si="3"/>
        <v>21/05/2015</v>
      </c>
      <c r="K99" s="136"/>
      <c r="N99" s="138" t="s">
        <v>491</v>
      </c>
      <c r="O99" s="138">
        <v>0.02</v>
      </c>
      <c r="P99" s="138" t="s">
        <v>434</v>
      </c>
      <c r="Q99" s="138">
        <v>0.02</v>
      </c>
      <c r="R99" s="138" t="s">
        <v>434</v>
      </c>
      <c r="S99" s="138">
        <v>7.0000000000000007E-2</v>
      </c>
      <c r="T99" s="138">
        <v>0.22</v>
      </c>
      <c r="U99" s="138">
        <v>0.6</v>
      </c>
      <c r="V99" s="138">
        <v>0.95</v>
      </c>
      <c r="W99" s="138">
        <v>1.53</v>
      </c>
      <c r="X99" s="138">
        <v>1.92</v>
      </c>
      <c r="Y99" s="138">
        <v>2.19</v>
      </c>
      <c r="Z99" s="138">
        <v>2.71</v>
      </c>
      <c r="AA99" s="138">
        <v>2.98</v>
      </c>
    </row>
    <row r="100" spans="1:27" ht="23.4" thickBot="1">
      <c r="A100" s="115" t="s">
        <v>1763</v>
      </c>
      <c r="B100" s="143">
        <v>1.01</v>
      </c>
      <c r="C100" s="147">
        <v>0.76</v>
      </c>
      <c r="D100" s="116">
        <f t="shared" si="4"/>
        <v>2015</v>
      </c>
      <c r="G100" s="140" t="s">
        <v>1657</v>
      </c>
      <c r="H100" s="138">
        <v>22</v>
      </c>
      <c r="I100" s="138">
        <v>2015</v>
      </c>
      <c r="J100" t="str">
        <f t="shared" si="3"/>
        <v>22/05/2015</v>
      </c>
      <c r="K100" s="138"/>
      <c r="N100" s="136" t="s">
        <v>492</v>
      </c>
      <c r="O100" s="136">
        <v>0.01</v>
      </c>
      <c r="P100" s="136" t="s">
        <v>434</v>
      </c>
      <c r="Q100" s="136">
        <v>0.02</v>
      </c>
      <c r="R100" s="136" t="s">
        <v>434</v>
      </c>
      <c r="S100" s="136">
        <v>0.08</v>
      </c>
      <c r="T100" s="136">
        <v>0.23</v>
      </c>
      <c r="U100" s="136">
        <v>0.64</v>
      </c>
      <c r="V100" s="136">
        <v>1.01</v>
      </c>
      <c r="W100" s="136">
        <v>1.57</v>
      </c>
      <c r="X100" s="136">
        <v>1.96</v>
      </c>
      <c r="Y100" s="136">
        <v>2.21</v>
      </c>
      <c r="Z100" s="136">
        <v>2.73</v>
      </c>
      <c r="AA100" s="136">
        <v>2.99</v>
      </c>
    </row>
    <row r="101" spans="1:27" ht="23.4" thickBot="1">
      <c r="A101" s="115" t="s">
        <v>1764</v>
      </c>
      <c r="B101" s="144">
        <v>0.99</v>
      </c>
      <c r="C101" s="148">
        <v>0.71</v>
      </c>
      <c r="D101" s="116">
        <f t="shared" si="4"/>
        <v>2015</v>
      </c>
      <c r="G101" s="141" t="s">
        <v>1657</v>
      </c>
      <c r="H101" s="136">
        <v>26</v>
      </c>
      <c r="I101" s="136">
        <v>2015</v>
      </c>
      <c r="J101" t="str">
        <f t="shared" si="3"/>
        <v>26/05/2015</v>
      </c>
      <c r="K101" s="136"/>
      <c r="N101" s="138" t="s">
        <v>493</v>
      </c>
      <c r="O101" s="138">
        <v>0.01</v>
      </c>
      <c r="P101" s="138" t="s">
        <v>434</v>
      </c>
      <c r="Q101" s="138">
        <v>0.02</v>
      </c>
      <c r="R101" s="138" t="s">
        <v>434</v>
      </c>
      <c r="S101" s="138">
        <v>0.09</v>
      </c>
      <c r="T101" s="138">
        <v>0.24</v>
      </c>
      <c r="U101" s="138">
        <v>0.64</v>
      </c>
      <c r="V101" s="138">
        <v>0.99</v>
      </c>
      <c r="W101" s="138">
        <v>1.54</v>
      </c>
      <c r="X101" s="138">
        <v>1.9</v>
      </c>
      <c r="Y101" s="138">
        <v>2.14</v>
      </c>
      <c r="Z101" s="138">
        <v>2.64</v>
      </c>
      <c r="AA101" s="138">
        <v>2.89</v>
      </c>
    </row>
    <row r="102" spans="1:27" ht="23.4" thickBot="1">
      <c r="A102" s="115" t="s">
        <v>1765</v>
      </c>
      <c r="B102" s="143">
        <v>1</v>
      </c>
      <c r="C102" s="147">
        <v>0.73</v>
      </c>
      <c r="D102" s="116">
        <f t="shared" si="4"/>
        <v>2015</v>
      </c>
      <c r="G102" s="140" t="s">
        <v>1657</v>
      </c>
      <c r="H102" s="138">
        <v>27</v>
      </c>
      <c r="I102" s="138">
        <v>2015</v>
      </c>
      <c r="J102" t="str">
        <f t="shared" si="3"/>
        <v>27/05/2015</v>
      </c>
      <c r="K102" s="138"/>
      <c r="N102" s="136" t="s">
        <v>494</v>
      </c>
      <c r="O102" s="136">
        <v>0.02</v>
      </c>
      <c r="P102" s="136" t="s">
        <v>434</v>
      </c>
      <c r="Q102" s="136">
        <v>0.01</v>
      </c>
      <c r="R102" s="136" t="s">
        <v>434</v>
      </c>
      <c r="S102" s="136">
        <v>0.09</v>
      </c>
      <c r="T102" s="136">
        <v>0.27</v>
      </c>
      <c r="U102" s="136">
        <v>0.64</v>
      </c>
      <c r="V102" s="136">
        <v>1</v>
      </c>
      <c r="W102" s="136">
        <v>1.53</v>
      </c>
      <c r="X102" s="136">
        <v>1.9</v>
      </c>
      <c r="Y102" s="136">
        <v>2.14</v>
      </c>
      <c r="Z102" s="136">
        <v>2.63</v>
      </c>
      <c r="AA102" s="136">
        <v>2.88</v>
      </c>
    </row>
    <row r="103" spans="1:27" ht="23.4" thickBot="1">
      <c r="A103" s="115" t="s">
        <v>1766</v>
      </c>
      <c r="B103" s="144">
        <v>0.97</v>
      </c>
      <c r="C103" s="148">
        <v>0.75</v>
      </c>
      <c r="D103" s="116">
        <f t="shared" si="4"/>
        <v>2015</v>
      </c>
      <c r="G103" s="141" t="s">
        <v>1657</v>
      </c>
      <c r="H103" s="136">
        <v>28</v>
      </c>
      <c r="I103" s="136">
        <v>2015</v>
      </c>
      <c r="J103" t="str">
        <f t="shared" si="3"/>
        <v>28/05/2015</v>
      </c>
      <c r="K103" s="136"/>
      <c r="N103" s="138" t="s">
        <v>495</v>
      </c>
      <c r="O103" s="138">
        <v>0.01</v>
      </c>
      <c r="P103" s="138" t="s">
        <v>434</v>
      </c>
      <c r="Q103" s="138">
        <v>0.01</v>
      </c>
      <c r="R103" s="138" t="s">
        <v>434</v>
      </c>
      <c r="S103" s="138">
        <v>0.08</v>
      </c>
      <c r="T103" s="138">
        <v>0.26</v>
      </c>
      <c r="U103" s="138">
        <v>0.62</v>
      </c>
      <c r="V103" s="138">
        <v>0.97</v>
      </c>
      <c r="W103" s="138">
        <v>1.51</v>
      </c>
      <c r="X103" s="138">
        <v>1.89</v>
      </c>
      <c r="Y103" s="138">
        <v>2.13</v>
      </c>
      <c r="Z103" s="138">
        <v>2.64</v>
      </c>
      <c r="AA103" s="138">
        <v>2.89</v>
      </c>
    </row>
    <row r="104" spans="1:27" ht="23.4" thickBot="1">
      <c r="A104" s="115" t="s">
        <v>1767</v>
      </c>
      <c r="B104" s="143">
        <v>0.94</v>
      </c>
      <c r="C104" s="147">
        <v>0.72</v>
      </c>
      <c r="D104" s="116">
        <f t="shared" si="4"/>
        <v>2015</v>
      </c>
      <c r="G104" s="140" t="s">
        <v>1657</v>
      </c>
      <c r="H104" s="138">
        <v>29</v>
      </c>
      <c r="I104" s="138">
        <v>2015</v>
      </c>
      <c r="J104" t="str">
        <f t="shared" si="3"/>
        <v>29/05/2015</v>
      </c>
      <c r="K104" s="138"/>
      <c r="N104" s="136" t="s">
        <v>496</v>
      </c>
      <c r="O104" s="136">
        <v>0.01</v>
      </c>
      <c r="P104" s="136" t="s">
        <v>434</v>
      </c>
      <c r="Q104" s="136">
        <v>0.01</v>
      </c>
      <c r="R104" s="136" t="s">
        <v>434</v>
      </c>
      <c r="S104" s="136">
        <v>0.06</v>
      </c>
      <c r="T104" s="136">
        <v>0.26</v>
      </c>
      <c r="U104" s="136">
        <v>0.61</v>
      </c>
      <c r="V104" s="136">
        <v>0.94</v>
      </c>
      <c r="W104" s="136">
        <v>1.49</v>
      </c>
      <c r="X104" s="136">
        <v>1.86</v>
      </c>
      <c r="Y104" s="136">
        <v>2.12</v>
      </c>
      <c r="Z104" s="136">
        <v>2.63</v>
      </c>
      <c r="AA104" s="136">
        <v>2.88</v>
      </c>
    </row>
    <row r="105" spans="1:27" ht="23.4" thickBot="1">
      <c r="A105" s="115" t="s">
        <v>1768</v>
      </c>
      <c r="B105" s="144">
        <v>0.99</v>
      </c>
      <c r="C105" s="148">
        <v>0.79</v>
      </c>
      <c r="D105" s="116">
        <f t="shared" si="4"/>
        <v>2015</v>
      </c>
      <c r="G105" s="141" t="s">
        <v>1658</v>
      </c>
      <c r="H105" s="136">
        <v>1</v>
      </c>
      <c r="I105" s="136">
        <v>2015</v>
      </c>
      <c r="J105" t="str">
        <f t="shared" si="3"/>
        <v>1/06/2015</v>
      </c>
      <c r="K105" s="136"/>
      <c r="N105" s="137">
        <v>42010</v>
      </c>
      <c r="O105" s="138">
        <v>0.02</v>
      </c>
      <c r="P105" s="138" t="s">
        <v>434</v>
      </c>
      <c r="Q105" s="138">
        <v>0.02</v>
      </c>
      <c r="R105" s="138" t="s">
        <v>434</v>
      </c>
      <c r="S105" s="138">
        <v>7.0000000000000007E-2</v>
      </c>
      <c r="T105" s="138">
        <v>0.26</v>
      </c>
      <c r="U105" s="138">
        <v>0.64</v>
      </c>
      <c r="V105" s="138">
        <v>0.99</v>
      </c>
      <c r="W105" s="138">
        <v>1.55</v>
      </c>
      <c r="X105" s="138">
        <v>1.93</v>
      </c>
      <c r="Y105" s="138">
        <v>2.19</v>
      </c>
      <c r="Z105" s="138">
        <v>2.69</v>
      </c>
      <c r="AA105" s="138">
        <v>2.94</v>
      </c>
    </row>
    <row r="106" spans="1:27" ht="23.4" thickBot="1">
      <c r="A106" s="115" t="s">
        <v>1769</v>
      </c>
      <c r="B106" s="143">
        <v>1.02</v>
      </c>
      <c r="C106" s="147">
        <v>0.85</v>
      </c>
      <c r="D106" s="116">
        <f t="shared" si="4"/>
        <v>2015</v>
      </c>
      <c r="G106" s="140" t="s">
        <v>1658</v>
      </c>
      <c r="H106" s="138">
        <v>2</v>
      </c>
      <c r="I106" s="138">
        <v>2015</v>
      </c>
      <c r="J106" t="str">
        <f t="shared" si="3"/>
        <v>2/06/2015</v>
      </c>
      <c r="K106" s="138"/>
      <c r="N106" s="135">
        <v>42041</v>
      </c>
      <c r="O106" s="136">
        <v>0.02</v>
      </c>
      <c r="P106" s="136" t="s">
        <v>434</v>
      </c>
      <c r="Q106" s="136">
        <v>0.01</v>
      </c>
      <c r="R106" s="136" t="s">
        <v>434</v>
      </c>
      <c r="S106" s="136">
        <v>7.0000000000000007E-2</v>
      </c>
      <c r="T106" s="136">
        <v>0.26</v>
      </c>
      <c r="U106" s="136">
        <v>0.64</v>
      </c>
      <c r="V106" s="136">
        <v>1.02</v>
      </c>
      <c r="W106" s="136">
        <v>1.61</v>
      </c>
      <c r="X106" s="136">
        <v>2.0099999999999998</v>
      </c>
      <c r="Y106" s="136">
        <v>2.27</v>
      </c>
      <c r="Z106" s="136">
        <v>2.77</v>
      </c>
      <c r="AA106" s="136">
        <v>3.02</v>
      </c>
    </row>
    <row r="107" spans="1:27" ht="23.4" thickBot="1">
      <c r="A107" s="115" t="s">
        <v>1770</v>
      </c>
      <c r="B107" s="144">
        <v>1.07</v>
      </c>
      <c r="C107" s="148">
        <v>0.93</v>
      </c>
      <c r="D107" s="116">
        <f t="shared" si="4"/>
        <v>2015</v>
      </c>
      <c r="G107" s="141" t="s">
        <v>1658</v>
      </c>
      <c r="H107" s="136">
        <v>3</v>
      </c>
      <c r="I107" s="136">
        <v>2015</v>
      </c>
      <c r="J107" t="str">
        <f t="shared" si="3"/>
        <v>3/06/2015</v>
      </c>
      <c r="K107" s="136"/>
      <c r="N107" s="137">
        <v>42069</v>
      </c>
      <c r="O107" s="138">
        <v>0.02</v>
      </c>
      <c r="P107" s="138" t="s">
        <v>434</v>
      </c>
      <c r="Q107" s="138">
        <v>0.02</v>
      </c>
      <c r="R107" s="138" t="s">
        <v>434</v>
      </c>
      <c r="S107" s="138">
        <v>7.0000000000000007E-2</v>
      </c>
      <c r="T107" s="138">
        <v>0.26</v>
      </c>
      <c r="U107" s="138">
        <v>0.69</v>
      </c>
      <c r="V107" s="138">
        <v>1.07</v>
      </c>
      <c r="W107" s="138">
        <v>1.69</v>
      </c>
      <c r="X107" s="138">
        <v>2.12</v>
      </c>
      <c r="Y107" s="138">
        <v>2.38</v>
      </c>
      <c r="Z107" s="138">
        <v>2.87</v>
      </c>
      <c r="AA107" s="138">
        <v>3.11</v>
      </c>
    </row>
    <row r="108" spans="1:27" ht="23.4" thickBot="1">
      <c r="A108" s="115" t="s">
        <v>1771</v>
      </c>
      <c r="B108" s="143">
        <v>1.04</v>
      </c>
      <c r="C108" s="147">
        <v>0.86</v>
      </c>
      <c r="D108" s="116">
        <f t="shared" si="4"/>
        <v>2015</v>
      </c>
      <c r="G108" s="140" t="s">
        <v>1658</v>
      </c>
      <c r="H108" s="138">
        <v>4</v>
      </c>
      <c r="I108" s="138">
        <v>2015</v>
      </c>
      <c r="J108" t="str">
        <f t="shared" si="3"/>
        <v>4/06/2015</v>
      </c>
      <c r="K108" s="138"/>
      <c r="N108" s="135">
        <v>42100</v>
      </c>
      <c r="O108" s="136">
        <v>0.02</v>
      </c>
      <c r="P108" s="136" t="s">
        <v>434</v>
      </c>
      <c r="Q108" s="136">
        <v>0.02</v>
      </c>
      <c r="R108" s="136" t="s">
        <v>434</v>
      </c>
      <c r="S108" s="136">
        <v>0.08</v>
      </c>
      <c r="T108" s="136">
        <v>0.27</v>
      </c>
      <c r="U108" s="136">
        <v>0.66</v>
      </c>
      <c r="V108" s="136">
        <v>1.04</v>
      </c>
      <c r="W108" s="136">
        <v>1.65</v>
      </c>
      <c r="X108" s="136">
        <v>2.0499999999999998</v>
      </c>
      <c r="Y108" s="136">
        <v>2.31</v>
      </c>
      <c r="Z108" s="136">
        <v>2.78</v>
      </c>
      <c r="AA108" s="136">
        <v>3.03</v>
      </c>
    </row>
    <row r="109" spans="1:27" ht="23.4" thickBot="1">
      <c r="A109" s="115" t="s">
        <v>1772</v>
      </c>
      <c r="B109" s="144">
        <v>1.1299999999999999</v>
      </c>
      <c r="C109" s="148">
        <v>0.92</v>
      </c>
      <c r="D109" s="116">
        <f t="shared" si="4"/>
        <v>2015</v>
      </c>
      <c r="G109" s="141" t="s">
        <v>1658</v>
      </c>
      <c r="H109" s="136">
        <v>5</v>
      </c>
      <c r="I109" s="136">
        <v>2015</v>
      </c>
      <c r="J109" t="str">
        <f t="shared" si="3"/>
        <v>5/06/2015</v>
      </c>
      <c r="K109" s="136"/>
      <c r="N109" s="137">
        <v>42130</v>
      </c>
      <c r="O109" s="138">
        <v>0.02</v>
      </c>
      <c r="P109" s="138" t="s">
        <v>434</v>
      </c>
      <c r="Q109" s="138">
        <v>0.03</v>
      </c>
      <c r="R109" s="138" t="s">
        <v>434</v>
      </c>
      <c r="S109" s="138">
        <v>0.08</v>
      </c>
      <c r="T109" s="138">
        <v>0.28999999999999998</v>
      </c>
      <c r="U109" s="138">
        <v>0.73</v>
      </c>
      <c r="V109" s="138">
        <v>1.1299999999999999</v>
      </c>
      <c r="W109" s="138">
        <v>1.75</v>
      </c>
      <c r="X109" s="138">
        <v>2.16</v>
      </c>
      <c r="Y109" s="138">
        <v>2.41</v>
      </c>
      <c r="Z109" s="138">
        <v>2.87</v>
      </c>
      <c r="AA109" s="138">
        <v>3.11</v>
      </c>
    </row>
    <row r="110" spans="1:27" ht="23.4" thickBot="1">
      <c r="A110" s="115" t="s">
        <v>1773</v>
      </c>
      <c r="B110" s="143">
        <v>1.0900000000000001</v>
      </c>
      <c r="C110" s="147">
        <v>0.92</v>
      </c>
      <c r="D110" s="116">
        <f t="shared" si="4"/>
        <v>2015</v>
      </c>
      <c r="G110" s="140" t="s">
        <v>1658</v>
      </c>
      <c r="H110" s="138">
        <v>8</v>
      </c>
      <c r="I110" s="138">
        <v>2015</v>
      </c>
      <c r="J110" t="str">
        <f t="shared" si="3"/>
        <v>8/06/2015</v>
      </c>
      <c r="K110" s="138"/>
      <c r="N110" s="135">
        <v>42222</v>
      </c>
      <c r="O110" s="136">
        <v>0.01</v>
      </c>
      <c r="P110" s="136" t="s">
        <v>434</v>
      </c>
      <c r="Q110" s="136">
        <v>0.02</v>
      </c>
      <c r="R110" s="136" t="s">
        <v>434</v>
      </c>
      <c r="S110" s="136">
        <v>0.09</v>
      </c>
      <c r="T110" s="136">
        <v>0.27</v>
      </c>
      <c r="U110" s="136">
        <v>0.7</v>
      </c>
      <c r="V110" s="136">
        <v>1.0900000000000001</v>
      </c>
      <c r="W110" s="136">
        <v>1.72</v>
      </c>
      <c r="X110" s="136">
        <v>2.13</v>
      </c>
      <c r="Y110" s="136">
        <v>2.39</v>
      </c>
      <c r="Z110" s="136">
        <v>2.86</v>
      </c>
      <c r="AA110" s="136">
        <v>3.11</v>
      </c>
    </row>
    <row r="111" spans="1:27" ht="23.4" thickBot="1">
      <c r="A111" s="115" t="s">
        <v>1774</v>
      </c>
      <c r="B111" s="144">
        <v>1.1200000000000001</v>
      </c>
      <c r="C111" s="148">
        <v>0.94</v>
      </c>
      <c r="D111" s="116">
        <f t="shared" si="4"/>
        <v>2015</v>
      </c>
      <c r="G111" s="141" t="s">
        <v>1658</v>
      </c>
      <c r="H111" s="136">
        <v>9</v>
      </c>
      <c r="I111" s="136">
        <v>2015</v>
      </c>
      <c r="J111" t="str">
        <f t="shared" si="3"/>
        <v>9/06/2015</v>
      </c>
      <c r="K111" s="136"/>
      <c r="N111" s="137">
        <v>42253</v>
      </c>
      <c r="O111" s="138">
        <v>0.01</v>
      </c>
      <c r="P111" s="138" t="s">
        <v>434</v>
      </c>
      <c r="Q111" s="138">
        <v>0.02</v>
      </c>
      <c r="R111" s="138" t="s">
        <v>434</v>
      </c>
      <c r="S111" s="138">
        <v>0.08</v>
      </c>
      <c r="T111" s="138">
        <v>0.27</v>
      </c>
      <c r="U111" s="138">
        <v>0.72</v>
      </c>
      <c r="V111" s="138">
        <v>1.1200000000000001</v>
      </c>
      <c r="W111" s="138">
        <v>1.74</v>
      </c>
      <c r="X111" s="138">
        <v>2.16</v>
      </c>
      <c r="Y111" s="138">
        <v>2.42</v>
      </c>
      <c r="Z111" s="138">
        <v>2.89</v>
      </c>
      <c r="AA111" s="138">
        <v>3.15</v>
      </c>
    </row>
    <row r="112" spans="1:27" ht="23.4" thickBot="1">
      <c r="A112" s="115" t="s">
        <v>1775</v>
      </c>
      <c r="B112" s="143">
        <v>1.1499999999999999</v>
      </c>
      <c r="C112" s="147">
        <v>1.01</v>
      </c>
      <c r="D112" s="116">
        <f t="shared" si="4"/>
        <v>2015</v>
      </c>
      <c r="G112" s="140" t="s">
        <v>1658</v>
      </c>
      <c r="H112" s="138">
        <v>10</v>
      </c>
      <c r="I112" s="138">
        <v>2015</v>
      </c>
      <c r="J112" t="str">
        <f t="shared" si="3"/>
        <v>10/06/2015</v>
      </c>
      <c r="K112" s="138"/>
      <c r="N112" s="135">
        <v>42283</v>
      </c>
      <c r="O112" s="136">
        <v>0.01</v>
      </c>
      <c r="P112" s="136" t="s">
        <v>434</v>
      </c>
      <c r="Q112" s="136">
        <v>0.02</v>
      </c>
      <c r="R112" s="136" t="s">
        <v>434</v>
      </c>
      <c r="S112" s="136">
        <v>0.1</v>
      </c>
      <c r="T112" s="136">
        <v>0.28000000000000003</v>
      </c>
      <c r="U112" s="136">
        <v>0.75</v>
      </c>
      <c r="V112" s="136">
        <v>1.1499999999999999</v>
      </c>
      <c r="W112" s="136">
        <v>1.8</v>
      </c>
      <c r="X112" s="136">
        <v>2.2200000000000002</v>
      </c>
      <c r="Y112" s="136">
        <v>2.5</v>
      </c>
      <c r="Z112" s="136">
        <v>2.96</v>
      </c>
      <c r="AA112" s="136">
        <v>3.22</v>
      </c>
    </row>
    <row r="113" spans="1:27" ht="23.4" thickBot="1">
      <c r="A113" s="115" t="s">
        <v>1776</v>
      </c>
      <c r="B113" s="144">
        <v>1.1200000000000001</v>
      </c>
      <c r="C113" s="148">
        <v>0.93</v>
      </c>
      <c r="D113" s="116">
        <f t="shared" si="4"/>
        <v>2015</v>
      </c>
      <c r="G113" s="141" t="s">
        <v>1658</v>
      </c>
      <c r="H113" s="136">
        <v>11</v>
      </c>
      <c r="I113" s="136">
        <v>2015</v>
      </c>
      <c r="J113" t="str">
        <f t="shared" si="3"/>
        <v>11/06/2015</v>
      </c>
      <c r="K113" s="136"/>
      <c r="N113" s="137">
        <v>42314</v>
      </c>
      <c r="O113" s="138">
        <v>0.01</v>
      </c>
      <c r="P113" s="138" t="s">
        <v>434</v>
      </c>
      <c r="Q113" s="138">
        <v>0.01</v>
      </c>
      <c r="R113" s="138" t="s">
        <v>434</v>
      </c>
      <c r="S113" s="138">
        <v>0.1</v>
      </c>
      <c r="T113" s="138">
        <v>0.28000000000000003</v>
      </c>
      <c r="U113" s="138">
        <v>0.73</v>
      </c>
      <c r="V113" s="138">
        <v>1.1200000000000001</v>
      </c>
      <c r="W113" s="138">
        <v>1.74</v>
      </c>
      <c r="X113" s="138">
        <v>2.14</v>
      </c>
      <c r="Y113" s="138">
        <v>2.39</v>
      </c>
      <c r="Z113" s="138">
        <v>2.84</v>
      </c>
      <c r="AA113" s="138">
        <v>3.11</v>
      </c>
    </row>
    <row r="114" spans="1:27" ht="23.4" thickBot="1">
      <c r="A114" s="115" t="s">
        <v>1777</v>
      </c>
      <c r="B114" s="143">
        <v>1.1200000000000001</v>
      </c>
      <c r="C114" s="147">
        <v>0.92</v>
      </c>
      <c r="D114" s="116">
        <f t="shared" si="4"/>
        <v>2015</v>
      </c>
      <c r="G114" s="140" t="s">
        <v>1658</v>
      </c>
      <c r="H114" s="138">
        <v>12</v>
      </c>
      <c r="I114" s="138">
        <v>2015</v>
      </c>
      <c r="J114" t="str">
        <f t="shared" si="3"/>
        <v>12/06/2015</v>
      </c>
      <c r="K114" s="138"/>
      <c r="N114" s="135">
        <v>42344</v>
      </c>
      <c r="O114" s="136">
        <v>0.01</v>
      </c>
      <c r="P114" s="136" t="s">
        <v>434</v>
      </c>
      <c r="Q114" s="136">
        <v>0.02</v>
      </c>
      <c r="R114" s="136" t="s">
        <v>434</v>
      </c>
      <c r="S114" s="136">
        <v>0.1</v>
      </c>
      <c r="T114" s="136">
        <v>0.28000000000000003</v>
      </c>
      <c r="U114" s="136">
        <v>0.74</v>
      </c>
      <c r="V114" s="136">
        <v>1.1200000000000001</v>
      </c>
      <c r="W114" s="136">
        <v>1.75</v>
      </c>
      <c r="X114" s="136">
        <v>2.15</v>
      </c>
      <c r="Y114" s="136">
        <v>2.39</v>
      </c>
      <c r="Z114" s="136">
        <v>2.84</v>
      </c>
      <c r="AA114" s="136">
        <v>3.1</v>
      </c>
    </row>
    <row r="115" spans="1:27" ht="23.4" thickBot="1">
      <c r="A115" s="115" t="s">
        <v>1778</v>
      </c>
      <c r="B115" s="144">
        <v>1.1000000000000001</v>
      </c>
      <c r="C115" s="148">
        <v>0.88</v>
      </c>
      <c r="D115" s="116">
        <f t="shared" si="4"/>
        <v>2015</v>
      </c>
      <c r="G115" s="141" t="s">
        <v>1658</v>
      </c>
      <c r="H115" s="136">
        <v>15</v>
      </c>
      <c r="I115" s="136">
        <v>2015</v>
      </c>
      <c r="J115" t="str">
        <f t="shared" si="3"/>
        <v>15/06/2015</v>
      </c>
      <c r="K115" s="136"/>
      <c r="N115" s="138" t="s">
        <v>497</v>
      </c>
      <c r="O115" s="138">
        <v>0</v>
      </c>
      <c r="P115" s="138" t="s">
        <v>434</v>
      </c>
      <c r="Q115" s="138">
        <v>0.02</v>
      </c>
      <c r="R115" s="138" t="s">
        <v>434</v>
      </c>
      <c r="S115" s="138">
        <v>0.11</v>
      </c>
      <c r="T115" s="138">
        <v>0.28000000000000003</v>
      </c>
      <c r="U115" s="138">
        <v>0.72</v>
      </c>
      <c r="V115" s="138">
        <v>1.1000000000000001</v>
      </c>
      <c r="W115" s="138">
        <v>1.71</v>
      </c>
      <c r="X115" s="138">
        <v>2.11</v>
      </c>
      <c r="Y115" s="138">
        <v>2.36</v>
      </c>
      <c r="Z115" s="138">
        <v>2.83</v>
      </c>
      <c r="AA115" s="138">
        <v>3.09</v>
      </c>
    </row>
    <row r="116" spans="1:27" ht="23.4" thickBot="1">
      <c r="A116" s="115" t="s">
        <v>1779</v>
      </c>
      <c r="B116" s="143">
        <v>1.08</v>
      </c>
      <c r="C116" s="147">
        <v>0.82</v>
      </c>
      <c r="D116" s="116">
        <f t="shared" si="4"/>
        <v>2015</v>
      </c>
      <c r="G116" s="140" t="s">
        <v>1658</v>
      </c>
      <c r="H116" s="138">
        <v>16</v>
      </c>
      <c r="I116" s="138">
        <v>2015</v>
      </c>
      <c r="J116" t="str">
        <f t="shared" si="3"/>
        <v>16/06/2015</v>
      </c>
      <c r="K116" s="138"/>
      <c r="N116" s="136" t="s">
        <v>498</v>
      </c>
      <c r="O116" s="136">
        <v>0</v>
      </c>
      <c r="P116" s="136" t="s">
        <v>434</v>
      </c>
      <c r="Q116" s="136">
        <v>0.01</v>
      </c>
      <c r="R116" s="136" t="s">
        <v>434</v>
      </c>
      <c r="S116" s="136">
        <v>0.11</v>
      </c>
      <c r="T116" s="136">
        <v>0.28000000000000003</v>
      </c>
      <c r="U116" s="136">
        <v>0.71</v>
      </c>
      <c r="V116" s="136">
        <v>1.08</v>
      </c>
      <c r="W116" s="136">
        <v>1.68</v>
      </c>
      <c r="X116" s="136">
        <v>2.0699999999999998</v>
      </c>
      <c r="Y116" s="136">
        <v>2.3199999999999998</v>
      </c>
      <c r="Z116" s="136">
        <v>2.79</v>
      </c>
      <c r="AA116" s="136">
        <v>3.06</v>
      </c>
    </row>
    <row r="117" spans="1:27" ht="23.4" thickBot="1">
      <c r="A117" s="115" t="s">
        <v>1780</v>
      </c>
      <c r="B117" s="144">
        <v>1.03</v>
      </c>
      <c r="C117" s="148">
        <v>0.85</v>
      </c>
      <c r="D117" s="116">
        <f t="shared" si="4"/>
        <v>2015</v>
      </c>
      <c r="G117" s="141" t="s">
        <v>1658</v>
      </c>
      <c r="H117" s="136">
        <v>17</v>
      </c>
      <c r="I117" s="136">
        <v>2015</v>
      </c>
      <c r="J117" t="str">
        <f t="shared" si="3"/>
        <v>17/06/2015</v>
      </c>
      <c r="K117" s="136"/>
      <c r="N117" s="138" t="s">
        <v>499</v>
      </c>
      <c r="O117" s="138">
        <v>0</v>
      </c>
      <c r="P117" s="138" t="s">
        <v>434</v>
      </c>
      <c r="Q117" s="138">
        <v>0.01</v>
      </c>
      <c r="R117" s="138" t="s">
        <v>434</v>
      </c>
      <c r="S117" s="138">
        <v>0.1</v>
      </c>
      <c r="T117" s="138">
        <v>0.27</v>
      </c>
      <c r="U117" s="138">
        <v>0.67</v>
      </c>
      <c r="V117" s="138">
        <v>1.03</v>
      </c>
      <c r="W117" s="138">
        <v>1.63</v>
      </c>
      <c r="X117" s="138">
        <v>2.0499999999999998</v>
      </c>
      <c r="Y117" s="138">
        <v>2.3199999999999998</v>
      </c>
      <c r="Z117" s="138">
        <v>2.82</v>
      </c>
      <c r="AA117" s="138">
        <v>3.09</v>
      </c>
    </row>
    <row r="118" spans="1:27" ht="23.4" thickBot="1">
      <c r="A118" s="115" t="s">
        <v>1781</v>
      </c>
      <c r="B118" s="143">
        <v>1.03</v>
      </c>
      <c r="C118" s="147">
        <v>0.88</v>
      </c>
      <c r="D118" s="116">
        <f t="shared" si="4"/>
        <v>2015</v>
      </c>
      <c r="G118" s="140" t="s">
        <v>1658</v>
      </c>
      <c r="H118" s="138">
        <v>18</v>
      </c>
      <c r="I118" s="138">
        <v>2015</v>
      </c>
      <c r="J118" t="str">
        <f t="shared" si="3"/>
        <v>18/06/2015</v>
      </c>
      <c r="K118" s="138"/>
      <c r="N118" s="136" t="s">
        <v>500</v>
      </c>
      <c r="O118" s="136">
        <v>0</v>
      </c>
      <c r="P118" s="136" t="s">
        <v>434</v>
      </c>
      <c r="Q118" s="136">
        <v>0.01</v>
      </c>
      <c r="R118" s="136" t="s">
        <v>434</v>
      </c>
      <c r="S118" s="136">
        <v>0.08</v>
      </c>
      <c r="T118" s="136">
        <v>0.26</v>
      </c>
      <c r="U118" s="136">
        <v>0.66</v>
      </c>
      <c r="V118" s="136">
        <v>1.03</v>
      </c>
      <c r="W118" s="136">
        <v>1.65</v>
      </c>
      <c r="X118" s="136">
        <v>2.08</v>
      </c>
      <c r="Y118" s="136">
        <v>2.35</v>
      </c>
      <c r="Z118" s="136">
        <v>2.86</v>
      </c>
      <c r="AA118" s="136">
        <v>3.14</v>
      </c>
    </row>
    <row r="119" spans="1:27" ht="23.4" thickBot="1">
      <c r="A119" s="115" t="s">
        <v>1782</v>
      </c>
      <c r="B119" s="144">
        <v>0.99</v>
      </c>
      <c r="C119" s="148">
        <v>0.81</v>
      </c>
      <c r="D119" s="116">
        <f t="shared" si="4"/>
        <v>2015</v>
      </c>
      <c r="G119" s="141" t="s">
        <v>1658</v>
      </c>
      <c r="H119" s="136">
        <v>19</v>
      </c>
      <c r="I119" s="136">
        <v>2015</v>
      </c>
      <c r="J119" t="str">
        <f t="shared" si="3"/>
        <v>19/06/2015</v>
      </c>
      <c r="K119" s="136"/>
      <c r="N119" s="138" t="s">
        <v>501</v>
      </c>
      <c r="O119" s="138">
        <v>0</v>
      </c>
      <c r="P119" s="138" t="s">
        <v>434</v>
      </c>
      <c r="Q119" s="138">
        <v>0.01</v>
      </c>
      <c r="R119" s="138" t="s">
        <v>434</v>
      </c>
      <c r="S119" s="138">
        <v>0.05</v>
      </c>
      <c r="T119" s="138">
        <v>0.25</v>
      </c>
      <c r="U119" s="138">
        <v>0.65</v>
      </c>
      <c r="V119" s="138">
        <v>0.99</v>
      </c>
      <c r="W119" s="138">
        <v>1.59</v>
      </c>
      <c r="X119" s="138">
        <v>1.99</v>
      </c>
      <c r="Y119" s="138">
        <v>2.2599999999999998</v>
      </c>
      <c r="Z119" s="138">
        <v>2.76</v>
      </c>
      <c r="AA119" s="138">
        <v>3.05</v>
      </c>
    </row>
    <row r="120" spans="1:27" ht="23.4" thickBot="1">
      <c r="A120" s="115" t="s">
        <v>1783</v>
      </c>
      <c r="B120" s="143">
        <v>1.06</v>
      </c>
      <c r="C120" s="147">
        <v>0.88</v>
      </c>
      <c r="D120" s="116">
        <f t="shared" si="4"/>
        <v>2015</v>
      </c>
      <c r="G120" s="140" t="s">
        <v>1658</v>
      </c>
      <c r="H120" s="138">
        <v>22</v>
      </c>
      <c r="I120" s="138">
        <v>2015</v>
      </c>
      <c r="J120" t="str">
        <f t="shared" si="3"/>
        <v>22/06/2015</v>
      </c>
      <c r="K120" s="138"/>
      <c r="N120" s="136" t="s">
        <v>502</v>
      </c>
      <c r="O120" s="136">
        <v>0</v>
      </c>
      <c r="P120" s="136" t="s">
        <v>434</v>
      </c>
      <c r="Q120" s="136">
        <v>0.01</v>
      </c>
      <c r="R120" s="136" t="s">
        <v>434</v>
      </c>
      <c r="S120" s="136">
        <v>0.08</v>
      </c>
      <c r="T120" s="136">
        <v>0.27</v>
      </c>
      <c r="U120" s="136">
        <v>0.68</v>
      </c>
      <c r="V120" s="136">
        <v>1.06</v>
      </c>
      <c r="W120" s="136">
        <v>1.68</v>
      </c>
      <c r="X120" s="136">
        <v>2.1</v>
      </c>
      <c r="Y120" s="136">
        <v>2.37</v>
      </c>
      <c r="Z120" s="136">
        <v>2.87</v>
      </c>
      <c r="AA120" s="136">
        <v>3.16</v>
      </c>
    </row>
    <row r="121" spans="1:27" ht="23.4" thickBot="1">
      <c r="A121" s="115" t="s">
        <v>1784</v>
      </c>
      <c r="B121" s="144">
        <v>1.07</v>
      </c>
      <c r="C121" s="148">
        <v>0.92</v>
      </c>
      <c r="D121" s="116">
        <f t="shared" si="4"/>
        <v>2015</v>
      </c>
      <c r="G121" s="141" t="s">
        <v>1658</v>
      </c>
      <c r="H121" s="136">
        <v>23</v>
      </c>
      <c r="I121" s="136">
        <v>2015</v>
      </c>
      <c r="J121" t="str">
        <f t="shared" si="3"/>
        <v>23/06/2015</v>
      </c>
      <c r="K121" s="136"/>
      <c r="N121" s="138" t="s">
        <v>503</v>
      </c>
      <c r="O121" s="138">
        <v>0</v>
      </c>
      <c r="P121" s="138" t="s">
        <v>434</v>
      </c>
      <c r="Q121" s="138">
        <v>0.01</v>
      </c>
      <c r="R121" s="138" t="s">
        <v>434</v>
      </c>
      <c r="S121" s="138">
        <v>0.09</v>
      </c>
      <c r="T121" s="138">
        <v>0.3</v>
      </c>
      <c r="U121" s="138">
        <v>0.7</v>
      </c>
      <c r="V121" s="138">
        <v>1.07</v>
      </c>
      <c r="W121" s="138">
        <v>1.71</v>
      </c>
      <c r="X121" s="138">
        <v>2.14</v>
      </c>
      <c r="Y121" s="138">
        <v>2.42</v>
      </c>
      <c r="Z121" s="138">
        <v>2.92</v>
      </c>
      <c r="AA121" s="138">
        <v>3.2</v>
      </c>
    </row>
    <row r="122" spans="1:27" ht="23.4" thickBot="1">
      <c r="A122" s="115" t="s">
        <v>1785</v>
      </c>
      <c r="B122" s="143">
        <v>1.06</v>
      </c>
      <c r="C122" s="147">
        <v>0.88</v>
      </c>
      <c r="D122" s="116">
        <f t="shared" si="4"/>
        <v>2015</v>
      </c>
      <c r="G122" s="140" t="s">
        <v>1658</v>
      </c>
      <c r="H122" s="138">
        <v>24</v>
      </c>
      <c r="I122" s="138">
        <v>2015</v>
      </c>
      <c r="J122" t="str">
        <f t="shared" si="3"/>
        <v>24/06/2015</v>
      </c>
      <c r="K122" s="138"/>
      <c r="N122" s="136" t="s">
        <v>504</v>
      </c>
      <c r="O122" s="136">
        <v>0</v>
      </c>
      <c r="P122" s="136" t="s">
        <v>434</v>
      </c>
      <c r="Q122" s="136">
        <v>0.01</v>
      </c>
      <c r="R122" s="136" t="s">
        <v>434</v>
      </c>
      <c r="S122" s="136">
        <v>0.08</v>
      </c>
      <c r="T122" s="136">
        <v>0.3</v>
      </c>
      <c r="U122" s="136">
        <v>0.68</v>
      </c>
      <c r="V122" s="136">
        <v>1.06</v>
      </c>
      <c r="W122" s="136">
        <v>1.69</v>
      </c>
      <c r="X122" s="136">
        <v>2.12</v>
      </c>
      <c r="Y122" s="136">
        <v>2.38</v>
      </c>
      <c r="Z122" s="136">
        <v>2.87</v>
      </c>
      <c r="AA122" s="136">
        <v>3.16</v>
      </c>
    </row>
    <row r="123" spans="1:27" ht="23.4" thickBot="1">
      <c r="A123" s="115" t="s">
        <v>1786</v>
      </c>
      <c r="B123" s="144">
        <v>1.06</v>
      </c>
      <c r="C123" s="148">
        <v>0.89</v>
      </c>
      <c r="D123" s="116">
        <f t="shared" si="4"/>
        <v>2015</v>
      </c>
      <c r="G123" s="141" t="s">
        <v>1658</v>
      </c>
      <c r="H123" s="136">
        <v>25</v>
      </c>
      <c r="I123" s="136">
        <v>2015</v>
      </c>
      <c r="J123" t="str">
        <f t="shared" si="3"/>
        <v>25/06/2015</v>
      </c>
      <c r="K123" s="136"/>
      <c r="N123" s="138" t="s">
        <v>505</v>
      </c>
      <c r="O123" s="138">
        <v>0</v>
      </c>
      <c r="P123" s="138" t="s">
        <v>434</v>
      </c>
      <c r="Q123" s="138">
        <v>0.01</v>
      </c>
      <c r="R123" s="138" t="s">
        <v>434</v>
      </c>
      <c r="S123" s="138">
        <v>7.0000000000000007E-2</v>
      </c>
      <c r="T123" s="138">
        <v>0.28999999999999998</v>
      </c>
      <c r="U123" s="138">
        <v>0.68</v>
      </c>
      <c r="V123" s="138">
        <v>1.06</v>
      </c>
      <c r="W123" s="138">
        <v>1.7</v>
      </c>
      <c r="X123" s="138">
        <v>2.14</v>
      </c>
      <c r="Y123" s="138">
        <v>2.4</v>
      </c>
      <c r="Z123" s="138">
        <v>2.88</v>
      </c>
      <c r="AA123" s="138">
        <v>3.16</v>
      </c>
    </row>
    <row r="124" spans="1:27" ht="23.4" thickBot="1">
      <c r="A124" s="115" t="s">
        <v>1787</v>
      </c>
      <c r="B124" s="143">
        <v>1.0900000000000001</v>
      </c>
      <c r="C124" s="147">
        <v>0.97</v>
      </c>
      <c r="D124" s="116">
        <f t="shared" si="4"/>
        <v>2015</v>
      </c>
      <c r="G124" s="140" t="s">
        <v>1658</v>
      </c>
      <c r="H124" s="138">
        <v>26</v>
      </c>
      <c r="I124" s="138">
        <v>2015</v>
      </c>
      <c r="J124" t="str">
        <f t="shared" si="3"/>
        <v>26/06/2015</v>
      </c>
      <c r="K124" s="138"/>
      <c r="N124" s="136" t="s">
        <v>506</v>
      </c>
      <c r="O124" s="136">
        <v>0</v>
      </c>
      <c r="P124" s="136" t="s">
        <v>434</v>
      </c>
      <c r="Q124" s="136">
        <v>0.01</v>
      </c>
      <c r="R124" s="136" t="s">
        <v>434</v>
      </c>
      <c r="S124" s="136">
        <v>0.08</v>
      </c>
      <c r="T124" s="136">
        <v>0.28999999999999998</v>
      </c>
      <c r="U124" s="136">
        <v>0.72</v>
      </c>
      <c r="V124" s="136">
        <v>1.0900000000000001</v>
      </c>
      <c r="W124" s="136">
        <v>1.75</v>
      </c>
      <c r="X124" s="136">
        <v>2.2000000000000002</v>
      </c>
      <c r="Y124" s="136">
        <v>2.4900000000000002</v>
      </c>
      <c r="Z124" s="136">
        <v>2.98</v>
      </c>
      <c r="AA124" s="136">
        <v>3.25</v>
      </c>
    </row>
    <row r="125" spans="1:27" ht="23.4" thickBot="1">
      <c r="A125" s="115" t="s">
        <v>1788</v>
      </c>
      <c r="B125" s="144">
        <v>1</v>
      </c>
      <c r="C125" s="148">
        <v>0.85</v>
      </c>
      <c r="D125" s="116">
        <f t="shared" si="4"/>
        <v>2015</v>
      </c>
      <c r="G125" s="141" t="s">
        <v>1658</v>
      </c>
      <c r="H125" s="136">
        <v>29</v>
      </c>
      <c r="I125" s="136">
        <v>2015</v>
      </c>
      <c r="J125" t="str">
        <f t="shared" si="3"/>
        <v>29/06/2015</v>
      </c>
      <c r="K125" s="136"/>
      <c r="N125" s="138" t="s">
        <v>507</v>
      </c>
      <c r="O125" s="138">
        <v>0</v>
      </c>
      <c r="P125" s="138" t="s">
        <v>434</v>
      </c>
      <c r="Q125" s="138">
        <v>0.02</v>
      </c>
      <c r="R125" s="138" t="s">
        <v>434</v>
      </c>
      <c r="S125" s="138">
        <v>0.11</v>
      </c>
      <c r="T125" s="138">
        <v>0.27</v>
      </c>
      <c r="U125" s="138">
        <v>0.64</v>
      </c>
      <c r="V125" s="138">
        <v>1</v>
      </c>
      <c r="W125" s="138">
        <v>1.62</v>
      </c>
      <c r="X125" s="138">
        <v>2.0499999999999998</v>
      </c>
      <c r="Y125" s="138">
        <v>2.33</v>
      </c>
      <c r="Z125" s="138">
        <v>2.82</v>
      </c>
      <c r="AA125" s="138">
        <v>3.09</v>
      </c>
    </row>
    <row r="126" spans="1:27" ht="23.4" thickBot="1">
      <c r="A126" s="115" t="s">
        <v>1789</v>
      </c>
      <c r="B126" s="143">
        <v>1.01</v>
      </c>
      <c r="C126" s="147">
        <v>0.87</v>
      </c>
      <c r="D126" s="116">
        <f t="shared" si="4"/>
        <v>2015</v>
      </c>
      <c r="G126" s="140" t="s">
        <v>1658</v>
      </c>
      <c r="H126" s="138">
        <v>30</v>
      </c>
      <c r="I126" s="138">
        <v>2015</v>
      </c>
      <c r="J126" t="str">
        <f t="shared" si="3"/>
        <v>30/06/2015</v>
      </c>
      <c r="K126" s="138"/>
      <c r="N126" s="136" t="s">
        <v>508</v>
      </c>
      <c r="O126" s="136">
        <v>0.02</v>
      </c>
      <c r="P126" s="136" t="s">
        <v>434</v>
      </c>
      <c r="Q126" s="136">
        <v>0.01</v>
      </c>
      <c r="R126" s="136" t="s">
        <v>434</v>
      </c>
      <c r="S126" s="136">
        <v>0.11</v>
      </c>
      <c r="T126" s="136">
        <v>0.28000000000000003</v>
      </c>
      <c r="U126" s="136">
        <v>0.64</v>
      </c>
      <c r="V126" s="136">
        <v>1.01</v>
      </c>
      <c r="W126" s="136">
        <v>1.63</v>
      </c>
      <c r="X126" s="136">
        <v>2.0699999999999998</v>
      </c>
      <c r="Y126" s="136">
        <v>2.35</v>
      </c>
      <c r="Z126" s="136">
        <v>2.83</v>
      </c>
      <c r="AA126" s="136">
        <v>3.11</v>
      </c>
    </row>
    <row r="127" spans="1:27" ht="23.4" thickBot="1">
      <c r="A127" s="115" t="s">
        <v>1790</v>
      </c>
      <c r="B127" s="144">
        <v>1.08</v>
      </c>
      <c r="C127" s="148">
        <v>0.94</v>
      </c>
      <c r="D127" s="116">
        <f t="shared" si="4"/>
        <v>2015</v>
      </c>
      <c r="G127" s="141" t="s">
        <v>1659</v>
      </c>
      <c r="H127" s="136">
        <v>1</v>
      </c>
      <c r="I127" s="136">
        <v>2015</v>
      </c>
      <c r="J127" t="str">
        <f t="shared" si="3"/>
        <v>1/07/2015</v>
      </c>
      <c r="K127" s="136"/>
      <c r="N127" s="137">
        <v>42011</v>
      </c>
      <c r="O127" s="138">
        <v>0.01</v>
      </c>
      <c r="P127" s="138" t="s">
        <v>434</v>
      </c>
      <c r="Q127" s="138">
        <v>0.01</v>
      </c>
      <c r="R127" s="138" t="s">
        <v>434</v>
      </c>
      <c r="S127" s="138">
        <v>0.13</v>
      </c>
      <c r="T127" s="138">
        <v>0.28000000000000003</v>
      </c>
      <c r="U127" s="138">
        <v>0.69</v>
      </c>
      <c r="V127" s="138">
        <v>1.08</v>
      </c>
      <c r="W127" s="138">
        <v>1.7</v>
      </c>
      <c r="X127" s="138">
        <v>2.14</v>
      </c>
      <c r="Y127" s="138">
        <v>2.4300000000000002</v>
      </c>
      <c r="Z127" s="138">
        <v>2.92</v>
      </c>
      <c r="AA127" s="138">
        <v>3.2</v>
      </c>
    </row>
    <row r="128" spans="1:27" ht="23.4" thickBot="1">
      <c r="A128" s="115" t="s">
        <v>1791</v>
      </c>
      <c r="B128" s="143">
        <v>1.01</v>
      </c>
      <c r="C128" s="147">
        <v>0.91</v>
      </c>
      <c r="D128" s="116">
        <f t="shared" si="4"/>
        <v>2015</v>
      </c>
      <c r="G128" s="140" t="s">
        <v>1659</v>
      </c>
      <c r="H128" s="138">
        <v>2</v>
      </c>
      <c r="I128" s="138">
        <v>2015</v>
      </c>
      <c r="J128" t="str">
        <f t="shared" si="3"/>
        <v>2/07/2015</v>
      </c>
      <c r="K128" s="138"/>
      <c r="N128" s="135">
        <v>42042</v>
      </c>
      <c r="O128" s="136">
        <v>0.01</v>
      </c>
      <c r="P128" s="136" t="s">
        <v>434</v>
      </c>
      <c r="Q128" s="136">
        <v>0.01</v>
      </c>
      <c r="R128" s="136" t="s">
        <v>434</v>
      </c>
      <c r="S128" s="136">
        <v>0.1</v>
      </c>
      <c r="T128" s="136">
        <v>0.26</v>
      </c>
      <c r="U128" s="136">
        <v>0.64</v>
      </c>
      <c r="V128" s="136">
        <v>1.01</v>
      </c>
      <c r="W128" s="136">
        <v>1.64</v>
      </c>
      <c r="X128" s="136">
        <v>2.09</v>
      </c>
      <c r="Y128" s="136">
        <v>2.4</v>
      </c>
      <c r="Z128" s="136">
        <v>2.9</v>
      </c>
      <c r="AA128" s="136">
        <v>3.19</v>
      </c>
    </row>
    <row r="129" spans="1:27" ht="23.4" thickBot="1">
      <c r="A129" s="115" t="s">
        <v>1792</v>
      </c>
      <c r="B129" s="144">
        <v>0.95</v>
      </c>
      <c r="C129" s="148">
        <v>0.82</v>
      </c>
      <c r="D129" s="116">
        <f t="shared" si="4"/>
        <v>2015</v>
      </c>
      <c r="G129" s="141" t="s">
        <v>1659</v>
      </c>
      <c r="H129" s="136">
        <v>6</v>
      </c>
      <c r="I129" s="136">
        <v>2015</v>
      </c>
      <c r="J129" t="str">
        <f t="shared" si="3"/>
        <v>6/07/2015</v>
      </c>
      <c r="K129" s="136"/>
      <c r="N129" s="137">
        <v>42162</v>
      </c>
      <c r="O129" s="138">
        <v>0.01</v>
      </c>
      <c r="P129" s="138" t="s">
        <v>434</v>
      </c>
      <c r="Q129" s="138">
        <v>0.02</v>
      </c>
      <c r="R129" s="138" t="s">
        <v>434</v>
      </c>
      <c r="S129" s="138">
        <v>0.09</v>
      </c>
      <c r="T129" s="138">
        <v>0.26</v>
      </c>
      <c r="U129" s="138">
        <v>0.6</v>
      </c>
      <c r="V129" s="138">
        <v>0.95</v>
      </c>
      <c r="W129" s="138">
        <v>1.56</v>
      </c>
      <c r="X129" s="138">
        <v>2</v>
      </c>
      <c r="Y129" s="138">
        <v>2.2999999999999998</v>
      </c>
      <c r="Z129" s="138">
        <v>2.78</v>
      </c>
      <c r="AA129" s="138">
        <v>3.08</v>
      </c>
    </row>
    <row r="130" spans="1:27" ht="23.4" thickBot="1">
      <c r="A130" s="115" t="s">
        <v>1793</v>
      </c>
      <c r="B130" s="143">
        <v>0.96</v>
      </c>
      <c r="C130" s="147">
        <v>0.79</v>
      </c>
      <c r="D130" s="116">
        <f t="shared" si="4"/>
        <v>2015</v>
      </c>
      <c r="G130" s="140" t="s">
        <v>1659</v>
      </c>
      <c r="H130" s="138">
        <v>7</v>
      </c>
      <c r="I130" s="138">
        <v>2015</v>
      </c>
      <c r="J130" t="str">
        <f t="shared" ref="J130:J193" si="5">H130&amp;"/"&amp;G130&amp;"/"&amp;I130</f>
        <v>7/07/2015</v>
      </c>
      <c r="K130" s="138"/>
      <c r="N130" s="135">
        <v>42192</v>
      </c>
      <c r="O130" s="136">
        <v>0.02</v>
      </c>
      <c r="P130" s="136" t="s">
        <v>434</v>
      </c>
      <c r="Q130" s="136">
        <v>0.02</v>
      </c>
      <c r="R130" s="136" t="s">
        <v>434</v>
      </c>
      <c r="S130" s="136">
        <v>0.08</v>
      </c>
      <c r="T130" s="136">
        <v>0.25</v>
      </c>
      <c r="U130" s="136">
        <v>0.57999999999999996</v>
      </c>
      <c r="V130" s="136">
        <v>0.96</v>
      </c>
      <c r="W130" s="136">
        <v>1.55</v>
      </c>
      <c r="X130" s="136">
        <v>1.98</v>
      </c>
      <c r="Y130" s="136">
        <v>2.27</v>
      </c>
      <c r="Z130" s="136">
        <v>2.74</v>
      </c>
      <c r="AA130" s="136">
        <v>3.04</v>
      </c>
    </row>
    <row r="131" spans="1:27" ht="23.4" thickBot="1">
      <c r="A131" s="115" t="s">
        <v>1794</v>
      </c>
      <c r="B131" s="144">
        <v>0.91</v>
      </c>
      <c r="C131" s="148">
        <v>0.78</v>
      </c>
      <c r="D131" s="116">
        <f t="shared" ref="D131:D194" si="6">YEAR(A131)</f>
        <v>2015</v>
      </c>
      <c r="G131" s="141" t="s">
        <v>1659</v>
      </c>
      <c r="H131" s="136">
        <v>8</v>
      </c>
      <c r="I131" s="136">
        <v>2015</v>
      </c>
      <c r="J131" t="str">
        <f t="shared" si="5"/>
        <v>8/07/2015</v>
      </c>
      <c r="K131" s="136"/>
      <c r="N131" s="137">
        <v>42223</v>
      </c>
      <c r="O131" s="138">
        <v>0.02</v>
      </c>
      <c r="P131" s="138" t="s">
        <v>434</v>
      </c>
      <c r="Q131" s="138">
        <v>0.02</v>
      </c>
      <c r="R131" s="138" t="s">
        <v>434</v>
      </c>
      <c r="S131" s="138">
        <v>0.08</v>
      </c>
      <c r="T131" s="138">
        <v>0.24</v>
      </c>
      <c r="U131" s="138">
        <v>0.55000000000000004</v>
      </c>
      <c r="V131" s="138">
        <v>0.91</v>
      </c>
      <c r="W131" s="138">
        <v>1.5</v>
      </c>
      <c r="X131" s="138">
        <v>1.92</v>
      </c>
      <c r="Y131" s="138">
        <v>2.2200000000000002</v>
      </c>
      <c r="Z131" s="138">
        <v>2.69</v>
      </c>
      <c r="AA131" s="138">
        <v>2.99</v>
      </c>
    </row>
    <row r="132" spans="1:27" ht="23.4" thickBot="1">
      <c r="A132" s="115" t="s">
        <v>1795</v>
      </c>
      <c r="B132" s="143">
        <v>0.95</v>
      </c>
      <c r="C132" s="147">
        <v>0.88</v>
      </c>
      <c r="D132" s="116">
        <f t="shared" si="6"/>
        <v>2015</v>
      </c>
      <c r="G132" s="140" t="s">
        <v>1659</v>
      </c>
      <c r="H132" s="138">
        <v>9</v>
      </c>
      <c r="I132" s="138">
        <v>2015</v>
      </c>
      <c r="J132" t="str">
        <f t="shared" si="5"/>
        <v>9/07/2015</v>
      </c>
      <c r="K132" s="138"/>
      <c r="N132" s="135">
        <v>42254</v>
      </c>
      <c r="O132" s="136">
        <v>0.02</v>
      </c>
      <c r="P132" s="136" t="s">
        <v>434</v>
      </c>
      <c r="Q132" s="136">
        <v>0.03</v>
      </c>
      <c r="R132" s="136" t="s">
        <v>434</v>
      </c>
      <c r="S132" s="136">
        <v>0.08</v>
      </c>
      <c r="T132" s="136">
        <v>0.25</v>
      </c>
      <c r="U132" s="136">
        <v>0.6</v>
      </c>
      <c r="V132" s="136">
        <v>0.95</v>
      </c>
      <c r="W132" s="136">
        <v>1.58</v>
      </c>
      <c r="X132" s="136">
        <v>2.0099999999999998</v>
      </c>
      <c r="Y132" s="136">
        <v>2.3199999999999998</v>
      </c>
      <c r="Z132" s="136">
        <v>2.8</v>
      </c>
      <c r="AA132" s="136">
        <v>3.11</v>
      </c>
    </row>
    <row r="133" spans="1:27" ht="23.4" thickBot="1">
      <c r="A133" s="115" t="s">
        <v>1796</v>
      </c>
      <c r="B133" s="144">
        <v>1.04</v>
      </c>
      <c r="C133" s="148">
        <v>0.95</v>
      </c>
      <c r="D133" s="116">
        <f t="shared" si="6"/>
        <v>2015</v>
      </c>
      <c r="G133" s="141" t="s">
        <v>1659</v>
      </c>
      <c r="H133" s="136">
        <v>10</v>
      </c>
      <c r="I133" s="136">
        <v>2015</v>
      </c>
      <c r="J133" t="str">
        <f t="shared" si="5"/>
        <v>10/07/2015</v>
      </c>
      <c r="K133" s="136"/>
      <c r="N133" s="137">
        <v>42284</v>
      </c>
      <c r="O133" s="138">
        <v>0.01</v>
      </c>
      <c r="P133" s="138" t="s">
        <v>434</v>
      </c>
      <c r="Q133" s="138">
        <v>0.01</v>
      </c>
      <c r="R133" s="138" t="s">
        <v>434</v>
      </c>
      <c r="S133" s="138">
        <v>0.09</v>
      </c>
      <c r="T133" s="138">
        <v>0.28000000000000003</v>
      </c>
      <c r="U133" s="138">
        <v>0.65</v>
      </c>
      <c r="V133" s="138">
        <v>1.04</v>
      </c>
      <c r="W133" s="138">
        <v>1.68</v>
      </c>
      <c r="X133" s="138">
        <v>2.12</v>
      </c>
      <c r="Y133" s="138">
        <v>2.42</v>
      </c>
      <c r="Z133" s="138">
        <v>2.91</v>
      </c>
      <c r="AA133" s="138">
        <v>3.2</v>
      </c>
    </row>
    <row r="134" spans="1:27" ht="23.4" thickBot="1">
      <c r="A134" s="115" t="s">
        <v>1797</v>
      </c>
      <c r="B134" s="143">
        <v>1.06</v>
      </c>
      <c r="C134" s="147">
        <v>0.97</v>
      </c>
      <c r="D134" s="116">
        <f t="shared" si="6"/>
        <v>2015</v>
      </c>
      <c r="G134" s="140" t="s">
        <v>1659</v>
      </c>
      <c r="H134" s="138">
        <v>13</v>
      </c>
      <c r="I134" s="138">
        <v>2015</v>
      </c>
      <c r="J134" t="str">
        <f t="shared" si="5"/>
        <v>13/07/2015</v>
      </c>
      <c r="K134" s="138"/>
      <c r="N134" s="136" t="s">
        <v>509</v>
      </c>
      <c r="O134" s="136">
        <v>0.02</v>
      </c>
      <c r="P134" s="136" t="s">
        <v>434</v>
      </c>
      <c r="Q134" s="136">
        <v>0.02</v>
      </c>
      <c r="R134" s="136" t="s">
        <v>434</v>
      </c>
      <c r="S134" s="136">
        <v>0.1</v>
      </c>
      <c r="T134" s="136">
        <v>0.28000000000000003</v>
      </c>
      <c r="U134" s="136">
        <v>0.69</v>
      </c>
      <c r="V134" s="136">
        <v>1.06</v>
      </c>
      <c r="W134" s="136">
        <v>1.71</v>
      </c>
      <c r="X134" s="136">
        <v>2.14</v>
      </c>
      <c r="Y134" s="136">
        <v>2.44</v>
      </c>
      <c r="Z134" s="136">
        <v>2.92</v>
      </c>
      <c r="AA134" s="136">
        <v>3.21</v>
      </c>
    </row>
    <row r="135" spans="1:27" ht="23.4" thickBot="1">
      <c r="A135" s="115" t="s">
        <v>1798</v>
      </c>
      <c r="B135" s="144">
        <v>1.03</v>
      </c>
      <c r="C135" s="148">
        <v>0.96</v>
      </c>
      <c r="D135" s="116">
        <f t="shared" si="6"/>
        <v>2015</v>
      </c>
      <c r="G135" s="141" t="s">
        <v>1659</v>
      </c>
      <c r="H135" s="136">
        <v>14</v>
      </c>
      <c r="I135" s="136">
        <v>2015</v>
      </c>
      <c r="J135" t="str">
        <f t="shared" si="5"/>
        <v>14/07/2015</v>
      </c>
      <c r="K135" s="136"/>
      <c r="N135" s="138" t="s">
        <v>510</v>
      </c>
      <c r="O135" s="138">
        <v>0.03</v>
      </c>
      <c r="P135" s="138" t="s">
        <v>434</v>
      </c>
      <c r="Q135" s="138">
        <v>0.01</v>
      </c>
      <c r="R135" s="138" t="s">
        <v>434</v>
      </c>
      <c r="S135" s="138">
        <v>0.1</v>
      </c>
      <c r="T135" s="138">
        <v>0.27</v>
      </c>
      <c r="U135" s="138">
        <v>0.66</v>
      </c>
      <c r="V135" s="138">
        <v>1.03</v>
      </c>
      <c r="W135" s="138">
        <v>1.67</v>
      </c>
      <c r="X135" s="138">
        <v>2.1</v>
      </c>
      <c r="Y135" s="138">
        <v>2.41</v>
      </c>
      <c r="Z135" s="138">
        <v>2.9</v>
      </c>
      <c r="AA135" s="138">
        <v>3.2</v>
      </c>
    </row>
    <row r="136" spans="1:27" ht="23.4" thickBot="1">
      <c r="A136" s="115" t="s">
        <v>1799</v>
      </c>
      <c r="B136" s="143">
        <v>1</v>
      </c>
      <c r="C136" s="147">
        <v>0.91</v>
      </c>
      <c r="D136" s="116">
        <f t="shared" si="6"/>
        <v>2015</v>
      </c>
      <c r="G136" s="140" t="s">
        <v>1659</v>
      </c>
      <c r="H136" s="138">
        <v>15</v>
      </c>
      <c r="I136" s="138">
        <v>2015</v>
      </c>
      <c r="J136" t="str">
        <f t="shared" si="5"/>
        <v>15/07/2015</v>
      </c>
      <c r="K136" s="138"/>
      <c r="N136" s="136" t="s">
        <v>511</v>
      </c>
      <c r="O136" s="136">
        <v>0.03</v>
      </c>
      <c r="P136" s="136" t="s">
        <v>434</v>
      </c>
      <c r="Q136" s="136">
        <v>0.02</v>
      </c>
      <c r="R136" s="136" t="s">
        <v>434</v>
      </c>
      <c r="S136" s="136">
        <v>0.11</v>
      </c>
      <c r="T136" s="136">
        <v>0.28000000000000003</v>
      </c>
      <c r="U136" s="136">
        <v>0.64</v>
      </c>
      <c r="V136" s="136">
        <v>1</v>
      </c>
      <c r="W136" s="136">
        <v>1.63</v>
      </c>
      <c r="X136" s="136">
        <v>2.0499999999999998</v>
      </c>
      <c r="Y136" s="136">
        <v>2.36</v>
      </c>
      <c r="Z136" s="136">
        <v>2.83</v>
      </c>
      <c r="AA136" s="136">
        <v>3.13</v>
      </c>
    </row>
    <row r="137" spans="1:27" ht="23.4" thickBot="1">
      <c r="A137" s="115" t="s">
        <v>1800</v>
      </c>
      <c r="B137" s="144">
        <v>1.05</v>
      </c>
      <c r="C137" s="148">
        <v>0.89</v>
      </c>
      <c r="D137" s="116">
        <f t="shared" si="6"/>
        <v>2015</v>
      </c>
      <c r="G137" s="141" t="s">
        <v>1659</v>
      </c>
      <c r="H137" s="136">
        <v>16</v>
      </c>
      <c r="I137" s="136">
        <v>2015</v>
      </c>
      <c r="J137" t="str">
        <f t="shared" si="5"/>
        <v>16/07/2015</v>
      </c>
      <c r="K137" s="136"/>
      <c r="N137" s="138" t="s">
        <v>512</v>
      </c>
      <c r="O137" s="138">
        <v>0.03</v>
      </c>
      <c r="P137" s="138" t="s">
        <v>434</v>
      </c>
      <c r="Q137" s="138">
        <v>0.02</v>
      </c>
      <c r="R137" s="138" t="s">
        <v>434</v>
      </c>
      <c r="S137" s="138">
        <v>0.1</v>
      </c>
      <c r="T137" s="138">
        <v>0.28999999999999998</v>
      </c>
      <c r="U137" s="138">
        <v>0.67</v>
      </c>
      <c r="V137" s="138">
        <v>1.05</v>
      </c>
      <c r="W137" s="138">
        <v>1.66</v>
      </c>
      <c r="X137" s="138">
        <v>2.0699999999999998</v>
      </c>
      <c r="Y137" s="138">
        <v>2.36</v>
      </c>
      <c r="Z137" s="138">
        <v>2.81</v>
      </c>
      <c r="AA137" s="138">
        <v>3.11</v>
      </c>
    </row>
    <row r="138" spans="1:27" ht="23.4" thickBot="1">
      <c r="A138" s="115" t="s">
        <v>1801</v>
      </c>
      <c r="B138" s="143">
        <v>1.05</v>
      </c>
      <c r="C138" s="147">
        <v>0.89</v>
      </c>
      <c r="D138" s="116">
        <f t="shared" si="6"/>
        <v>2015</v>
      </c>
      <c r="G138" s="140" t="s">
        <v>1659</v>
      </c>
      <c r="H138" s="138">
        <v>17</v>
      </c>
      <c r="I138" s="138">
        <v>2015</v>
      </c>
      <c r="J138" t="str">
        <f t="shared" si="5"/>
        <v>17/07/2015</v>
      </c>
      <c r="K138" s="138"/>
      <c r="N138" s="136" t="s">
        <v>513</v>
      </c>
      <c r="O138" s="136">
        <v>0.03</v>
      </c>
      <c r="P138" s="136" t="s">
        <v>434</v>
      </c>
      <c r="Q138" s="136">
        <v>0.03</v>
      </c>
      <c r="R138" s="136" t="s">
        <v>434</v>
      </c>
      <c r="S138" s="136">
        <v>0.11</v>
      </c>
      <c r="T138" s="136">
        <v>0.28999999999999998</v>
      </c>
      <c r="U138" s="136">
        <v>0.68</v>
      </c>
      <c r="V138" s="136">
        <v>1.05</v>
      </c>
      <c r="W138" s="136">
        <v>1.67</v>
      </c>
      <c r="X138" s="136">
        <v>2.0699999999999998</v>
      </c>
      <c r="Y138" s="136">
        <v>2.34</v>
      </c>
      <c r="Z138" s="136">
        <v>2.77</v>
      </c>
      <c r="AA138" s="136">
        <v>3.08</v>
      </c>
    </row>
    <row r="139" spans="1:27" ht="23.4" thickBot="1">
      <c r="A139" s="115" t="s">
        <v>1802</v>
      </c>
      <c r="B139" s="144">
        <v>1.0900000000000001</v>
      </c>
      <c r="C139" s="148">
        <v>0.91</v>
      </c>
      <c r="D139" s="116">
        <f t="shared" si="6"/>
        <v>2015</v>
      </c>
      <c r="G139" s="141" t="s">
        <v>1659</v>
      </c>
      <c r="H139" s="136">
        <v>20</v>
      </c>
      <c r="I139" s="136">
        <v>2015</v>
      </c>
      <c r="J139" t="str">
        <f t="shared" si="5"/>
        <v>20/07/2015</v>
      </c>
      <c r="K139" s="136"/>
      <c r="N139" s="138" t="s">
        <v>514</v>
      </c>
      <c r="O139" s="138">
        <v>0.03</v>
      </c>
      <c r="P139" s="138" t="s">
        <v>434</v>
      </c>
      <c r="Q139" s="138">
        <v>0.04</v>
      </c>
      <c r="R139" s="138" t="s">
        <v>434</v>
      </c>
      <c r="S139" s="138">
        <v>0.14000000000000001</v>
      </c>
      <c r="T139" s="138">
        <v>0.31</v>
      </c>
      <c r="U139" s="138">
        <v>0.71</v>
      </c>
      <c r="V139" s="138">
        <v>1.0900000000000001</v>
      </c>
      <c r="W139" s="138">
        <v>1.72</v>
      </c>
      <c r="X139" s="138">
        <v>2.11</v>
      </c>
      <c r="Y139" s="138">
        <v>2.38</v>
      </c>
      <c r="Z139" s="138">
        <v>2.79</v>
      </c>
      <c r="AA139" s="138">
        <v>3.1</v>
      </c>
    </row>
    <row r="140" spans="1:27" ht="23.4" thickBot="1">
      <c r="A140" s="115" t="s">
        <v>1803</v>
      </c>
      <c r="B140" s="143">
        <v>1.07</v>
      </c>
      <c r="C140" s="147">
        <v>0.89</v>
      </c>
      <c r="D140" s="116">
        <f t="shared" si="6"/>
        <v>2015</v>
      </c>
      <c r="G140" s="140" t="s">
        <v>1659</v>
      </c>
      <c r="H140" s="138">
        <v>21</v>
      </c>
      <c r="I140" s="138">
        <v>2015</v>
      </c>
      <c r="J140" t="str">
        <f t="shared" si="5"/>
        <v>21/07/2015</v>
      </c>
      <c r="K140" s="138"/>
      <c r="N140" s="136" t="s">
        <v>515</v>
      </c>
      <c r="O140" s="136">
        <v>0.04</v>
      </c>
      <c r="P140" s="136" t="s">
        <v>434</v>
      </c>
      <c r="Q140" s="136">
        <v>0.03</v>
      </c>
      <c r="R140" s="136" t="s">
        <v>434</v>
      </c>
      <c r="S140" s="136">
        <v>0.13</v>
      </c>
      <c r="T140" s="136">
        <v>0.34</v>
      </c>
      <c r="U140" s="136">
        <v>0.71</v>
      </c>
      <c r="V140" s="136">
        <v>1.07</v>
      </c>
      <c r="W140" s="136">
        <v>1.69</v>
      </c>
      <c r="X140" s="136">
        <v>2.08</v>
      </c>
      <c r="Y140" s="136">
        <v>2.35</v>
      </c>
      <c r="Z140" s="136">
        <v>2.77</v>
      </c>
      <c r="AA140" s="136">
        <v>3.08</v>
      </c>
    </row>
    <row r="141" spans="1:27" ht="23.4" thickBot="1">
      <c r="A141" s="115" t="s">
        <v>1804</v>
      </c>
      <c r="B141" s="144">
        <v>1.08</v>
      </c>
      <c r="C141" s="148">
        <v>0.87</v>
      </c>
      <c r="D141" s="116">
        <f t="shared" si="6"/>
        <v>2015</v>
      </c>
      <c r="G141" s="141" t="s">
        <v>1659</v>
      </c>
      <c r="H141" s="136">
        <v>22</v>
      </c>
      <c r="I141" s="136">
        <v>2015</v>
      </c>
      <c r="J141" t="str">
        <f t="shared" si="5"/>
        <v>22/07/2015</v>
      </c>
      <c r="K141" s="136"/>
      <c r="N141" s="138" t="s">
        <v>516</v>
      </c>
      <c r="O141" s="138">
        <v>0.04</v>
      </c>
      <c r="P141" s="138" t="s">
        <v>434</v>
      </c>
      <c r="Q141" s="138">
        <v>0.04</v>
      </c>
      <c r="R141" s="138" t="s">
        <v>434</v>
      </c>
      <c r="S141" s="138">
        <v>0.13</v>
      </c>
      <c r="T141" s="138">
        <v>0.34</v>
      </c>
      <c r="U141" s="138">
        <v>0.75</v>
      </c>
      <c r="V141" s="138">
        <v>1.08</v>
      </c>
      <c r="W141" s="138">
        <v>1.69</v>
      </c>
      <c r="X141" s="138">
        <v>2.0699999999999998</v>
      </c>
      <c r="Y141" s="138">
        <v>2.33</v>
      </c>
      <c r="Z141" s="138">
        <v>2.73</v>
      </c>
      <c r="AA141" s="138">
        <v>3.04</v>
      </c>
    </row>
    <row r="142" spans="1:27" ht="23.4" thickBot="1">
      <c r="A142" s="115" t="s">
        <v>1805</v>
      </c>
      <c r="B142" s="143">
        <v>1.06</v>
      </c>
      <c r="C142" s="147">
        <v>0.83</v>
      </c>
      <c r="D142" s="116">
        <f t="shared" si="6"/>
        <v>2015</v>
      </c>
      <c r="G142" s="140" t="s">
        <v>1659</v>
      </c>
      <c r="H142" s="138">
        <v>23</v>
      </c>
      <c r="I142" s="138">
        <v>2015</v>
      </c>
      <c r="J142" t="str">
        <f t="shared" si="5"/>
        <v>23/07/2015</v>
      </c>
      <c r="K142" s="138"/>
      <c r="N142" s="136" t="s">
        <v>517</v>
      </c>
      <c r="O142" s="136">
        <v>0.04</v>
      </c>
      <c r="P142" s="136" t="s">
        <v>434</v>
      </c>
      <c r="Q142" s="136">
        <v>0.03</v>
      </c>
      <c r="R142" s="136" t="s">
        <v>434</v>
      </c>
      <c r="S142" s="136">
        <v>0.13</v>
      </c>
      <c r="T142" s="136">
        <v>0.33</v>
      </c>
      <c r="U142" s="136">
        <v>0.71</v>
      </c>
      <c r="V142" s="136">
        <v>1.06</v>
      </c>
      <c r="W142" s="136">
        <v>1.65</v>
      </c>
      <c r="X142" s="136">
        <v>2.0299999999999998</v>
      </c>
      <c r="Y142" s="136">
        <v>2.2799999999999998</v>
      </c>
      <c r="Z142" s="136">
        <v>2.67</v>
      </c>
      <c r="AA142" s="136">
        <v>2.98</v>
      </c>
    </row>
    <row r="143" spans="1:27" ht="23.4" thickBot="1">
      <c r="A143" s="115" t="s">
        <v>1806</v>
      </c>
      <c r="B143" s="144">
        <v>1.04</v>
      </c>
      <c r="C143" s="148">
        <v>0.84</v>
      </c>
      <c r="D143" s="116">
        <f t="shared" si="6"/>
        <v>2015</v>
      </c>
      <c r="G143" s="141" t="s">
        <v>1659</v>
      </c>
      <c r="H143" s="136">
        <v>24</v>
      </c>
      <c r="I143" s="136">
        <v>2015</v>
      </c>
      <c r="J143" t="str">
        <f t="shared" si="5"/>
        <v>24/07/2015</v>
      </c>
      <c r="K143" s="136"/>
      <c r="N143" s="138" t="s">
        <v>518</v>
      </c>
      <c r="O143" s="138">
        <v>0.04</v>
      </c>
      <c r="P143" s="138" t="s">
        <v>434</v>
      </c>
      <c r="Q143" s="138">
        <v>0.04</v>
      </c>
      <c r="R143" s="138" t="s">
        <v>434</v>
      </c>
      <c r="S143" s="138">
        <v>0.14000000000000001</v>
      </c>
      <c r="T143" s="138">
        <v>0.32</v>
      </c>
      <c r="U143" s="138">
        <v>0.7</v>
      </c>
      <c r="V143" s="138">
        <v>1.04</v>
      </c>
      <c r="W143" s="138">
        <v>1.64</v>
      </c>
      <c r="X143" s="138">
        <v>2.02</v>
      </c>
      <c r="Y143" s="138">
        <v>2.27</v>
      </c>
      <c r="Z143" s="138">
        <v>2.67</v>
      </c>
      <c r="AA143" s="138">
        <v>2.96</v>
      </c>
    </row>
    <row r="144" spans="1:27" ht="23.4" thickBot="1">
      <c r="A144" s="115" t="s">
        <v>1807</v>
      </c>
      <c r="B144" s="143">
        <v>1</v>
      </c>
      <c r="C144" s="147">
        <v>0.82</v>
      </c>
      <c r="D144" s="116">
        <f t="shared" si="6"/>
        <v>2015</v>
      </c>
      <c r="G144" s="140" t="s">
        <v>1659</v>
      </c>
      <c r="H144" s="138">
        <v>27</v>
      </c>
      <c r="I144" s="138">
        <v>2015</v>
      </c>
      <c r="J144" t="str">
        <f t="shared" si="5"/>
        <v>27/07/2015</v>
      </c>
      <c r="K144" s="138"/>
      <c r="N144" s="136" t="s">
        <v>519</v>
      </c>
      <c r="O144" s="136">
        <v>0.04</v>
      </c>
      <c r="P144" s="136" t="s">
        <v>434</v>
      </c>
      <c r="Q144" s="136">
        <v>0.05</v>
      </c>
      <c r="R144" s="136" t="s">
        <v>434</v>
      </c>
      <c r="S144" s="136">
        <v>0.15</v>
      </c>
      <c r="T144" s="136">
        <v>0.32</v>
      </c>
      <c r="U144" s="136">
        <v>0.68</v>
      </c>
      <c r="V144" s="136">
        <v>1</v>
      </c>
      <c r="W144" s="136">
        <v>1.58</v>
      </c>
      <c r="X144" s="136">
        <v>1.96</v>
      </c>
      <c r="Y144" s="136">
        <v>2.23</v>
      </c>
      <c r="Z144" s="136">
        <v>2.64</v>
      </c>
      <c r="AA144" s="136">
        <v>2.93</v>
      </c>
    </row>
    <row r="145" spans="1:27" ht="23.4" thickBot="1">
      <c r="A145" s="115" t="s">
        <v>1808</v>
      </c>
      <c r="B145" s="144">
        <v>1.03</v>
      </c>
      <c r="C145" s="148">
        <v>0.85</v>
      </c>
      <c r="D145" s="116">
        <f t="shared" si="6"/>
        <v>2015</v>
      </c>
      <c r="G145" s="141" t="s">
        <v>1659</v>
      </c>
      <c r="H145" s="136">
        <v>28</v>
      </c>
      <c r="I145" s="136">
        <v>2015</v>
      </c>
      <c r="J145" t="str">
        <f t="shared" si="5"/>
        <v>28/07/2015</v>
      </c>
      <c r="K145" s="136"/>
      <c r="N145" s="138" t="s">
        <v>520</v>
      </c>
      <c r="O145" s="138">
        <v>0.05</v>
      </c>
      <c r="P145" s="138" t="s">
        <v>434</v>
      </c>
      <c r="Q145" s="138">
        <v>0.05</v>
      </c>
      <c r="R145" s="138" t="s">
        <v>434</v>
      </c>
      <c r="S145" s="138">
        <v>0.14000000000000001</v>
      </c>
      <c r="T145" s="138">
        <v>0.32</v>
      </c>
      <c r="U145" s="138">
        <v>0.69</v>
      </c>
      <c r="V145" s="138">
        <v>1.03</v>
      </c>
      <c r="W145" s="138">
        <v>1.61</v>
      </c>
      <c r="X145" s="138">
        <v>1.99</v>
      </c>
      <c r="Y145" s="138">
        <v>2.2599999999999998</v>
      </c>
      <c r="Z145" s="138">
        <v>2.66</v>
      </c>
      <c r="AA145" s="138">
        <v>2.96</v>
      </c>
    </row>
    <row r="146" spans="1:27" ht="23.4" thickBot="1">
      <c r="A146" s="115" t="s">
        <v>1809</v>
      </c>
      <c r="B146" s="143">
        <v>1.05</v>
      </c>
      <c r="C146" s="147">
        <v>0.86</v>
      </c>
      <c r="D146" s="116">
        <f t="shared" si="6"/>
        <v>2015</v>
      </c>
      <c r="G146" s="140" t="s">
        <v>1659</v>
      </c>
      <c r="H146" s="138">
        <v>29</v>
      </c>
      <c r="I146" s="138">
        <v>2015</v>
      </c>
      <c r="J146" t="str">
        <f t="shared" si="5"/>
        <v>29/07/2015</v>
      </c>
      <c r="K146" s="138"/>
      <c r="N146" s="136" t="s">
        <v>521</v>
      </c>
      <c r="O146" s="136">
        <v>0.05</v>
      </c>
      <c r="P146" s="136" t="s">
        <v>434</v>
      </c>
      <c r="Q146" s="136">
        <v>0.06</v>
      </c>
      <c r="R146" s="136" t="s">
        <v>434</v>
      </c>
      <c r="S146" s="136">
        <v>0.14000000000000001</v>
      </c>
      <c r="T146" s="136">
        <v>0.33</v>
      </c>
      <c r="U146" s="136">
        <v>0.7</v>
      </c>
      <c r="V146" s="136">
        <v>1.05</v>
      </c>
      <c r="W146" s="136">
        <v>1.62</v>
      </c>
      <c r="X146" s="136">
        <v>2.02</v>
      </c>
      <c r="Y146" s="136">
        <v>2.29</v>
      </c>
      <c r="Z146" s="136">
        <v>2.69</v>
      </c>
      <c r="AA146" s="136">
        <v>2.99</v>
      </c>
    </row>
    <row r="147" spans="1:27" ht="23.4" thickBot="1">
      <c r="A147" s="115" t="s">
        <v>1810</v>
      </c>
      <c r="B147" s="144">
        <v>1.07</v>
      </c>
      <c r="C147" s="148">
        <v>0.85</v>
      </c>
      <c r="D147" s="116">
        <f t="shared" si="6"/>
        <v>2015</v>
      </c>
      <c r="G147" s="141" t="s">
        <v>1659</v>
      </c>
      <c r="H147" s="136">
        <v>30</v>
      </c>
      <c r="I147" s="136">
        <v>2015</v>
      </c>
      <c r="J147" t="str">
        <f t="shared" si="5"/>
        <v>30/07/2015</v>
      </c>
      <c r="K147" s="136"/>
      <c r="N147" s="138" t="s">
        <v>522</v>
      </c>
      <c r="O147" s="138">
        <v>0.05</v>
      </c>
      <c r="P147" s="138" t="s">
        <v>434</v>
      </c>
      <c r="Q147" s="138">
        <v>7.0000000000000007E-2</v>
      </c>
      <c r="R147" s="138" t="s">
        <v>434</v>
      </c>
      <c r="S147" s="138">
        <v>0.15</v>
      </c>
      <c r="T147" s="138">
        <v>0.36</v>
      </c>
      <c r="U147" s="138">
        <v>0.72</v>
      </c>
      <c r="V147" s="138">
        <v>1.07</v>
      </c>
      <c r="W147" s="138">
        <v>1.62</v>
      </c>
      <c r="X147" s="138">
        <v>2.02</v>
      </c>
      <c r="Y147" s="138">
        <v>2.2799999999999998</v>
      </c>
      <c r="Z147" s="138">
        <v>2.66</v>
      </c>
      <c r="AA147" s="138">
        <v>2.96</v>
      </c>
    </row>
    <row r="148" spans="1:27" ht="23.4" thickBot="1">
      <c r="A148" s="115" t="s">
        <v>1811</v>
      </c>
      <c r="B148" s="143">
        <v>1</v>
      </c>
      <c r="C148" s="147">
        <v>0.82</v>
      </c>
      <c r="D148" s="116">
        <f t="shared" si="6"/>
        <v>2015</v>
      </c>
      <c r="G148" s="140" t="s">
        <v>1659</v>
      </c>
      <c r="H148" s="138">
        <v>31</v>
      </c>
      <c r="I148" s="138">
        <v>2015</v>
      </c>
      <c r="J148" t="str">
        <f t="shared" si="5"/>
        <v>31/07/2015</v>
      </c>
      <c r="K148" s="138"/>
      <c r="N148" s="136" t="s">
        <v>523</v>
      </c>
      <c r="O148" s="136">
        <v>0.04</v>
      </c>
      <c r="P148" s="136" t="s">
        <v>434</v>
      </c>
      <c r="Q148" s="136">
        <v>0.08</v>
      </c>
      <c r="R148" s="136" t="s">
        <v>434</v>
      </c>
      <c r="S148" s="136">
        <v>0.14000000000000001</v>
      </c>
      <c r="T148" s="136">
        <v>0.33</v>
      </c>
      <c r="U148" s="136">
        <v>0.67</v>
      </c>
      <c r="V148" s="136">
        <v>1</v>
      </c>
      <c r="W148" s="136">
        <v>1.54</v>
      </c>
      <c r="X148" s="136">
        <v>1.93</v>
      </c>
      <c r="Y148" s="136">
        <v>2.2000000000000002</v>
      </c>
      <c r="Z148" s="136">
        <v>2.61</v>
      </c>
      <c r="AA148" s="136">
        <v>2.92</v>
      </c>
    </row>
    <row r="149" spans="1:27" ht="23.4" thickBot="1">
      <c r="A149" s="115" t="s">
        <v>1812</v>
      </c>
      <c r="B149" s="144">
        <v>0.99</v>
      </c>
      <c r="C149" s="148">
        <v>0.8</v>
      </c>
      <c r="D149" s="116">
        <f t="shared" si="6"/>
        <v>2015</v>
      </c>
      <c r="G149" s="141" t="s">
        <v>1660</v>
      </c>
      <c r="H149" s="136">
        <v>3</v>
      </c>
      <c r="I149" s="136">
        <v>2015</v>
      </c>
      <c r="J149" t="str">
        <f t="shared" si="5"/>
        <v>3/08/2015</v>
      </c>
      <c r="K149" s="136"/>
      <c r="N149" s="137">
        <v>42071</v>
      </c>
      <c r="O149" s="138">
        <v>0.03</v>
      </c>
      <c r="P149" s="138" t="s">
        <v>434</v>
      </c>
      <c r="Q149" s="138">
        <v>0.08</v>
      </c>
      <c r="R149" s="138" t="s">
        <v>434</v>
      </c>
      <c r="S149" s="138">
        <v>0.17</v>
      </c>
      <c r="T149" s="138">
        <v>0.33</v>
      </c>
      <c r="U149" s="138">
        <v>0.68</v>
      </c>
      <c r="V149" s="138">
        <v>0.99</v>
      </c>
      <c r="W149" s="138">
        <v>1.52</v>
      </c>
      <c r="X149" s="138">
        <v>1.89</v>
      </c>
      <c r="Y149" s="138">
        <v>2.16</v>
      </c>
      <c r="Z149" s="138">
        <v>2.5499999999999998</v>
      </c>
      <c r="AA149" s="138">
        <v>2.86</v>
      </c>
    </row>
    <row r="150" spans="1:27" ht="23.4" thickBot="1">
      <c r="A150" s="115" t="s">
        <v>1813</v>
      </c>
      <c r="B150" s="143">
        <v>1.08</v>
      </c>
      <c r="C150" s="147">
        <v>0.85</v>
      </c>
      <c r="D150" s="116">
        <f t="shared" si="6"/>
        <v>2015</v>
      </c>
      <c r="G150" s="140" t="s">
        <v>1660</v>
      </c>
      <c r="H150" s="138">
        <v>4</v>
      </c>
      <c r="I150" s="138">
        <v>2015</v>
      </c>
      <c r="J150" t="str">
        <f t="shared" si="5"/>
        <v>4/08/2015</v>
      </c>
      <c r="K150" s="138"/>
      <c r="N150" s="135">
        <v>42102</v>
      </c>
      <c r="O150" s="136">
        <v>0.05</v>
      </c>
      <c r="P150" s="136" t="s">
        <v>434</v>
      </c>
      <c r="Q150" s="136">
        <v>0.08</v>
      </c>
      <c r="R150" s="136" t="s">
        <v>434</v>
      </c>
      <c r="S150" s="136">
        <v>0.18</v>
      </c>
      <c r="T150" s="136">
        <v>0.37</v>
      </c>
      <c r="U150" s="136">
        <v>0.74</v>
      </c>
      <c r="V150" s="136">
        <v>1.08</v>
      </c>
      <c r="W150" s="136">
        <v>1.6</v>
      </c>
      <c r="X150" s="136">
        <v>1.97</v>
      </c>
      <c r="Y150" s="136">
        <v>2.23</v>
      </c>
      <c r="Z150" s="136">
        <v>2.59</v>
      </c>
      <c r="AA150" s="136">
        <v>2.9</v>
      </c>
    </row>
    <row r="151" spans="1:27" ht="23.4" thickBot="1">
      <c r="A151" s="115" t="s">
        <v>1814</v>
      </c>
      <c r="B151" s="144">
        <v>1.1000000000000001</v>
      </c>
      <c r="C151" s="148">
        <v>0.9</v>
      </c>
      <c r="D151" s="116">
        <f t="shared" si="6"/>
        <v>2015</v>
      </c>
      <c r="G151" s="141" t="s">
        <v>1660</v>
      </c>
      <c r="H151" s="136">
        <v>5</v>
      </c>
      <c r="I151" s="136">
        <v>2015</v>
      </c>
      <c r="J151" t="str">
        <f t="shared" si="5"/>
        <v>5/08/2015</v>
      </c>
      <c r="K151" s="136"/>
      <c r="N151" s="137">
        <v>42132</v>
      </c>
      <c r="O151" s="138">
        <v>0.05</v>
      </c>
      <c r="P151" s="138" t="s">
        <v>434</v>
      </c>
      <c r="Q151" s="138">
        <v>0.08</v>
      </c>
      <c r="R151" s="138" t="s">
        <v>434</v>
      </c>
      <c r="S151" s="138">
        <v>0.19</v>
      </c>
      <c r="T151" s="138">
        <v>0.38</v>
      </c>
      <c r="U151" s="138">
        <v>0.73</v>
      </c>
      <c r="V151" s="138">
        <v>1.1000000000000001</v>
      </c>
      <c r="W151" s="138">
        <v>1.65</v>
      </c>
      <c r="X151" s="138">
        <v>2.02</v>
      </c>
      <c r="Y151" s="138">
        <v>2.2799999999999998</v>
      </c>
      <c r="Z151" s="138">
        <v>2.64</v>
      </c>
      <c r="AA151" s="138">
        <v>2.94</v>
      </c>
    </row>
    <row r="152" spans="1:27" ht="23.4" thickBot="1">
      <c r="A152" s="115" t="s">
        <v>1815</v>
      </c>
      <c r="B152" s="143">
        <v>1.08</v>
      </c>
      <c r="C152" s="147">
        <v>0.88</v>
      </c>
      <c r="D152" s="116">
        <f t="shared" si="6"/>
        <v>2015</v>
      </c>
      <c r="G152" s="140" t="s">
        <v>1660</v>
      </c>
      <c r="H152" s="138">
        <v>6</v>
      </c>
      <c r="I152" s="138">
        <v>2015</v>
      </c>
      <c r="J152" t="str">
        <f t="shared" si="5"/>
        <v>6/08/2015</v>
      </c>
      <c r="K152" s="138"/>
      <c r="N152" s="135">
        <v>42163</v>
      </c>
      <c r="O152" s="136">
        <v>0.04</v>
      </c>
      <c r="P152" s="136" t="s">
        <v>434</v>
      </c>
      <c r="Q152" s="136">
        <v>0.04</v>
      </c>
      <c r="R152" s="136" t="s">
        <v>434</v>
      </c>
      <c r="S152" s="136">
        <v>0.2</v>
      </c>
      <c r="T152" s="136">
        <v>0.35</v>
      </c>
      <c r="U152" s="136">
        <v>0.71</v>
      </c>
      <c r="V152" s="136">
        <v>1.08</v>
      </c>
      <c r="W152" s="136">
        <v>1.62</v>
      </c>
      <c r="X152" s="136">
        <v>1.98</v>
      </c>
      <c r="Y152" s="136">
        <v>2.23</v>
      </c>
      <c r="Z152" s="136">
        <v>2.59</v>
      </c>
      <c r="AA152" s="136">
        <v>2.9</v>
      </c>
    </row>
    <row r="153" spans="1:27" ht="23.4" thickBot="1">
      <c r="A153" s="115" t="s">
        <v>1816</v>
      </c>
      <c r="B153" s="144">
        <v>1.08</v>
      </c>
      <c r="C153" s="148">
        <v>0.82</v>
      </c>
      <c r="D153" s="116">
        <f t="shared" si="6"/>
        <v>2015</v>
      </c>
      <c r="G153" s="141" t="s">
        <v>1660</v>
      </c>
      <c r="H153" s="136">
        <v>7</v>
      </c>
      <c r="I153" s="136">
        <v>2015</v>
      </c>
      <c r="J153" t="str">
        <f t="shared" si="5"/>
        <v>7/08/2015</v>
      </c>
      <c r="K153" s="136"/>
      <c r="N153" s="137">
        <v>42193</v>
      </c>
      <c r="O153" s="138">
        <v>0.03</v>
      </c>
      <c r="P153" s="138" t="s">
        <v>434</v>
      </c>
      <c r="Q153" s="138">
        <v>0.06</v>
      </c>
      <c r="R153" s="138" t="s">
        <v>434</v>
      </c>
      <c r="S153" s="138">
        <v>0.23</v>
      </c>
      <c r="T153" s="138">
        <v>0.38</v>
      </c>
      <c r="U153" s="138">
        <v>0.73</v>
      </c>
      <c r="V153" s="138">
        <v>1.08</v>
      </c>
      <c r="W153" s="138">
        <v>1.59</v>
      </c>
      <c r="X153" s="138">
        <v>1.93</v>
      </c>
      <c r="Y153" s="138">
        <v>2.1800000000000002</v>
      </c>
      <c r="Z153" s="138">
        <v>2.52</v>
      </c>
      <c r="AA153" s="138">
        <v>2.83</v>
      </c>
    </row>
    <row r="154" spans="1:27" ht="23.4" thickBot="1">
      <c r="A154" s="115" t="s">
        <v>1817</v>
      </c>
      <c r="B154" s="143">
        <v>1.0900000000000001</v>
      </c>
      <c r="C154" s="147">
        <v>0.86</v>
      </c>
      <c r="D154" s="116">
        <f t="shared" si="6"/>
        <v>2015</v>
      </c>
      <c r="G154" s="140" t="s">
        <v>1660</v>
      </c>
      <c r="H154" s="138">
        <v>10</v>
      </c>
      <c r="I154" s="138">
        <v>2015</v>
      </c>
      <c r="J154" t="str">
        <f t="shared" si="5"/>
        <v>10/08/2015</v>
      </c>
      <c r="K154" s="138"/>
      <c r="N154" s="135">
        <v>42285</v>
      </c>
      <c r="O154" s="136">
        <v>0.03</v>
      </c>
      <c r="P154" s="136" t="s">
        <v>434</v>
      </c>
      <c r="Q154" s="136">
        <v>0.12</v>
      </c>
      <c r="R154" s="136" t="s">
        <v>434</v>
      </c>
      <c r="S154" s="136">
        <v>0.24</v>
      </c>
      <c r="T154" s="136">
        <v>0.4</v>
      </c>
      <c r="U154" s="136">
        <v>0.73</v>
      </c>
      <c r="V154" s="136">
        <v>1.0900000000000001</v>
      </c>
      <c r="W154" s="136">
        <v>1.62</v>
      </c>
      <c r="X154" s="136">
        <v>1.98</v>
      </c>
      <c r="Y154" s="136">
        <v>2.2400000000000002</v>
      </c>
      <c r="Z154" s="136">
        <v>2.58</v>
      </c>
      <c r="AA154" s="136">
        <v>2.89</v>
      </c>
    </row>
    <row r="155" spans="1:27" ht="23.4" thickBot="1">
      <c r="A155" s="115" t="s">
        <v>1818</v>
      </c>
      <c r="B155" s="144">
        <v>1.03</v>
      </c>
      <c r="C155" s="148">
        <v>0.81</v>
      </c>
      <c r="D155" s="116">
        <f t="shared" si="6"/>
        <v>2015</v>
      </c>
      <c r="G155" s="141" t="s">
        <v>1660</v>
      </c>
      <c r="H155" s="136">
        <v>11</v>
      </c>
      <c r="I155" s="136">
        <v>2015</v>
      </c>
      <c r="J155" t="str">
        <f t="shared" si="5"/>
        <v>11/08/2015</v>
      </c>
      <c r="K155" s="136"/>
      <c r="N155" s="137">
        <v>42316</v>
      </c>
      <c r="O155" s="138">
        <v>0.06</v>
      </c>
      <c r="P155" s="138" t="s">
        <v>434</v>
      </c>
      <c r="Q155" s="138">
        <v>0.1</v>
      </c>
      <c r="R155" s="138" t="s">
        <v>434</v>
      </c>
      <c r="S155" s="138">
        <v>0.23</v>
      </c>
      <c r="T155" s="138">
        <v>0.37</v>
      </c>
      <c r="U155" s="138">
        <v>0.68</v>
      </c>
      <c r="V155" s="138">
        <v>1.03</v>
      </c>
      <c r="W155" s="138">
        <v>1.53</v>
      </c>
      <c r="X155" s="138">
        <v>1.89</v>
      </c>
      <c r="Y155" s="138">
        <v>2.15</v>
      </c>
      <c r="Z155" s="138">
        <v>2.5</v>
      </c>
      <c r="AA155" s="138">
        <v>2.81</v>
      </c>
    </row>
    <row r="156" spans="1:27" ht="23.4" thickBot="1">
      <c r="A156" s="115" t="s">
        <v>1819</v>
      </c>
      <c r="B156" s="143">
        <v>1.01</v>
      </c>
      <c r="C156" s="147">
        <v>0.84</v>
      </c>
      <c r="D156" s="116">
        <f t="shared" si="6"/>
        <v>2015</v>
      </c>
      <c r="G156" s="140" t="s">
        <v>1660</v>
      </c>
      <c r="H156" s="138">
        <v>12</v>
      </c>
      <c r="I156" s="138">
        <v>2015</v>
      </c>
      <c r="J156" t="str">
        <f t="shared" si="5"/>
        <v>12/08/2015</v>
      </c>
      <c r="K156" s="138"/>
      <c r="N156" s="135">
        <v>42346</v>
      </c>
      <c r="O156" s="136">
        <v>0.06</v>
      </c>
      <c r="P156" s="136" t="s">
        <v>434</v>
      </c>
      <c r="Q156" s="136">
        <v>0.1</v>
      </c>
      <c r="R156" s="136" t="s">
        <v>434</v>
      </c>
      <c r="S156" s="136">
        <v>0.22</v>
      </c>
      <c r="T156" s="136">
        <v>0.37</v>
      </c>
      <c r="U156" s="136">
        <v>0.67</v>
      </c>
      <c r="V156" s="136">
        <v>1.01</v>
      </c>
      <c r="W156" s="136">
        <v>1.52</v>
      </c>
      <c r="X156" s="136">
        <v>1.88</v>
      </c>
      <c r="Y156" s="136">
        <v>2.14</v>
      </c>
      <c r="Z156" s="136">
        <v>2.52</v>
      </c>
      <c r="AA156" s="136">
        <v>2.84</v>
      </c>
    </row>
    <row r="157" spans="1:27" ht="23.4" thickBot="1">
      <c r="A157" s="115" t="s">
        <v>1820</v>
      </c>
      <c r="B157" s="144">
        <v>1.06</v>
      </c>
      <c r="C157" s="148">
        <v>0.88</v>
      </c>
      <c r="D157" s="116">
        <f t="shared" si="6"/>
        <v>2015</v>
      </c>
      <c r="G157" s="141" t="s">
        <v>1660</v>
      </c>
      <c r="H157" s="136">
        <v>13</v>
      </c>
      <c r="I157" s="136">
        <v>2015</v>
      </c>
      <c r="J157" t="str">
        <f t="shared" si="5"/>
        <v>13/08/2015</v>
      </c>
      <c r="K157" s="136"/>
      <c r="N157" s="138" t="s">
        <v>524</v>
      </c>
      <c r="O157" s="138">
        <v>0.06</v>
      </c>
      <c r="P157" s="138" t="s">
        <v>434</v>
      </c>
      <c r="Q157" s="138">
        <v>0.1</v>
      </c>
      <c r="R157" s="138" t="s">
        <v>434</v>
      </c>
      <c r="S157" s="138">
        <v>0.24</v>
      </c>
      <c r="T157" s="138">
        <v>0.4</v>
      </c>
      <c r="U157" s="138">
        <v>0.72</v>
      </c>
      <c r="V157" s="138">
        <v>1.06</v>
      </c>
      <c r="W157" s="138">
        <v>1.58</v>
      </c>
      <c r="X157" s="138">
        <v>1.94</v>
      </c>
      <c r="Y157" s="138">
        <v>2.19</v>
      </c>
      <c r="Z157" s="138">
        <v>2.54</v>
      </c>
      <c r="AA157" s="138">
        <v>2.86</v>
      </c>
    </row>
    <row r="158" spans="1:27" ht="23.4" thickBot="1">
      <c r="A158" s="115" t="s">
        <v>1821</v>
      </c>
      <c r="B158" s="143">
        <v>1.08</v>
      </c>
      <c r="C158" s="147">
        <v>0.87</v>
      </c>
      <c r="D158" s="116">
        <f t="shared" si="6"/>
        <v>2015</v>
      </c>
      <c r="G158" s="140" t="s">
        <v>1660</v>
      </c>
      <c r="H158" s="138">
        <v>14</v>
      </c>
      <c r="I158" s="138">
        <v>2015</v>
      </c>
      <c r="J158" t="str">
        <f t="shared" si="5"/>
        <v>14/08/2015</v>
      </c>
      <c r="K158" s="138"/>
      <c r="N158" s="136" t="s">
        <v>525</v>
      </c>
      <c r="O158" s="136">
        <v>0.04</v>
      </c>
      <c r="P158" s="136" t="s">
        <v>434</v>
      </c>
      <c r="Q158" s="136">
        <v>0.09</v>
      </c>
      <c r="R158" s="136" t="s">
        <v>434</v>
      </c>
      <c r="S158" s="136">
        <v>0.25</v>
      </c>
      <c r="T158" s="136">
        <v>0.41</v>
      </c>
      <c r="U158" s="136">
        <v>0.73</v>
      </c>
      <c r="V158" s="136">
        <v>1.08</v>
      </c>
      <c r="W158" s="136">
        <v>1.61</v>
      </c>
      <c r="X158" s="136">
        <v>1.96</v>
      </c>
      <c r="Y158" s="136">
        <v>2.2000000000000002</v>
      </c>
      <c r="Z158" s="136">
        <v>2.54</v>
      </c>
      <c r="AA158" s="136">
        <v>2.84</v>
      </c>
    </row>
    <row r="159" spans="1:27" ht="23.4" thickBot="1">
      <c r="A159" s="115" t="s">
        <v>1822</v>
      </c>
      <c r="B159" s="144">
        <v>1.07</v>
      </c>
      <c r="C159" s="148">
        <v>0.87</v>
      </c>
      <c r="D159" s="116">
        <f t="shared" si="6"/>
        <v>2015</v>
      </c>
      <c r="G159" s="141" t="s">
        <v>1660</v>
      </c>
      <c r="H159" s="136">
        <v>17</v>
      </c>
      <c r="I159" s="136">
        <v>2015</v>
      </c>
      <c r="J159" t="str">
        <f t="shared" si="5"/>
        <v>17/08/2015</v>
      </c>
      <c r="K159" s="136"/>
      <c r="N159" s="138" t="s">
        <v>526</v>
      </c>
      <c r="O159" s="138">
        <v>0.03</v>
      </c>
      <c r="P159" s="138" t="s">
        <v>434</v>
      </c>
      <c r="Q159" s="138">
        <v>0.1</v>
      </c>
      <c r="R159" s="138" t="s">
        <v>434</v>
      </c>
      <c r="S159" s="138">
        <v>0.24</v>
      </c>
      <c r="T159" s="138">
        <v>0.4</v>
      </c>
      <c r="U159" s="138">
        <v>0.72</v>
      </c>
      <c r="V159" s="138">
        <v>1.07</v>
      </c>
      <c r="W159" s="138">
        <v>1.58</v>
      </c>
      <c r="X159" s="138">
        <v>1.92</v>
      </c>
      <c r="Y159" s="138">
        <v>2.16</v>
      </c>
      <c r="Z159" s="138">
        <v>2.5099999999999998</v>
      </c>
      <c r="AA159" s="138">
        <v>2.81</v>
      </c>
    </row>
    <row r="160" spans="1:27" ht="23.4" thickBot="1">
      <c r="A160" s="115" t="s">
        <v>1823</v>
      </c>
      <c r="B160" s="143">
        <v>1.07</v>
      </c>
      <c r="C160" s="147">
        <v>0.92</v>
      </c>
      <c r="D160" s="116">
        <f t="shared" si="6"/>
        <v>2015</v>
      </c>
      <c r="G160" s="140" t="s">
        <v>1660</v>
      </c>
      <c r="H160" s="138">
        <v>18</v>
      </c>
      <c r="I160" s="138">
        <v>2015</v>
      </c>
      <c r="J160" t="str">
        <f t="shared" si="5"/>
        <v>18/08/2015</v>
      </c>
      <c r="K160" s="138"/>
      <c r="N160" s="136" t="s">
        <v>527</v>
      </c>
      <c r="O160" s="136">
        <v>0.05</v>
      </c>
      <c r="P160" s="136" t="s">
        <v>434</v>
      </c>
      <c r="Q160" s="136">
        <v>7.0000000000000007E-2</v>
      </c>
      <c r="R160" s="136" t="s">
        <v>434</v>
      </c>
      <c r="S160" s="136">
        <v>0.25</v>
      </c>
      <c r="T160" s="136">
        <v>0.42</v>
      </c>
      <c r="U160" s="136">
        <v>0.74</v>
      </c>
      <c r="V160" s="136">
        <v>1.07</v>
      </c>
      <c r="W160" s="136">
        <v>1.6</v>
      </c>
      <c r="X160" s="136">
        <v>1.95</v>
      </c>
      <c r="Y160" s="136">
        <v>2.2000000000000002</v>
      </c>
      <c r="Z160" s="136">
        <v>2.56</v>
      </c>
      <c r="AA160" s="136">
        <v>2.87</v>
      </c>
    </row>
    <row r="161" spans="1:27" ht="23.4" thickBot="1">
      <c r="A161" s="115" t="s">
        <v>1824</v>
      </c>
      <c r="B161" s="144">
        <v>0.98</v>
      </c>
      <c r="C161" s="148">
        <v>0.87</v>
      </c>
      <c r="D161" s="116">
        <f t="shared" si="6"/>
        <v>2015</v>
      </c>
      <c r="G161" s="141" t="s">
        <v>1660</v>
      </c>
      <c r="H161" s="136">
        <v>19</v>
      </c>
      <c r="I161" s="136">
        <v>2015</v>
      </c>
      <c r="J161" t="str">
        <f t="shared" si="5"/>
        <v>19/08/2015</v>
      </c>
      <c r="K161" s="136"/>
      <c r="N161" s="138" t="s">
        <v>528</v>
      </c>
      <c r="O161" s="138">
        <v>0.05</v>
      </c>
      <c r="P161" s="138" t="s">
        <v>434</v>
      </c>
      <c r="Q161" s="138">
        <v>0.05</v>
      </c>
      <c r="R161" s="138" t="s">
        <v>434</v>
      </c>
      <c r="S161" s="138">
        <v>0.22</v>
      </c>
      <c r="T161" s="138">
        <v>0.39</v>
      </c>
      <c r="U161" s="138">
        <v>0.67</v>
      </c>
      <c r="V161" s="138">
        <v>0.98</v>
      </c>
      <c r="W161" s="138">
        <v>1.5</v>
      </c>
      <c r="X161" s="138">
        <v>1.85</v>
      </c>
      <c r="Y161" s="138">
        <v>2.12</v>
      </c>
      <c r="Z161" s="138">
        <v>2.4900000000000002</v>
      </c>
      <c r="AA161" s="138">
        <v>2.81</v>
      </c>
    </row>
    <row r="162" spans="1:27" ht="23.4" thickBot="1">
      <c r="A162" s="115" t="s">
        <v>1825</v>
      </c>
      <c r="B162" s="143">
        <v>1</v>
      </c>
      <c r="C162" s="147">
        <v>0.84</v>
      </c>
      <c r="D162" s="116">
        <f t="shared" si="6"/>
        <v>2015</v>
      </c>
      <c r="G162" s="140" t="s">
        <v>1660</v>
      </c>
      <c r="H162" s="138">
        <v>20</v>
      </c>
      <c r="I162" s="138">
        <v>2015</v>
      </c>
      <c r="J162" t="str">
        <f t="shared" si="5"/>
        <v>20/08/2015</v>
      </c>
      <c r="K162" s="138"/>
      <c r="N162" s="136" t="s">
        <v>529</v>
      </c>
      <c r="O162" s="136">
        <v>0.01</v>
      </c>
      <c r="P162" s="136" t="s">
        <v>434</v>
      </c>
      <c r="Q162" s="136">
        <v>0.02</v>
      </c>
      <c r="R162" s="136" t="s">
        <v>434</v>
      </c>
      <c r="S162" s="136">
        <v>0.22</v>
      </c>
      <c r="T162" s="136">
        <v>0.39</v>
      </c>
      <c r="U162" s="136">
        <v>0.69</v>
      </c>
      <c r="V162" s="136">
        <v>1</v>
      </c>
      <c r="W162" s="136">
        <v>1.5</v>
      </c>
      <c r="X162" s="136">
        <v>1.84</v>
      </c>
      <c r="Y162" s="136">
        <v>2.09</v>
      </c>
      <c r="Z162" s="136">
        <v>2.4500000000000002</v>
      </c>
      <c r="AA162" s="136">
        <v>2.76</v>
      </c>
    </row>
    <row r="163" spans="1:27" ht="23.4" thickBot="1">
      <c r="A163" s="115" t="s">
        <v>1826</v>
      </c>
      <c r="B163" s="144">
        <v>0.95</v>
      </c>
      <c r="C163" s="148">
        <v>0.85</v>
      </c>
      <c r="D163" s="116">
        <f t="shared" si="6"/>
        <v>2015</v>
      </c>
      <c r="G163" s="141" t="s">
        <v>1660</v>
      </c>
      <c r="H163" s="136">
        <v>21</v>
      </c>
      <c r="I163" s="136">
        <v>2015</v>
      </c>
      <c r="J163" t="str">
        <f t="shared" si="5"/>
        <v>21/08/2015</v>
      </c>
      <c r="K163" s="136"/>
      <c r="N163" s="138" t="s">
        <v>530</v>
      </c>
      <c r="O163" s="138">
        <v>0.02</v>
      </c>
      <c r="P163" s="138" t="s">
        <v>434</v>
      </c>
      <c r="Q163" s="138">
        <v>0.03</v>
      </c>
      <c r="R163" s="138" t="s">
        <v>434</v>
      </c>
      <c r="S163" s="138">
        <v>0.21</v>
      </c>
      <c r="T163" s="138">
        <v>0.36</v>
      </c>
      <c r="U163" s="138">
        <v>0.64</v>
      </c>
      <c r="V163" s="138">
        <v>0.95</v>
      </c>
      <c r="W163" s="138">
        <v>1.44</v>
      </c>
      <c r="X163" s="138">
        <v>1.79</v>
      </c>
      <c r="Y163" s="138">
        <v>2.0499999999999998</v>
      </c>
      <c r="Z163" s="138">
        <v>2.44</v>
      </c>
      <c r="AA163" s="138">
        <v>2.74</v>
      </c>
    </row>
    <row r="164" spans="1:27" ht="23.4" thickBot="1">
      <c r="A164" s="115" t="s">
        <v>1827</v>
      </c>
      <c r="B164" s="143">
        <v>0.9</v>
      </c>
      <c r="C164" s="147">
        <v>0.87</v>
      </c>
      <c r="D164" s="116">
        <f t="shared" si="6"/>
        <v>2015</v>
      </c>
      <c r="G164" s="140" t="s">
        <v>1660</v>
      </c>
      <c r="H164" s="138">
        <v>24</v>
      </c>
      <c r="I164" s="138">
        <v>2015</v>
      </c>
      <c r="J164" t="str">
        <f t="shared" si="5"/>
        <v>24/08/2015</v>
      </c>
      <c r="K164" s="138"/>
      <c r="N164" s="136" t="s">
        <v>531</v>
      </c>
      <c r="O164" s="136">
        <v>0.02</v>
      </c>
      <c r="P164" s="136" t="s">
        <v>434</v>
      </c>
      <c r="Q164" s="136">
        <v>0.06</v>
      </c>
      <c r="R164" s="136" t="s">
        <v>434</v>
      </c>
      <c r="S164" s="136">
        <v>0.2</v>
      </c>
      <c r="T164" s="136">
        <v>0.33</v>
      </c>
      <c r="U164" s="136">
        <v>0.59</v>
      </c>
      <c r="V164" s="136">
        <v>0.9</v>
      </c>
      <c r="W164" s="136">
        <v>1.39</v>
      </c>
      <c r="X164" s="136">
        <v>1.75</v>
      </c>
      <c r="Y164" s="136">
        <v>2.0099999999999998</v>
      </c>
      <c r="Z164" s="136">
        <v>2.42</v>
      </c>
      <c r="AA164" s="136">
        <v>2.73</v>
      </c>
    </row>
    <row r="165" spans="1:27" ht="23.4" thickBot="1">
      <c r="A165" s="115" t="s">
        <v>1828</v>
      </c>
      <c r="B165" s="144">
        <v>0.98</v>
      </c>
      <c r="C165" s="148">
        <v>0.95</v>
      </c>
      <c r="D165" s="116">
        <f t="shared" si="6"/>
        <v>2015</v>
      </c>
      <c r="G165" s="141" t="s">
        <v>1660</v>
      </c>
      <c r="H165" s="136">
        <v>25</v>
      </c>
      <c r="I165" s="136">
        <v>2015</v>
      </c>
      <c r="J165" t="str">
        <f t="shared" si="5"/>
        <v>25/08/2015</v>
      </c>
      <c r="K165" s="136"/>
      <c r="N165" s="138" t="s">
        <v>532</v>
      </c>
      <c r="O165" s="138">
        <v>0.04</v>
      </c>
      <c r="P165" s="138" t="s">
        <v>434</v>
      </c>
      <c r="Q165" s="138">
        <v>7.0000000000000007E-2</v>
      </c>
      <c r="R165" s="138" t="s">
        <v>434</v>
      </c>
      <c r="S165" s="138">
        <v>0.19</v>
      </c>
      <c r="T165" s="138">
        <v>0.36</v>
      </c>
      <c r="U165" s="138">
        <v>0.67</v>
      </c>
      <c r="V165" s="138">
        <v>0.98</v>
      </c>
      <c r="W165" s="138">
        <v>1.48</v>
      </c>
      <c r="X165" s="138">
        <v>1.86</v>
      </c>
      <c r="Y165" s="138">
        <v>2.12</v>
      </c>
      <c r="Z165" s="138">
        <v>2.54</v>
      </c>
      <c r="AA165" s="138">
        <v>2.84</v>
      </c>
    </row>
    <row r="166" spans="1:27" ht="23.4" thickBot="1">
      <c r="A166" s="115" t="s">
        <v>1829</v>
      </c>
      <c r="B166" s="143">
        <v>0.98</v>
      </c>
      <c r="C166" s="147">
        <v>1.02</v>
      </c>
      <c r="D166" s="116">
        <f t="shared" si="6"/>
        <v>2015</v>
      </c>
      <c r="G166" s="140" t="s">
        <v>1660</v>
      </c>
      <c r="H166" s="138">
        <v>26</v>
      </c>
      <c r="I166" s="138">
        <v>2015</v>
      </c>
      <c r="J166" t="str">
        <f t="shared" si="5"/>
        <v>26/08/2015</v>
      </c>
      <c r="K166" s="138"/>
      <c r="N166" s="136" t="s">
        <v>533</v>
      </c>
      <c r="O166" s="136">
        <v>0.03</v>
      </c>
      <c r="P166" s="136" t="s">
        <v>434</v>
      </c>
      <c r="Q166" s="136">
        <v>0.06</v>
      </c>
      <c r="R166" s="136" t="s">
        <v>434</v>
      </c>
      <c r="S166" s="136">
        <v>0.2</v>
      </c>
      <c r="T166" s="136">
        <v>0.35</v>
      </c>
      <c r="U166" s="136">
        <v>0.67</v>
      </c>
      <c r="V166" s="136">
        <v>0.98</v>
      </c>
      <c r="W166" s="136">
        <v>1.49</v>
      </c>
      <c r="X166" s="136">
        <v>1.9</v>
      </c>
      <c r="Y166" s="136">
        <v>2.1800000000000002</v>
      </c>
      <c r="Z166" s="136">
        <v>2.64</v>
      </c>
      <c r="AA166" s="136">
        <v>2.94</v>
      </c>
    </row>
    <row r="167" spans="1:27" ht="23.4" thickBot="1">
      <c r="A167" s="115" t="s">
        <v>1830</v>
      </c>
      <c r="B167" s="144">
        <v>0.99</v>
      </c>
      <c r="C167" s="148">
        <v>0.96</v>
      </c>
      <c r="D167" s="116">
        <f t="shared" si="6"/>
        <v>2015</v>
      </c>
      <c r="G167" s="141" t="s">
        <v>1660</v>
      </c>
      <c r="H167" s="136">
        <v>27</v>
      </c>
      <c r="I167" s="136">
        <v>2015</v>
      </c>
      <c r="J167" t="str">
        <f t="shared" si="5"/>
        <v>27/08/2015</v>
      </c>
      <c r="K167" s="136"/>
      <c r="N167" s="138" t="s">
        <v>534</v>
      </c>
      <c r="O167" s="138">
        <v>0.02</v>
      </c>
      <c r="P167" s="138" t="s">
        <v>434</v>
      </c>
      <c r="Q167" s="138">
        <v>0.06</v>
      </c>
      <c r="R167" s="138" t="s">
        <v>434</v>
      </c>
      <c r="S167" s="138">
        <v>0.22</v>
      </c>
      <c r="T167" s="138">
        <v>0.36</v>
      </c>
      <c r="U167" s="138">
        <v>0.68</v>
      </c>
      <c r="V167" s="138">
        <v>0.99</v>
      </c>
      <c r="W167" s="138">
        <v>1.49</v>
      </c>
      <c r="X167" s="138">
        <v>1.91</v>
      </c>
      <c r="Y167" s="138">
        <v>2.1800000000000002</v>
      </c>
      <c r="Z167" s="138">
        <v>2.61</v>
      </c>
      <c r="AA167" s="138">
        <v>2.93</v>
      </c>
    </row>
    <row r="168" spans="1:27" ht="23.4" thickBot="1">
      <c r="A168" s="115" t="s">
        <v>1831</v>
      </c>
      <c r="B168" s="143">
        <v>1.04</v>
      </c>
      <c r="C168" s="147">
        <v>0.93</v>
      </c>
      <c r="D168" s="116">
        <f t="shared" si="6"/>
        <v>2015</v>
      </c>
      <c r="G168" s="140" t="s">
        <v>1660</v>
      </c>
      <c r="H168" s="138">
        <v>28</v>
      </c>
      <c r="I168" s="138">
        <v>2015</v>
      </c>
      <c r="J168" t="str">
        <f t="shared" si="5"/>
        <v>28/08/2015</v>
      </c>
      <c r="K168" s="138"/>
      <c r="N168" s="136" t="s">
        <v>535</v>
      </c>
      <c r="O168" s="136">
        <v>0.02</v>
      </c>
      <c r="P168" s="136" t="s">
        <v>434</v>
      </c>
      <c r="Q168" s="136">
        <v>0.06</v>
      </c>
      <c r="R168" s="136" t="s">
        <v>434</v>
      </c>
      <c r="S168" s="136">
        <v>0.25</v>
      </c>
      <c r="T168" s="136">
        <v>0.38</v>
      </c>
      <c r="U168" s="136">
        <v>0.72</v>
      </c>
      <c r="V168" s="136">
        <v>1.04</v>
      </c>
      <c r="W168" s="136">
        <v>1.52</v>
      </c>
      <c r="X168" s="136">
        <v>1.92</v>
      </c>
      <c r="Y168" s="136">
        <v>2.19</v>
      </c>
      <c r="Z168" s="136">
        <v>2.61</v>
      </c>
      <c r="AA168" s="136">
        <v>2.92</v>
      </c>
    </row>
    <row r="169" spans="1:27" ht="23.4" thickBot="1">
      <c r="A169" s="115" t="s">
        <v>1832</v>
      </c>
      <c r="B169" s="144">
        <v>1.07</v>
      </c>
      <c r="C169" s="148">
        <v>0.96</v>
      </c>
      <c r="D169" s="116">
        <f t="shared" si="6"/>
        <v>2015</v>
      </c>
      <c r="G169" s="141" t="s">
        <v>1660</v>
      </c>
      <c r="H169" s="136">
        <v>31</v>
      </c>
      <c r="I169" s="136">
        <v>2015</v>
      </c>
      <c r="J169" t="str">
        <f t="shared" si="5"/>
        <v>31/08/2015</v>
      </c>
      <c r="K169" s="136"/>
      <c r="N169" s="138" t="s">
        <v>536</v>
      </c>
      <c r="O169" s="138">
        <v>0</v>
      </c>
      <c r="P169" s="138" t="s">
        <v>434</v>
      </c>
      <c r="Q169" s="138">
        <v>0.08</v>
      </c>
      <c r="R169" s="138" t="s">
        <v>434</v>
      </c>
      <c r="S169" s="138">
        <v>0.27</v>
      </c>
      <c r="T169" s="138">
        <v>0.39</v>
      </c>
      <c r="U169" s="138">
        <v>0.74</v>
      </c>
      <c r="V169" s="138">
        <v>1.07</v>
      </c>
      <c r="W169" s="138">
        <v>1.54</v>
      </c>
      <c r="X169" s="138">
        <v>1.94</v>
      </c>
      <c r="Y169" s="138">
        <v>2.21</v>
      </c>
      <c r="Z169" s="138">
        <v>2.64</v>
      </c>
      <c r="AA169" s="138">
        <v>2.95</v>
      </c>
    </row>
    <row r="170" spans="1:27" ht="23.4" thickBot="1">
      <c r="A170" s="115" t="s">
        <v>1833</v>
      </c>
      <c r="B170" s="143">
        <v>1.03</v>
      </c>
      <c r="C170" s="147">
        <v>0.97</v>
      </c>
      <c r="D170" s="116">
        <f t="shared" si="6"/>
        <v>2015</v>
      </c>
      <c r="G170" s="140" t="s">
        <v>1661</v>
      </c>
      <c r="H170" s="138">
        <v>1</v>
      </c>
      <c r="I170" s="138">
        <v>2015</v>
      </c>
      <c r="J170" t="str">
        <f t="shared" si="5"/>
        <v>1/09/2015</v>
      </c>
      <c r="K170" s="138"/>
      <c r="N170" s="135">
        <v>42013</v>
      </c>
      <c r="O170" s="136">
        <v>0.01</v>
      </c>
      <c r="P170" s="136" t="s">
        <v>434</v>
      </c>
      <c r="Q170" s="136">
        <v>0.03</v>
      </c>
      <c r="R170" s="136" t="s">
        <v>434</v>
      </c>
      <c r="S170" s="136">
        <v>0.26</v>
      </c>
      <c r="T170" s="136">
        <v>0.39</v>
      </c>
      <c r="U170" s="136">
        <v>0.7</v>
      </c>
      <c r="V170" s="136">
        <v>1.03</v>
      </c>
      <c r="W170" s="136">
        <v>1.49</v>
      </c>
      <c r="X170" s="136">
        <v>1.89</v>
      </c>
      <c r="Y170" s="136">
        <v>2.17</v>
      </c>
      <c r="Z170" s="136">
        <v>2.62</v>
      </c>
      <c r="AA170" s="136">
        <v>2.93</v>
      </c>
    </row>
    <row r="171" spans="1:27" ht="23.4" thickBot="1">
      <c r="A171" s="115" t="s">
        <v>1834</v>
      </c>
      <c r="B171" s="144">
        <v>1.04</v>
      </c>
      <c r="C171" s="148">
        <v>1.02</v>
      </c>
      <c r="D171" s="116">
        <f t="shared" si="6"/>
        <v>2015</v>
      </c>
      <c r="G171" s="141" t="s">
        <v>1661</v>
      </c>
      <c r="H171" s="136">
        <v>2</v>
      </c>
      <c r="I171" s="136">
        <v>2015</v>
      </c>
      <c r="J171" t="str">
        <f t="shared" si="5"/>
        <v>2/09/2015</v>
      </c>
      <c r="K171" s="136"/>
      <c r="N171" s="137">
        <v>42044</v>
      </c>
      <c r="O171" s="138">
        <v>0.01</v>
      </c>
      <c r="P171" s="138" t="s">
        <v>434</v>
      </c>
      <c r="Q171" s="138">
        <v>0.03</v>
      </c>
      <c r="R171" s="138" t="s">
        <v>434</v>
      </c>
      <c r="S171" s="138">
        <v>0.25</v>
      </c>
      <c r="T171" s="138">
        <v>0.37</v>
      </c>
      <c r="U171" s="138">
        <v>0.72</v>
      </c>
      <c r="V171" s="138">
        <v>1.04</v>
      </c>
      <c r="W171" s="138">
        <v>1.52</v>
      </c>
      <c r="X171" s="138">
        <v>1.92</v>
      </c>
      <c r="Y171" s="138">
        <v>2.2000000000000002</v>
      </c>
      <c r="Z171" s="138">
        <v>2.66</v>
      </c>
      <c r="AA171" s="138">
        <v>2.97</v>
      </c>
    </row>
    <row r="172" spans="1:27" ht="23.4" thickBot="1">
      <c r="A172" s="115" t="s">
        <v>1835</v>
      </c>
      <c r="B172" s="143">
        <v>1</v>
      </c>
      <c r="C172" s="147">
        <v>1.02</v>
      </c>
      <c r="D172" s="116">
        <f t="shared" si="6"/>
        <v>2015</v>
      </c>
      <c r="G172" s="140" t="s">
        <v>1661</v>
      </c>
      <c r="H172" s="138">
        <v>3</v>
      </c>
      <c r="I172" s="138">
        <v>2015</v>
      </c>
      <c r="J172" t="str">
        <f t="shared" si="5"/>
        <v>3/09/2015</v>
      </c>
      <c r="K172" s="138"/>
      <c r="N172" s="135">
        <v>42072</v>
      </c>
      <c r="O172" s="136">
        <v>0.02</v>
      </c>
      <c r="P172" s="136" t="s">
        <v>434</v>
      </c>
      <c r="Q172" s="136">
        <v>0.02</v>
      </c>
      <c r="R172" s="136" t="s">
        <v>434</v>
      </c>
      <c r="S172" s="136">
        <v>0.24</v>
      </c>
      <c r="T172" s="136">
        <v>0.36</v>
      </c>
      <c r="U172" s="136">
        <v>0.71</v>
      </c>
      <c r="V172" s="136">
        <v>1</v>
      </c>
      <c r="W172" s="136">
        <v>1.49</v>
      </c>
      <c r="X172" s="136">
        <v>1.9</v>
      </c>
      <c r="Y172" s="136">
        <v>2.1800000000000002</v>
      </c>
      <c r="Z172" s="136">
        <v>2.64</v>
      </c>
      <c r="AA172" s="136">
        <v>2.95</v>
      </c>
    </row>
    <row r="173" spans="1:27" ht="23.4" thickBot="1">
      <c r="A173" s="115" t="s">
        <v>1836</v>
      </c>
      <c r="B173" s="144">
        <v>1</v>
      </c>
      <c r="C173" s="148">
        <v>0.98</v>
      </c>
      <c r="D173" s="116">
        <f t="shared" si="6"/>
        <v>2015</v>
      </c>
      <c r="G173" s="141" t="s">
        <v>1661</v>
      </c>
      <c r="H173" s="136">
        <v>4</v>
      </c>
      <c r="I173" s="136">
        <v>2015</v>
      </c>
      <c r="J173" t="str">
        <f t="shared" si="5"/>
        <v>4/09/2015</v>
      </c>
      <c r="K173" s="136"/>
      <c r="N173" s="137">
        <v>42103</v>
      </c>
      <c r="O173" s="138">
        <v>0.02</v>
      </c>
      <c r="P173" s="138" t="s">
        <v>434</v>
      </c>
      <c r="Q173" s="138">
        <v>0.02</v>
      </c>
      <c r="R173" s="138" t="s">
        <v>434</v>
      </c>
      <c r="S173" s="138">
        <v>0.23</v>
      </c>
      <c r="T173" s="138">
        <v>0.36</v>
      </c>
      <c r="U173" s="138">
        <v>0.71</v>
      </c>
      <c r="V173" s="138">
        <v>1</v>
      </c>
      <c r="W173" s="138">
        <v>1.47</v>
      </c>
      <c r="X173" s="138">
        <v>1.85</v>
      </c>
      <c r="Y173" s="138">
        <v>2.13</v>
      </c>
      <c r="Z173" s="138">
        <v>2.58</v>
      </c>
      <c r="AA173" s="138">
        <v>2.89</v>
      </c>
    </row>
    <row r="174" spans="1:27" ht="23.4" thickBot="1">
      <c r="A174" s="115" t="s">
        <v>1837</v>
      </c>
      <c r="B174" s="143">
        <v>1.05</v>
      </c>
      <c r="C174" s="147">
        <v>1.04</v>
      </c>
      <c r="D174" s="116">
        <f t="shared" si="6"/>
        <v>2015</v>
      </c>
      <c r="G174" s="140" t="s">
        <v>1661</v>
      </c>
      <c r="H174" s="138">
        <v>8</v>
      </c>
      <c r="I174" s="138">
        <v>2015</v>
      </c>
      <c r="J174" t="str">
        <f t="shared" si="5"/>
        <v>8/09/2015</v>
      </c>
      <c r="K174" s="138"/>
      <c r="N174" s="135">
        <v>42225</v>
      </c>
      <c r="O174" s="136">
        <v>0.02</v>
      </c>
      <c r="P174" s="136" t="s">
        <v>434</v>
      </c>
      <c r="Q174" s="136">
        <v>0.06</v>
      </c>
      <c r="R174" s="136" t="s">
        <v>434</v>
      </c>
      <c r="S174" s="136">
        <v>0.27</v>
      </c>
      <c r="T174" s="136">
        <v>0.39</v>
      </c>
      <c r="U174" s="136">
        <v>0.74</v>
      </c>
      <c r="V174" s="136">
        <v>1.05</v>
      </c>
      <c r="W174" s="136">
        <v>1.53</v>
      </c>
      <c r="X174" s="136">
        <v>1.92</v>
      </c>
      <c r="Y174" s="136">
        <v>2.2000000000000002</v>
      </c>
      <c r="Z174" s="136">
        <v>2.66</v>
      </c>
      <c r="AA174" s="136">
        <v>2.97</v>
      </c>
    </row>
    <row r="175" spans="1:27" ht="23.4" thickBot="1">
      <c r="A175" s="115" t="s">
        <v>1838</v>
      </c>
      <c r="B175" s="144">
        <v>1.06</v>
      </c>
      <c r="C175" s="148">
        <v>1.01</v>
      </c>
      <c r="D175" s="116">
        <f t="shared" si="6"/>
        <v>2015</v>
      </c>
      <c r="G175" s="141" t="s">
        <v>1661</v>
      </c>
      <c r="H175" s="136">
        <v>9</v>
      </c>
      <c r="I175" s="136">
        <v>2015</v>
      </c>
      <c r="J175" t="str">
        <f t="shared" si="5"/>
        <v>9/09/2015</v>
      </c>
      <c r="K175" s="136"/>
      <c r="N175" s="137">
        <v>42256</v>
      </c>
      <c r="O175" s="138">
        <v>0.02</v>
      </c>
      <c r="P175" s="138" t="s">
        <v>434</v>
      </c>
      <c r="Q175" s="138">
        <v>0.03</v>
      </c>
      <c r="R175" s="138" t="s">
        <v>434</v>
      </c>
      <c r="S175" s="138">
        <v>0.26</v>
      </c>
      <c r="T175" s="138">
        <v>0.39</v>
      </c>
      <c r="U175" s="138">
        <v>0.75</v>
      </c>
      <c r="V175" s="138">
        <v>1.06</v>
      </c>
      <c r="W175" s="138">
        <v>1.53</v>
      </c>
      <c r="X175" s="138">
        <v>1.91</v>
      </c>
      <c r="Y175" s="138">
        <v>2.21</v>
      </c>
      <c r="Z175" s="138">
        <v>2.64</v>
      </c>
      <c r="AA175" s="138">
        <v>2.96</v>
      </c>
    </row>
    <row r="176" spans="1:27" ht="23.4" thickBot="1">
      <c r="A176" s="115" t="s">
        <v>1839</v>
      </c>
      <c r="B176" s="143">
        <v>1.06</v>
      </c>
      <c r="C176" s="147">
        <v>1.01</v>
      </c>
      <c r="D176" s="116">
        <f t="shared" si="6"/>
        <v>2015</v>
      </c>
      <c r="G176" s="140" t="s">
        <v>1661</v>
      </c>
      <c r="H176" s="138">
        <v>10</v>
      </c>
      <c r="I176" s="138">
        <v>2015</v>
      </c>
      <c r="J176" t="str">
        <f t="shared" si="5"/>
        <v>10/09/2015</v>
      </c>
      <c r="K176" s="138"/>
      <c r="N176" s="135">
        <v>42286</v>
      </c>
      <c r="O176" s="136">
        <v>0.02</v>
      </c>
      <c r="P176" s="136" t="s">
        <v>434</v>
      </c>
      <c r="Q176" s="136">
        <v>0.02</v>
      </c>
      <c r="R176" s="136" t="s">
        <v>434</v>
      </c>
      <c r="S176" s="136">
        <v>0.25</v>
      </c>
      <c r="T176" s="136">
        <v>0.39</v>
      </c>
      <c r="U176" s="136">
        <v>0.75</v>
      </c>
      <c r="V176" s="136">
        <v>1.06</v>
      </c>
      <c r="W176" s="136">
        <v>1.55</v>
      </c>
      <c r="X176" s="136">
        <v>1.93</v>
      </c>
      <c r="Y176" s="136">
        <v>2.23</v>
      </c>
      <c r="Z176" s="136">
        <v>2.66</v>
      </c>
      <c r="AA176" s="136">
        <v>2.98</v>
      </c>
    </row>
    <row r="177" spans="1:27" ht="23.4" thickBot="1">
      <c r="A177" s="115" t="s">
        <v>1840</v>
      </c>
      <c r="B177" s="144">
        <v>1.03</v>
      </c>
      <c r="C177" s="148">
        <v>0.98</v>
      </c>
      <c r="D177" s="116">
        <f t="shared" si="6"/>
        <v>2015</v>
      </c>
      <c r="G177" s="141" t="s">
        <v>1661</v>
      </c>
      <c r="H177" s="136">
        <v>11</v>
      </c>
      <c r="I177" s="136">
        <v>2015</v>
      </c>
      <c r="J177" t="str">
        <f t="shared" si="5"/>
        <v>11/09/2015</v>
      </c>
      <c r="K177" s="136"/>
      <c r="N177" s="137">
        <v>42317</v>
      </c>
      <c r="O177" s="138">
        <v>0.04</v>
      </c>
      <c r="P177" s="138" t="s">
        <v>434</v>
      </c>
      <c r="Q177" s="138">
        <v>0.04</v>
      </c>
      <c r="R177" s="138" t="s">
        <v>434</v>
      </c>
      <c r="S177" s="138">
        <v>0.25</v>
      </c>
      <c r="T177" s="138">
        <v>0.4</v>
      </c>
      <c r="U177" s="138">
        <v>0.71</v>
      </c>
      <c r="V177" s="138">
        <v>1.03</v>
      </c>
      <c r="W177" s="138">
        <v>1.52</v>
      </c>
      <c r="X177" s="138">
        <v>1.89</v>
      </c>
      <c r="Y177" s="138">
        <v>2.2000000000000002</v>
      </c>
      <c r="Z177" s="138">
        <v>2.63</v>
      </c>
      <c r="AA177" s="138">
        <v>2.95</v>
      </c>
    </row>
    <row r="178" spans="1:27" ht="23.4" thickBot="1">
      <c r="A178" s="115" t="s">
        <v>1841</v>
      </c>
      <c r="B178" s="143">
        <v>1.03</v>
      </c>
      <c r="C178" s="147">
        <v>1</v>
      </c>
      <c r="D178" s="116">
        <f t="shared" si="6"/>
        <v>2015</v>
      </c>
      <c r="G178" s="140" t="s">
        <v>1661</v>
      </c>
      <c r="H178" s="138">
        <v>14</v>
      </c>
      <c r="I178" s="138">
        <v>2015</v>
      </c>
      <c r="J178" t="str">
        <f t="shared" si="5"/>
        <v>14/09/2015</v>
      </c>
      <c r="K178" s="138"/>
      <c r="N178" s="136" t="s">
        <v>537</v>
      </c>
      <c r="O178" s="136">
        <v>0.02</v>
      </c>
      <c r="P178" s="136" t="s">
        <v>434</v>
      </c>
      <c r="Q178" s="136">
        <v>7.0000000000000007E-2</v>
      </c>
      <c r="R178" s="136" t="s">
        <v>434</v>
      </c>
      <c r="S178" s="136">
        <v>0.26</v>
      </c>
      <c r="T178" s="136">
        <v>0.4</v>
      </c>
      <c r="U178" s="136">
        <v>0.73</v>
      </c>
      <c r="V178" s="136">
        <v>1.03</v>
      </c>
      <c r="W178" s="136">
        <v>1.51</v>
      </c>
      <c r="X178" s="136">
        <v>1.88</v>
      </c>
      <c r="Y178" s="136">
        <v>2.1800000000000002</v>
      </c>
      <c r="Z178" s="136">
        <v>2.62</v>
      </c>
      <c r="AA178" s="136">
        <v>2.95</v>
      </c>
    </row>
    <row r="179" spans="1:27" ht="23.4" thickBot="1">
      <c r="A179" s="115" t="s">
        <v>1842</v>
      </c>
      <c r="B179" s="144">
        <v>1.1200000000000001</v>
      </c>
      <c r="C179" s="148">
        <v>1.0900000000000001</v>
      </c>
      <c r="D179" s="116">
        <f t="shared" si="6"/>
        <v>2015</v>
      </c>
      <c r="G179" s="141" t="s">
        <v>1661</v>
      </c>
      <c r="H179" s="136">
        <v>15</v>
      </c>
      <c r="I179" s="136">
        <v>2015</v>
      </c>
      <c r="J179" t="str">
        <f t="shared" si="5"/>
        <v>15/09/2015</v>
      </c>
      <c r="K179" s="136"/>
      <c r="N179" s="138" t="s">
        <v>538</v>
      </c>
      <c r="O179" s="138">
        <v>0</v>
      </c>
      <c r="P179" s="138" t="s">
        <v>434</v>
      </c>
      <c r="Q179" s="138">
        <v>7.0000000000000007E-2</v>
      </c>
      <c r="R179" s="138" t="s">
        <v>434</v>
      </c>
      <c r="S179" s="138">
        <v>0.27</v>
      </c>
      <c r="T179" s="138">
        <v>0.47</v>
      </c>
      <c r="U179" s="138">
        <v>0.82</v>
      </c>
      <c r="V179" s="138">
        <v>1.1200000000000001</v>
      </c>
      <c r="W179" s="138">
        <v>1.61</v>
      </c>
      <c r="X179" s="138">
        <v>1.99</v>
      </c>
      <c r="Y179" s="138">
        <v>2.2799999999999998</v>
      </c>
      <c r="Z179" s="138">
        <v>2.73</v>
      </c>
      <c r="AA179" s="138">
        <v>3.06</v>
      </c>
    </row>
    <row r="180" spans="1:27" ht="23.4" thickBot="1">
      <c r="A180" s="115" t="s">
        <v>1843</v>
      </c>
      <c r="B180" s="143">
        <v>1.1299999999999999</v>
      </c>
      <c r="C180" s="147">
        <v>1.1100000000000001</v>
      </c>
      <c r="D180" s="116">
        <f t="shared" si="6"/>
        <v>2015</v>
      </c>
      <c r="G180" s="140" t="s">
        <v>1661</v>
      </c>
      <c r="H180" s="116">
        <v>16</v>
      </c>
      <c r="I180" s="116">
        <v>2015</v>
      </c>
      <c r="J180" t="str">
        <f t="shared" si="5"/>
        <v>16/09/2015</v>
      </c>
      <c r="N180" s="136" t="s">
        <v>539</v>
      </c>
      <c r="O180" s="136">
        <v>0</v>
      </c>
      <c r="P180" s="136" t="s">
        <v>434</v>
      </c>
      <c r="Q180" s="136">
        <v>0.06</v>
      </c>
      <c r="R180" s="136" t="s">
        <v>434</v>
      </c>
      <c r="S180" s="136">
        <v>0.24</v>
      </c>
      <c r="T180" s="136">
        <v>0.46</v>
      </c>
      <c r="U180" s="136">
        <v>0.82</v>
      </c>
      <c r="V180" s="136">
        <v>1.1299999999999999</v>
      </c>
      <c r="W180" s="136">
        <v>1.62</v>
      </c>
      <c r="X180" s="136">
        <v>2.0099999999999998</v>
      </c>
      <c r="Y180" s="136">
        <v>2.2999999999999998</v>
      </c>
      <c r="Z180" s="136">
        <v>2.75</v>
      </c>
      <c r="AA180" s="136">
        <v>3.08</v>
      </c>
    </row>
    <row r="181" spans="1:27" ht="23.4" thickBot="1">
      <c r="A181" s="115" t="s">
        <v>1844</v>
      </c>
      <c r="B181" s="144">
        <v>1</v>
      </c>
      <c r="C181" s="148">
        <v>1.04</v>
      </c>
      <c r="D181" s="116">
        <f t="shared" si="6"/>
        <v>2015</v>
      </c>
      <c r="G181" s="141" t="s">
        <v>1661</v>
      </c>
      <c r="H181" s="116">
        <v>17</v>
      </c>
      <c r="I181" s="116">
        <v>2015</v>
      </c>
      <c r="J181" t="str">
        <f t="shared" si="5"/>
        <v>17/09/2015</v>
      </c>
      <c r="N181" s="138" t="s">
        <v>540</v>
      </c>
      <c r="O181" s="138">
        <v>0</v>
      </c>
      <c r="P181" s="138" t="s">
        <v>434</v>
      </c>
      <c r="Q181" s="138">
        <v>0.01</v>
      </c>
      <c r="R181" s="138" t="s">
        <v>434</v>
      </c>
      <c r="S181" s="138">
        <v>0.16</v>
      </c>
      <c r="T181" s="138">
        <v>0.39</v>
      </c>
      <c r="U181" s="138">
        <v>0.7</v>
      </c>
      <c r="V181" s="138">
        <v>1</v>
      </c>
      <c r="W181" s="138">
        <v>1.5</v>
      </c>
      <c r="X181" s="138">
        <v>1.9</v>
      </c>
      <c r="Y181" s="138">
        <v>2.21</v>
      </c>
      <c r="Z181" s="138">
        <v>2.69</v>
      </c>
      <c r="AA181" s="138">
        <v>3.02</v>
      </c>
    </row>
    <row r="182" spans="1:27" ht="23.4" thickBot="1">
      <c r="A182" s="115" t="s">
        <v>1845</v>
      </c>
      <c r="B182" s="143">
        <v>0.97</v>
      </c>
      <c r="C182" s="147">
        <v>0.98</v>
      </c>
      <c r="D182" s="116">
        <f t="shared" si="6"/>
        <v>2015</v>
      </c>
      <c r="G182" s="140" t="s">
        <v>1661</v>
      </c>
      <c r="H182" s="116">
        <v>18</v>
      </c>
      <c r="I182" s="116">
        <v>2015</v>
      </c>
      <c r="J182" t="str">
        <f t="shared" si="5"/>
        <v>18/09/2015</v>
      </c>
      <c r="N182" s="136" t="s">
        <v>541</v>
      </c>
      <c r="O182" s="136">
        <v>0</v>
      </c>
      <c r="P182" s="136" t="s">
        <v>434</v>
      </c>
      <c r="Q182" s="136">
        <v>0</v>
      </c>
      <c r="R182" s="136" t="s">
        <v>434</v>
      </c>
      <c r="S182" s="136">
        <v>0.1</v>
      </c>
      <c r="T182" s="136">
        <v>0.35</v>
      </c>
      <c r="U182" s="136">
        <v>0.69</v>
      </c>
      <c r="V182" s="136">
        <v>0.97</v>
      </c>
      <c r="W182" s="136">
        <v>1.45</v>
      </c>
      <c r="X182" s="136">
        <v>1.83</v>
      </c>
      <c r="Y182" s="136">
        <v>2.13</v>
      </c>
      <c r="Z182" s="136">
        <v>2.58</v>
      </c>
      <c r="AA182" s="136">
        <v>2.93</v>
      </c>
    </row>
    <row r="183" spans="1:27" ht="23.4" thickBot="1">
      <c r="A183" s="115" t="s">
        <v>1846</v>
      </c>
      <c r="B183" s="144">
        <v>1.01</v>
      </c>
      <c r="C183" s="148">
        <v>1.08</v>
      </c>
      <c r="D183" s="116">
        <f t="shared" si="6"/>
        <v>2015</v>
      </c>
      <c r="G183" s="141" t="s">
        <v>1661</v>
      </c>
      <c r="H183" s="116">
        <v>21</v>
      </c>
      <c r="I183" s="116">
        <v>2015</v>
      </c>
      <c r="J183" t="str">
        <f t="shared" si="5"/>
        <v>21/09/2015</v>
      </c>
      <c r="N183" s="138" t="s">
        <v>542</v>
      </c>
      <c r="O183" s="138">
        <v>0</v>
      </c>
      <c r="P183" s="138" t="s">
        <v>434</v>
      </c>
      <c r="Q183" s="138">
        <v>0.01</v>
      </c>
      <c r="R183" s="138" t="s">
        <v>434</v>
      </c>
      <c r="S183" s="138">
        <v>0.11</v>
      </c>
      <c r="T183" s="138">
        <v>0.36</v>
      </c>
      <c r="U183" s="138">
        <v>0.72</v>
      </c>
      <c r="V183" s="138">
        <v>1.01</v>
      </c>
      <c r="W183" s="138">
        <v>1.51</v>
      </c>
      <c r="X183" s="138">
        <v>1.9</v>
      </c>
      <c r="Y183" s="138">
        <v>2.2000000000000002</v>
      </c>
      <c r="Z183" s="138">
        <v>2.67</v>
      </c>
      <c r="AA183" s="138">
        <v>3.02</v>
      </c>
    </row>
    <row r="184" spans="1:27" ht="23.4" thickBot="1">
      <c r="A184" s="115" t="s">
        <v>1847</v>
      </c>
      <c r="B184" s="143">
        <v>0.97</v>
      </c>
      <c r="C184" s="147">
        <v>1.04</v>
      </c>
      <c r="D184" s="116">
        <f t="shared" si="6"/>
        <v>2015</v>
      </c>
      <c r="G184" s="140" t="s">
        <v>1661</v>
      </c>
      <c r="H184" s="116">
        <v>22</v>
      </c>
      <c r="I184" s="116">
        <v>2015</v>
      </c>
      <c r="J184" t="str">
        <f t="shared" si="5"/>
        <v>22/09/2015</v>
      </c>
      <c r="N184" s="136" t="s">
        <v>543</v>
      </c>
      <c r="O184" s="136">
        <v>0</v>
      </c>
      <c r="P184" s="136" t="s">
        <v>434</v>
      </c>
      <c r="Q184" s="136">
        <v>0</v>
      </c>
      <c r="R184" s="136" t="s">
        <v>434</v>
      </c>
      <c r="S184" s="136">
        <v>0.1</v>
      </c>
      <c r="T184" s="136">
        <v>0.35</v>
      </c>
      <c r="U184" s="136">
        <v>0.69</v>
      </c>
      <c r="V184" s="136">
        <v>0.97</v>
      </c>
      <c r="W184" s="136">
        <v>1.44</v>
      </c>
      <c r="X184" s="136">
        <v>1.83</v>
      </c>
      <c r="Y184" s="136">
        <v>2.14</v>
      </c>
      <c r="Z184" s="136">
        <v>2.6</v>
      </c>
      <c r="AA184" s="136">
        <v>2.94</v>
      </c>
    </row>
    <row r="185" spans="1:27" ht="23.4" thickBot="1">
      <c r="A185" s="115" t="s">
        <v>1848</v>
      </c>
      <c r="B185" s="144">
        <v>1</v>
      </c>
      <c r="C185" s="148">
        <v>1.04</v>
      </c>
      <c r="D185" s="116">
        <f t="shared" si="6"/>
        <v>2015</v>
      </c>
      <c r="G185" s="141" t="s">
        <v>1661</v>
      </c>
      <c r="H185" s="116">
        <v>23</v>
      </c>
      <c r="I185" s="116">
        <v>2015</v>
      </c>
      <c r="J185" t="str">
        <f t="shared" si="5"/>
        <v>23/09/2015</v>
      </c>
      <c r="N185" s="138" t="s">
        <v>544</v>
      </c>
      <c r="O185" s="138">
        <v>0</v>
      </c>
      <c r="P185" s="138" t="s">
        <v>434</v>
      </c>
      <c r="Q185" s="138">
        <v>0.01</v>
      </c>
      <c r="R185" s="138" t="s">
        <v>434</v>
      </c>
      <c r="S185" s="138">
        <v>0.09</v>
      </c>
      <c r="T185" s="138">
        <v>0.34</v>
      </c>
      <c r="U185" s="138">
        <v>0.7</v>
      </c>
      <c r="V185" s="138">
        <v>1</v>
      </c>
      <c r="W185" s="138">
        <v>1.47</v>
      </c>
      <c r="X185" s="138">
        <v>1.85</v>
      </c>
      <c r="Y185" s="138">
        <v>2.16</v>
      </c>
      <c r="Z185" s="138">
        <v>2.6</v>
      </c>
      <c r="AA185" s="138">
        <v>2.95</v>
      </c>
    </row>
    <row r="186" spans="1:27" ht="23.4" thickBot="1">
      <c r="A186" s="115" t="s">
        <v>1849</v>
      </c>
      <c r="B186" s="143">
        <v>0.97</v>
      </c>
      <c r="C186" s="147">
        <v>1.03</v>
      </c>
      <c r="D186" s="116">
        <f t="shared" si="6"/>
        <v>2015</v>
      </c>
      <c r="G186" s="140" t="s">
        <v>1661</v>
      </c>
      <c r="H186" s="116">
        <v>24</v>
      </c>
      <c r="I186" s="116">
        <v>2015</v>
      </c>
      <c r="J186" t="str">
        <f t="shared" si="5"/>
        <v>24/09/2015</v>
      </c>
      <c r="N186" s="136" t="s">
        <v>545</v>
      </c>
      <c r="O186" s="136">
        <v>0</v>
      </c>
      <c r="P186" s="136" t="s">
        <v>434</v>
      </c>
      <c r="Q186" s="136">
        <v>0.01</v>
      </c>
      <c r="R186" s="136" t="s">
        <v>434</v>
      </c>
      <c r="S186" s="136">
        <v>0.09</v>
      </c>
      <c r="T186" s="136">
        <v>0.32</v>
      </c>
      <c r="U186" s="136">
        <v>0.67</v>
      </c>
      <c r="V186" s="136">
        <v>0.97</v>
      </c>
      <c r="W186" s="136">
        <v>1.44</v>
      </c>
      <c r="X186" s="136">
        <v>1.84</v>
      </c>
      <c r="Y186" s="136">
        <v>2.13</v>
      </c>
      <c r="Z186" s="136">
        <v>2.5499999999999998</v>
      </c>
      <c r="AA186" s="136">
        <v>2.91</v>
      </c>
    </row>
    <row r="187" spans="1:27" ht="23.4" thickBot="1">
      <c r="A187" s="115" t="s">
        <v>1850</v>
      </c>
      <c r="B187" s="144">
        <v>1</v>
      </c>
      <c r="C187" s="148">
        <v>1.1000000000000001</v>
      </c>
      <c r="D187" s="116">
        <f t="shared" si="6"/>
        <v>2015</v>
      </c>
      <c r="G187" s="141" t="s">
        <v>1661</v>
      </c>
      <c r="H187" s="116">
        <v>25</v>
      </c>
      <c r="I187" s="116">
        <v>2015</v>
      </c>
      <c r="J187" t="str">
        <f t="shared" si="5"/>
        <v>25/09/2015</v>
      </c>
      <c r="N187" s="138" t="s">
        <v>546</v>
      </c>
      <c r="O187" s="138">
        <v>0</v>
      </c>
      <c r="P187" s="138" t="s">
        <v>434</v>
      </c>
      <c r="Q187" s="138">
        <v>0</v>
      </c>
      <c r="R187" s="138" t="s">
        <v>434</v>
      </c>
      <c r="S187" s="138">
        <v>7.0000000000000007E-2</v>
      </c>
      <c r="T187" s="138">
        <v>0.35</v>
      </c>
      <c r="U187" s="138">
        <v>0.7</v>
      </c>
      <c r="V187" s="138">
        <v>1</v>
      </c>
      <c r="W187" s="138">
        <v>1.48</v>
      </c>
      <c r="X187" s="138">
        <v>1.87</v>
      </c>
      <c r="Y187" s="138">
        <v>2.17</v>
      </c>
      <c r="Z187" s="138">
        <v>2.6</v>
      </c>
      <c r="AA187" s="138">
        <v>2.96</v>
      </c>
    </row>
    <row r="188" spans="1:27" ht="23.4" thickBot="1">
      <c r="A188" s="115" t="s">
        <v>1851</v>
      </c>
      <c r="B188" s="143">
        <v>0.97</v>
      </c>
      <c r="C188" s="147">
        <v>1.07</v>
      </c>
      <c r="D188" s="116">
        <f t="shared" si="6"/>
        <v>2015</v>
      </c>
      <c r="G188" s="140" t="s">
        <v>1661</v>
      </c>
      <c r="H188" s="116">
        <v>28</v>
      </c>
      <c r="I188" s="116">
        <v>2015</v>
      </c>
      <c r="J188" t="str">
        <f t="shared" si="5"/>
        <v>28/09/2015</v>
      </c>
      <c r="N188" s="136" t="s">
        <v>547</v>
      </c>
      <c r="O188" s="136">
        <v>0</v>
      </c>
      <c r="P188" s="136" t="s">
        <v>434</v>
      </c>
      <c r="Q188" s="136">
        <v>0.01</v>
      </c>
      <c r="R188" s="136" t="s">
        <v>434</v>
      </c>
      <c r="S188" s="136">
        <v>0.1</v>
      </c>
      <c r="T188" s="136">
        <v>0.34</v>
      </c>
      <c r="U188" s="136">
        <v>0.67</v>
      </c>
      <c r="V188" s="136">
        <v>0.97</v>
      </c>
      <c r="W188" s="136">
        <v>1.42</v>
      </c>
      <c r="X188" s="136">
        <v>1.8</v>
      </c>
      <c r="Y188" s="136">
        <v>2.1</v>
      </c>
      <c r="Z188" s="136">
        <v>2.5099999999999998</v>
      </c>
      <c r="AA188" s="136">
        <v>2.87</v>
      </c>
    </row>
    <row r="189" spans="1:27" ht="23.4" thickBot="1">
      <c r="A189" s="115" t="s">
        <v>1852</v>
      </c>
      <c r="B189" s="144">
        <v>0.92</v>
      </c>
      <c r="C189" s="148">
        <v>1.05</v>
      </c>
      <c r="D189" s="116">
        <f t="shared" si="6"/>
        <v>2015</v>
      </c>
      <c r="G189" s="141" t="s">
        <v>1661</v>
      </c>
      <c r="H189" s="116">
        <v>29</v>
      </c>
      <c r="I189" s="116">
        <v>2015</v>
      </c>
      <c r="J189" t="str">
        <f t="shared" si="5"/>
        <v>29/09/2015</v>
      </c>
      <c r="N189" s="138" t="s">
        <v>548</v>
      </c>
      <c r="O189" s="138">
        <v>0</v>
      </c>
      <c r="P189" s="138" t="s">
        <v>434</v>
      </c>
      <c r="Q189" s="138">
        <v>0.01</v>
      </c>
      <c r="R189" s="138" t="s">
        <v>434</v>
      </c>
      <c r="S189" s="138">
        <v>0.09</v>
      </c>
      <c r="T189" s="138">
        <v>0.33</v>
      </c>
      <c r="U189" s="138">
        <v>0.64</v>
      </c>
      <c r="V189" s="138">
        <v>0.92</v>
      </c>
      <c r="W189" s="138">
        <v>1.37</v>
      </c>
      <c r="X189" s="138">
        <v>1.74</v>
      </c>
      <c r="Y189" s="138">
        <v>2.0499999999999998</v>
      </c>
      <c r="Z189" s="138">
        <v>2.48</v>
      </c>
      <c r="AA189" s="138">
        <v>2.85</v>
      </c>
    </row>
    <row r="190" spans="1:27" ht="23.4" thickBot="1">
      <c r="A190" s="115" t="s">
        <v>1853</v>
      </c>
      <c r="B190" s="143">
        <v>0.92</v>
      </c>
      <c r="C190" s="147">
        <v>1.05</v>
      </c>
      <c r="D190" s="116">
        <f t="shared" si="6"/>
        <v>2015</v>
      </c>
      <c r="G190" s="140" t="s">
        <v>1661</v>
      </c>
      <c r="H190" s="116">
        <v>30</v>
      </c>
      <c r="I190" s="116">
        <v>2015</v>
      </c>
      <c r="J190" t="str">
        <f t="shared" si="5"/>
        <v>30/09/2015</v>
      </c>
      <c r="N190" s="136" t="s">
        <v>549</v>
      </c>
      <c r="O190" s="136">
        <v>0</v>
      </c>
      <c r="P190" s="136" t="s">
        <v>434</v>
      </c>
      <c r="Q190" s="136">
        <v>0</v>
      </c>
      <c r="R190" s="136" t="s">
        <v>434</v>
      </c>
      <c r="S190" s="136">
        <v>0.08</v>
      </c>
      <c r="T190" s="136">
        <v>0.33</v>
      </c>
      <c r="U190" s="136">
        <v>0.64</v>
      </c>
      <c r="V190" s="136">
        <v>0.92</v>
      </c>
      <c r="W190" s="136">
        <v>1.37</v>
      </c>
      <c r="X190" s="136">
        <v>1.75</v>
      </c>
      <c r="Y190" s="136">
        <v>2.06</v>
      </c>
      <c r="Z190" s="136">
        <v>2.5099999999999998</v>
      </c>
      <c r="AA190" s="136">
        <v>2.87</v>
      </c>
    </row>
    <row r="191" spans="1:27" ht="23.4" thickBot="1">
      <c r="A191" s="115" t="s">
        <v>1854</v>
      </c>
      <c r="B191" s="144">
        <v>0.92</v>
      </c>
      <c r="C191" s="148">
        <v>1</v>
      </c>
      <c r="D191" s="116">
        <f t="shared" si="6"/>
        <v>2015</v>
      </c>
      <c r="G191" s="141" t="s">
        <v>1662</v>
      </c>
      <c r="H191" s="116">
        <v>1</v>
      </c>
      <c r="I191" s="116">
        <v>2015</v>
      </c>
      <c r="J191" t="str">
        <f t="shared" si="5"/>
        <v>1/10/2015</v>
      </c>
      <c r="N191" s="137">
        <v>42014</v>
      </c>
      <c r="O191" s="138">
        <v>0</v>
      </c>
      <c r="P191" s="138" t="s">
        <v>434</v>
      </c>
      <c r="Q191" s="138">
        <v>0</v>
      </c>
      <c r="R191" s="138" t="s">
        <v>434</v>
      </c>
      <c r="S191" s="138">
        <v>0.08</v>
      </c>
      <c r="T191" s="138">
        <v>0.31</v>
      </c>
      <c r="U191" s="138">
        <v>0.64</v>
      </c>
      <c r="V191" s="138">
        <v>0.92</v>
      </c>
      <c r="W191" s="138">
        <v>1.37</v>
      </c>
      <c r="X191" s="138">
        <v>1.75</v>
      </c>
      <c r="Y191" s="138">
        <v>2.0499999999999998</v>
      </c>
      <c r="Z191" s="138">
        <v>2.4900000000000002</v>
      </c>
      <c r="AA191" s="138">
        <v>2.85</v>
      </c>
    </row>
    <row r="192" spans="1:27" ht="23.4" thickBot="1">
      <c r="A192" s="115" t="s">
        <v>1855</v>
      </c>
      <c r="B192" s="143">
        <v>0.85</v>
      </c>
      <c r="C192" s="147">
        <v>0.93</v>
      </c>
      <c r="D192" s="116">
        <f t="shared" si="6"/>
        <v>2015</v>
      </c>
      <c r="G192" s="140" t="s">
        <v>1662</v>
      </c>
      <c r="H192" s="116">
        <v>2</v>
      </c>
      <c r="I192" s="116">
        <v>2015</v>
      </c>
      <c r="J192" t="str">
        <f t="shared" si="5"/>
        <v>2/10/2015</v>
      </c>
      <c r="N192" s="135">
        <v>42045</v>
      </c>
      <c r="O192" s="136">
        <v>0</v>
      </c>
      <c r="P192" s="136" t="s">
        <v>434</v>
      </c>
      <c r="Q192" s="136">
        <v>0</v>
      </c>
      <c r="R192" s="136" t="s">
        <v>434</v>
      </c>
      <c r="S192" s="136">
        <v>0.06</v>
      </c>
      <c r="T192" s="136">
        <v>0.25</v>
      </c>
      <c r="U192" s="136">
        <v>0.57999999999999996</v>
      </c>
      <c r="V192" s="136">
        <v>0.85</v>
      </c>
      <c r="W192" s="136">
        <v>1.29</v>
      </c>
      <c r="X192" s="136">
        <v>1.67</v>
      </c>
      <c r="Y192" s="136">
        <v>1.99</v>
      </c>
      <c r="Z192" s="136">
        <v>2.44</v>
      </c>
      <c r="AA192" s="136">
        <v>2.82</v>
      </c>
    </row>
    <row r="193" spans="1:27" ht="23.4" thickBot="1">
      <c r="A193" s="115" t="s">
        <v>1856</v>
      </c>
      <c r="B193" s="144">
        <v>0.89</v>
      </c>
      <c r="C193" s="148">
        <v>0.98</v>
      </c>
      <c r="D193" s="116">
        <f t="shared" si="6"/>
        <v>2015</v>
      </c>
      <c r="G193" s="141" t="s">
        <v>1662</v>
      </c>
      <c r="H193" s="116">
        <v>5</v>
      </c>
      <c r="I193" s="116">
        <v>2015</v>
      </c>
      <c r="J193" t="str">
        <f t="shared" si="5"/>
        <v>5/10/2015</v>
      </c>
      <c r="N193" s="137">
        <v>42134</v>
      </c>
      <c r="O193" s="138">
        <v>0</v>
      </c>
      <c r="P193" s="138" t="s">
        <v>434</v>
      </c>
      <c r="Q193" s="138">
        <v>0.01</v>
      </c>
      <c r="R193" s="138" t="s">
        <v>434</v>
      </c>
      <c r="S193" s="138">
        <v>0.06</v>
      </c>
      <c r="T193" s="138">
        <v>0.26</v>
      </c>
      <c r="U193" s="138">
        <v>0.61</v>
      </c>
      <c r="V193" s="138">
        <v>0.89</v>
      </c>
      <c r="W193" s="138">
        <v>1.35</v>
      </c>
      <c r="X193" s="138">
        <v>1.74</v>
      </c>
      <c r="Y193" s="138">
        <v>2.0699999999999998</v>
      </c>
      <c r="Z193" s="138">
        <v>2.52</v>
      </c>
      <c r="AA193" s="138">
        <v>2.9</v>
      </c>
    </row>
    <row r="194" spans="1:27" ht="23.4" thickBot="1">
      <c r="A194" s="115" t="s">
        <v>1857</v>
      </c>
      <c r="B194" s="143">
        <v>0.9</v>
      </c>
      <c r="C194" s="147">
        <v>0.95</v>
      </c>
      <c r="D194" s="116">
        <f t="shared" si="6"/>
        <v>2015</v>
      </c>
      <c r="G194" s="140" t="s">
        <v>1662</v>
      </c>
      <c r="H194" s="116">
        <v>6</v>
      </c>
      <c r="I194" s="116">
        <v>2015</v>
      </c>
      <c r="J194" t="str">
        <f t="shared" ref="J194:J257" si="7">H194&amp;"/"&amp;G194&amp;"/"&amp;I194</f>
        <v>6/10/2015</v>
      </c>
      <c r="N194" s="135">
        <v>42165</v>
      </c>
      <c r="O194" s="136">
        <v>0</v>
      </c>
      <c r="P194" s="136" t="s">
        <v>434</v>
      </c>
      <c r="Q194" s="136">
        <v>0</v>
      </c>
      <c r="R194" s="136" t="s">
        <v>434</v>
      </c>
      <c r="S194" s="136">
        <v>7.0000000000000007E-2</v>
      </c>
      <c r="T194" s="136">
        <v>0.26</v>
      </c>
      <c r="U194" s="136">
        <v>0.61</v>
      </c>
      <c r="V194" s="136">
        <v>0.9</v>
      </c>
      <c r="W194" s="136">
        <v>1.34</v>
      </c>
      <c r="X194" s="136">
        <v>1.72</v>
      </c>
      <c r="Y194" s="136">
        <v>2.0499999999999998</v>
      </c>
      <c r="Z194" s="136">
        <v>2.5</v>
      </c>
      <c r="AA194" s="136">
        <v>2.88</v>
      </c>
    </row>
    <row r="195" spans="1:27" ht="23.4" thickBot="1">
      <c r="A195" s="115" t="s">
        <v>1858</v>
      </c>
      <c r="B195" s="144">
        <v>0.92</v>
      </c>
      <c r="C195" s="148">
        <v>0.95</v>
      </c>
      <c r="D195" s="116">
        <f t="shared" ref="D195:D258" si="8">YEAR(A195)</f>
        <v>2015</v>
      </c>
      <c r="G195" s="141" t="s">
        <v>1662</v>
      </c>
      <c r="H195" s="116">
        <v>7</v>
      </c>
      <c r="I195" s="116">
        <v>2015</v>
      </c>
      <c r="J195" t="str">
        <f t="shared" si="7"/>
        <v>7/10/2015</v>
      </c>
      <c r="N195" s="137">
        <v>42195</v>
      </c>
      <c r="O195" s="138">
        <v>0</v>
      </c>
      <c r="P195" s="138" t="s">
        <v>434</v>
      </c>
      <c r="Q195" s="138">
        <v>0</v>
      </c>
      <c r="R195" s="138" t="s">
        <v>434</v>
      </c>
      <c r="S195" s="138">
        <v>0.08</v>
      </c>
      <c r="T195" s="138">
        <v>0.27</v>
      </c>
      <c r="U195" s="138">
        <v>0.65</v>
      </c>
      <c r="V195" s="138">
        <v>0.92</v>
      </c>
      <c r="W195" s="138">
        <v>1.37</v>
      </c>
      <c r="X195" s="138">
        <v>1.75</v>
      </c>
      <c r="Y195" s="138">
        <v>2.08</v>
      </c>
      <c r="Z195" s="138">
        <v>2.5099999999999998</v>
      </c>
      <c r="AA195" s="138">
        <v>2.89</v>
      </c>
    </row>
    <row r="196" spans="1:27" ht="23.4" thickBot="1">
      <c r="A196" s="115" t="s">
        <v>1859</v>
      </c>
      <c r="B196" s="143">
        <v>0.93</v>
      </c>
      <c r="C196" s="147">
        <v>0.97</v>
      </c>
      <c r="D196" s="116">
        <f t="shared" si="8"/>
        <v>2015</v>
      </c>
      <c r="G196" s="140" t="s">
        <v>1662</v>
      </c>
      <c r="H196" s="116">
        <v>8</v>
      </c>
      <c r="I196" s="116">
        <v>2015</v>
      </c>
      <c r="J196" t="str">
        <f t="shared" si="7"/>
        <v>8/10/2015</v>
      </c>
      <c r="N196" s="135">
        <v>42226</v>
      </c>
      <c r="O196" s="136">
        <v>0</v>
      </c>
      <c r="P196" s="136" t="s">
        <v>434</v>
      </c>
      <c r="Q196" s="136">
        <v>0</v>
      </c>
      <c r="R196" s="136" t="s">
        <v>434</v>
      </c>
      <c r="S196" s="136">
        <v>7.0000000000000007E-2</v>
      </c>
      <c r="T196" s="136">
        <v>0.27</v>
      </c>
      <c r="U196" s="136">
        <v>0.65</v>
      </c>
      <c r="V196" s="136">
        <v>0.93</v>
      </c>
      <c r="W196" s="136">
        <v>1.4</v>
      </c>
      <c r="X196" s="136">
        <v>1.79</v>
      </c>
      <c r="Y196" s="136">
        <v>2.12</v>
      </c>
      <c r="Z196" s="136">
        <v>2.56</v>
      </c>
      <c r="AA196" s="136">
        <v>2.96</v>
      </c>
    </row>
    <row r="197" spans="1:27" ht="23.4" thickBot="1">
      <c r="A197" s="115" t="s">
        <v>1860</v>
      </c>
      <c r="B197" s="144">
        <v>0.96</v>
      </c>
      <c r="C197" s="148">
        <v>1</v>
      </c>
      <c r="D197" s="116">
        <f t="shared" si="8"/>
        <v>2015</v>
      </c>
      <c r="G197" s="141" t="s">
        <v>1662</v>
      </c>
      <c r="H197" s="116">
        <v>9</v>
      </c>
      <c r="I197" s="116">
        <v>2015</v>
      </c>
      <c r="J197" t="str">
        <f t="shared" si="7"/>
        <v>9/10/2015</v>
      </c>
      <c r="N197" s="137">
        <v>42257</v>
      </c>
      <c r="O197" s="138">
        <v>0.01</v>
      </c>
      <c r="P197" s="138" t="s">
        <v>434</v>
      </c>
      <c r="Q197" s="138">
        <v>0.01</v>
      </c>
      <c r="R197" s="138" t="s">
        <v>434</v>
      </c>
      <c r="S197" s="138">
        <v>7.0000000000000007E-2</v>
      </c>
      <c r="T197" s="138">
        <v>0.28000000000000003</v>
      </c>
      <c r="U197" s="138">
        <v>0.65</v>
      </c>
      <c r="V197" s="138">
        <v>0.96</v>
      </c>
      <c r="W197" s="138">
        <v>1.41</v>
      </c>
      <c r="X197" s="138">
        <v>1.8</v>
      </c>
      <c r="Y197" s="138">
        <v>2.12</v>
      </c>
      <c r="Z197" s="138">
        <v>2.5499999999999998</v>
      </c>
      <c r="AA197" s="138">
        <v>2.94</v>
      </c>
    </row>
    <row r="198" spans="1:27" ht="23.4" thickBot="1">
      <c r="A198" s="115" t="s">
        <v>1861</v>
      </c>
      <c r="B198" s="143">
        <v>0.92</v>
      </c>
      <c r="C198" s="147">
        <v>0.96</v>
      </c>
      <c r="D198" s="116">
        <f t="shared" si="8"/>
        <v>2015</v>
      </c>
      <c r="G198" s="140" t="s">
        <v>1662</v>
      </c>
      <c r="H198" s="116">
        <v>13</v>
      </c>
      <c r="I198" s="116">
        <v>2015</v>
      </c>
      <c r="J198" t="str">
        <f t="shared" si="7"/>
        <v>13/10/2015</v>
      </c>
      <c r="N198" s="136" t="s">
        <v>550</v>
      </c>
      <c r="O198" s="136">
        <v>0</v>
      </c>
      <c r="P198" s="136" t="s">
        <v>434</v>
      </c>
      <c r="Q198" s="136">
        <v>0.01</v>
      </c>
      <c r="R198" s="136" t="s">
        <v>434</v>
      </c>
      <c r="S198" s="136">
        <v>0.08</v>
      </c>
      <c r="T198" s="136">
        <v>0.27</v>
      </c>
      <c r="U198" s="136">
        <v>0.64</v>
      </c>
      <c r="V198" s="136">
        <v>0.92</v>
      </c>
      <c r="W198" s="136">
        <v>1.36</v>
      </c>
      <c r="X198" s="136">
        <v>1.74</v>
      </c>
      <c r="Y198" s="136">
        <v>2.06</v>
      </c>
      <c r="Z198" s="136">
        <v>2.4900000000000002</v>
      </c>
      <c r="AA198" s="136">
        <v>2.89</v>
      </c>
    </row>
    <row r="199" spans="1:27" ht="23.4" thickBot="1">
      <c r="A199" s="115" t="s">
        <v>1862</v>
      </c>
      <c r="B199" s="144">
        <v>0.84</v>
      </c>
      <c r="C199" s="148">
        <v>0.93</v>
      </c>
      <c r="D199" s="116">
        <f t="shared" si="8"/>
        <v>2015</v>
      </c>
      <c r="G199" s="141" t="s">
        <v>1662</v>
      </c>
      <c r="H199" s="116">
        <v>14</v>
      </c>
      <c r="I199" s="116">
        <v>2015</v>
      </c>
      <c r="J199" t="str">
        <f t="shared" si="7"/>
        <v>14/10/2015</v>
      </c>
      <c r="N199" s="138" t="s">
        <v>551</v>
      </c>
      <c r="O199" s="138">
        <v>0</v>
      </c>
      <c r="P199" s="138" t="s">
        <v>434</v>
      </c>
      <c r="Q199" s="138">
        <v>0</v>
      </c>
      <c r="R199" s="138" t="s">
        <v>434</v>
      </c>
      <c r="S199" s="138">
        <v>0.08</v>
      </c>
      <c r="T199" s="138">
        <v>0.21</v>
      </c>
      <c r="U199" s="138">
        <v>0.56999999999999995</v>
      </c>
      <c r="V199" s="138">
        <v>0.84</v>
      </c>
      <c r="W199" s="138">
        <v>1.29</v>
      </c>
      <c r="X199" s="138">
        <v>1.66</v>
      </c>
      <c r="Y199" s="138">
        <v>1.99</v>
      </c>
      <c r="Z199" s="138">
        <v>2.42</v>
      </c>
      <c r="AA199" s="138">
        <v>2.84</v>
      </c>
    </row>
    <row r="200" spans="1:27" ht="23.4" thickBot="1">
      <c r="A200" s="115" t="s">
        <v>1863</v>
      </c>
      <c r="B200" s="143">
        <v>0.9</v>
      </c>
      <c r="C200" s="147">
        <v>0.96</v>
      </c>
      <c r="D200" s="116">
        <f t="shared" si="8"/>
        <v>2015</v>
      </c>
      <c r="G200" s="140" t="s">
        <v>1662</v>
      </c>
      <c r="H200" s="116">
        <v>15</v>
      </c>
      <c r="I200" s="116">
        <v>2015</v>
      </c>
      <c r="J200" t="str">
        <f t="shared" si="7"/>
        <v>15/10/2015</v>
      </c>
      <c r="N200" s="136" t="s">
        <v>552</v>
      </c>
      <c r="O200" s="136">
        <v>0</v>
      </c>
      <c r="P200" s="136" t="s">
        <v>434</v>
      </c>
      <c r="Q200" s="136">
        <v>0.01</v>
      </c>
      <c r="R200" s="136" t="s">
        <v>434</v>
      </c>
      <c r="S200" s="136">
        <v>0.08</v>
      </c>
      <c r="T200" s="136">
        <v>0.22</v>
      </c>
      <c r="U200" s="136">
        <v>0.61</v>
      </c>
      <c r="V200" s="136">
        <v>0.9</v>
      </c>
      <c r="W200" s="136">
        <v>1.34</v>
      </c>
      <c r="X200" s="136">
        <v>1.72</v>
      </c>
      <c r="Y200" s="136">
        <v>2.04</v>
      </c>
      <c r="Z200" s="136">
        <v>2.46</v>
      </c>
      <c r="AA200" s="136">
        <v>2.87</v>
      </c>
    </row>
    <row r="201" spans="1:27" ht="23.4" thickBot="1">
      <c r="A201" s="115" t="s">
        <v>1864</v>
      </c>
      <c r="B201" s="144">
        <v>0.91</v>
      </c>
      <c r="C201" s="148">
        <v>0.98</v>
      </c>
      <c r="D201" s="116">
        <f t="shared" si="8"/>
        <v>2015</v>
      </c>
      <c r="G201" s="141" t="s">
        <v>1662</v>
      </c>
      <c r="H201" s="116">
        <v>16</v>
      </c>
      <c r="I201" s="116">
        <v>2015</v>
      </c>
      <c r="J201" t="str">
        <f t="shared" si="7"/>
        <v>16/10/2015</v>
      </c>
      <c r="N201" s="138" t="s">
        <v>553</v>
      </c>
      <c r="O201" s="138">
        <v>0.03</v>
      </c>
      <c r="P201" s="138" t="s">
        <v>434</v>
      </c>
      <c r="Q201" s="138">
        <v>0.01</v>
      </c>
      <c r="R201" s="138" t="s">
        <v>434</v>
      </c>
      <c r="S201" s="138">
        <v>7.0000000000000007E-2</v>
      </c>
      <c r="T201" s="138">
        <v>0.23</v>
      </c>
      <c r="U201" s="138">
        <v>0.61</v>
      </c>
      <c r="V201" s="138">
        <v>0.91</v>
      </c>
      <c r="W201" s="138">
        <v>1.36</v>
      </c>
      <c r="X201" s="138">
        <v>1.73</v>
      </c>
      <c r="Y201" s="138">
        <v>2.04</v>
      </c>
      <c r="Z201" s="138">
        <v>2.46</v>
      </c>
      <c r="AA201" s="138">
        <v>2.87</v>
      </c>
    </row>
    <row r="202" spans="1:27" ht="23.4" thickBot="1">
      <c r="A202" s="115" t="s">
        <v>1865</v>
      </c>
      <c r="B202" s="143">
        <v>0.89</v>
      </c>
      <c r="C202" s="147">
        <v>1.01</v>
      </c>
      <c r="D202" s="116">
        <f t="shared" si="8"/>
        <v>2015</v>
      </c>
      <c r="G202" s="140" t="s">
        <v>1662</v>
      </c>
      <c r="H202" s="116">
        <v>19</v>
      </c>
      <c r="I202" s="116">
        <v>2015</v>
      </c>
      <c r="J202" t="str">
        <f t="shared" si="7"/>
        <v>19/10/2015</v>
      </c>
      <c r="N202" s="136" t="s">
        <v>554</v>
      </c>
      <c r="O202" s="136">
        <v>0.06</v>
      </c>
      <c r="P202" s="136" t="s">
        <v>434</v>
      </c>
      <c r="Q202" s="136">
        <v>0.02</v>
      </c>
      <c r="R202" s="136" t="s">
        <v>434</v>
      </c>
      <c r="S202" s="136">
        <v>0.12</v>
      </c>
      <c r="T202" s="136">
        <v>0.23</v>
      </c>
      <c r="U202" s="136">
        <v>0.61</v>
      </c>
      <c r="V202" s="136">
        <v>0.89</v>
      </c>
      <c r="W202" s="136">
        <v>1.35</v>
      </c>
      <c r="X202" s="136">
        <v>1.73</v>
      </c>
      <c r="Y202" s="136">
        <v>2.04</v>
      </c>
      <c r="Z202" s="136">
        <v>2.48</v>
      </c>
      <c r="AA202" s="136">
        <v>2.89</v>
      </c>
    </row>
    <row r="203" spans="1:27" ht="23.4" thickBot="1">
      <c r="A203" s="115" t="s">
        <v>1866</v>
      </c>
      <c r="B203" s="144">
        <v>0.93</v>
      </c>
      <c r="C203" s="148">
        <v>1.01</v>
      </c>
      <c r="D203" s="116">
        <f t="shared" si="8"/>
        <v>2015</v>
      </c>
      <c r="G203" s="141" t="s">
        <v>1662</v>
      </c>
      <c r="H203" s="116">
        <v>20</v>
      </c>
      <c r="I203" s="116">
        <v>2015</v>
      </c>
      <c r="J203" t="str">
        <f t="shared" si="7"/>
        <v>20/10/2015</v>
      </c>
      <c r="N203" s="138" t="s">
        <v>555</v>
      </c>
      <c r="O203" s="138">
        <v>0.08</v>
      </c>
      <c r="P203" s="138" t="s">
        <v>434</v>
      </c>
      <c r="Q203" s="138">
        <v>0.02</v>
      </c>
      <c r="R203" s="138" t="s">
        <v>434</v>
      </c>
      <c r="S203" s="138">
        <v>0.12</v>
      </c>
      <c r="T203" s="138">
        <v>0.23</v>
      </c>
      <c r="U203" s="138">
        <v>0.66</v>
      </c>
      <c r="V203" s="138">
        <v>0.93</v>
      </c>
      <c r="W203" s="138">
        <v>1.4</v>
      </c>
      <c r="X203" s="138">
        <v>1.78</v>
      </c>
      <c r="Y203" s="138">
        <v>2.08</v>
      </c>
      <c r="Z203" s="138">
        <v>2.5299999999999998</v>
      </c>
      <c r="AA203" s="138">
        <v>2.92</v>
      </c>
    </row>
    <row r="204" spans="1:27" ht="23.4" thickBot="1">
      <c r="A204" s="115" t="s">
        <v>1867</v>
      </c>
      <c r="B204" s="143">
        <v>0.91</v>
      </c>
      <c r="C204" s="147">
        <v>1</v>
      </c>
      <c r="D204" s="116">
        <f t="shared" si="8"/>
        <v>2015</v>
      </c>
      <c r="G204" s="140" t="s">
        <v>1662</v>
      </c>
      <c r="H204" s="116">
        <v>21</v>
      </c>
      <c r="I204" s="116">
        <v>2015</v>
      </c>
      <c r="J204" t="str">
        <f t="shared" si="7"/>
        <v>21/10/2015</v>
      </c>
      <c r="N204" s="136" t="s">
        <v>556</v>
      </c>
      <c r="O204" s="136">
        <v>0.01</v>
      </c>
      <c r="P204" s="136" t="s">
        <v>434</v>
      </c>
      <c r="Q204" s="136">
        <v>0.01</v>
      </c>
      <c r="R204" s="136" t="s">
        <v>434</v>
      </c>
      <c r="S204" s="136">
        <v>0.12</v>
      </c>
      <c r="T204" s="136">
        <v>0.23</v>
      </c>
      <c r="U204" s="136">
        <v>0.64</v>
      </c>
      <c r="V204" s="136">
        <v>0.91</v>
      </c>
      <c r="W204" s="136">
        <v>1.37</v>
      </c>
      <c r="X204" s="136">
        <v>1.74</v>
      </c>
      <c r="Y204" s="136">
        <v>2.04</v>
      </c>
      <c r="Z204" s="136">
        <v>2.48</v>
      </c>
      <c r="AA204" s="136">
        <v>2.87</v>
      </c>
    </row>
    <row r="205" spans="1:27" ht="23.4" thickBot="1">
      <c r="A205" s="115" t="s">
        <v>1868</v>
      </c>
      <c r="B205" s="144">
        <v>0.89</v>
      </c>
      <c r="C205" s="148">
        <v>0.96</v>
      </c>
      <c r="D205" s="116">
        <f t="shared" si="8"/>
        <v>2015</v>
      </c>
      <c r="G205" s="141" t="s">
        <v>1662</v>
      </c>
      <c r="H205" s="116">
        <v>22</v>
      </c>
      <c r="I205" s="116">
        <v>2015</v>
      </c>
      <c r="J205" t="str">
        <f t="shared" si="7"/>
        <v>22/10/2015</v>
      </c>
      <c r="N205" s="138" t="s">
        <v>557</v>
      </c>
      <c r="O205" s="138">
        <v>0.02</v>
      </c>
      <c r="P205" s="138" t="s">
        <v>434</v>
      </c>
      <c r="Q205" s="138">
        <v>0</v>
      </c>
      <c r="R205" s="138" t="s">
        <v>434</v>
      </c>
      <c r="S205" s="138">
        <v>0.11</v>
      </c>
      <c r="T205" s="138">
        <v>0.23</v>
      </c>
      <c r="U205" s="138">
        <v>0.61</v>
      </c>
      <c r="V205" s="138">
        <v>0.89</v>
      </c>
      <c r="W205" s="138">
        <v>1.36</v>
      </c>
      <c r="X205" s="138">
        <v>1.74</v>
      </c>
      <c r="Y205" s="138">
        <v>2.04</v>
      </c>
      <c r="Z205" s="138">
        <v>2.48</v>
      </c>
      <c r="AA205" s="138">
        <v>2.87</v>
      </c>
    </row>
    <row r="206" spans="1:27" ht="23.4" thickBot="1">
      <c r="A206" s="115" t="s">
        <v>1869</v>
      </c>
      <c r="B206" s="143">
        <v>0.94</v>
      </c>
      <c r="C206" s="147">
        <v>0.96</v>
      </c>
      <c r="D206" s="116">
        <f t="shared" si="8"/>
        <v>2015</v>
      </c>
      <c r="G206" s="140" t="s">
        <v>1662</v>
      </c>
      <c r="H206" s="116">
        <v>23</v>
      </c>
      <c r="I206" s="116">
        <v>2015</v>
      </c>
      <c r="J206" t="str">
        <f t="shared" si="7"/>
        <v>23/10/2015</v>
      </c>
      <c r="N206" s="136" t="s">
        <v>558</v>
      </c>
      <c r="O206" s="136">
        <v>0.01</v>
      </c>
      <c r="P206" s="136" t="s">
        <v>434</v>
      </c>
      <c r="Q206" s="136">
        <v>0.01</v>
      </c>
      <c r="R206" s="136" t="s">
        <v>434</v>
      </c>
      <c r="S206" s="136">
        <v>0.13</v>
      </c>
      <c r="T206" s="136">
        <v>0.24</v>
      </c>
      <c r="U206" s="136">
        <v>0.66</v>
      </c>
      <c r="V206" s="136">
        <v>0.94</v>
      </c>
      <c r="W206" s="136">
        <v>1.43</v>
      </c>
      <c r="X206" s="136">
        <v>1.81</v>
      </c>
      <c r="Y206" s="136">
        <v>2.09</v>
      </c>
      <c r="Z206" s="136">
        <v>2.54</v>
      </c>
      <c r="AA206" s="136">
        <v>2.9</v>
      </c>
    </row>
    <row r="207" spans="1:27" ht="23.4" thickBot="1">
      <c r="A207" s="115" t="s">
        <v>1870</v>
      </c>
      <c r="B207" s="144">
        <v>0.94</v>
      </c>
      <c r="C207" s="148">
        <v>0.96</v>
      </c>
      <c r="D207" s="116">
        <f t="shared" si="8"/>
        <v>2015</v>
      </c>
      <c r="G207" s="141" t="s">
        <v>1662</v>
      </c>
      <c r="H207" s="116">
        <v>26</v>
      </c>
      <c r="I207" s="116">
        <v>2015</v>
      </c>
      <c r="J207" t="str">
        <f t="shared" si="7"/>
        <v>26/10/2015</v>
      </c>
      <c r="N207" s="138" t="s">
        <v>559</v>
      </c>
      <c r="O207" s="138">
        <v>0.01</v>
      </c>
      <c r="P207" s="138" t="s">
        <v>434</v>
      </c>
      <c r="Q207" s="138">
        <v>0.02</v>
      </c>
      <c r="R207" s="138" t="s">
        <v>434</v>
      </c>
      <c r="S207" s="138">
        <v>0.16</v>
      </c>
      <c r="T207" s="138">
        <v>0.25</v>
      </c>
      <c r="U207" s="138">
        <v>0.66</v>
      </c>
      <c r="V207" s="138">
        <v>0.94</v>
      </c>
      <c r="W207" s="138">
        <v>1.41</v>
      </c>
      <c r="X207" s="138">
        <v>1.78</v>
      </c>
      <c r="Y207" s="138">
        <v>2.0699999999999998</v>
      </c>
      <c r="Z207" s="138">
        <v>2.5</v>
      </c>
      <c r="AA207" s="138">
        <v>2.87</v>
      </c>
    </row>
    <row r="208" spans="1:27" ht="23.4" thickBot="1">
      <c r="A208" s="115" t="s">
        <v>1871</v>
      </c>
      <c r="B208" s="143">
        <v>0.92</v>
      </c>
      <c r="C208" s="147">
        <v>0.95</v>
      </c>
      <c r="D208" s="116">
        <f t="shared" si="8"/>
        <v>2015</v>
      </c>
      <c r="G208" s="140" t="s">
        <v>1662</v>
      </c>
      <c r="H208" s="116">
        <v>27</v>
      </c>
      <c r="I208" s="116">
        <v>2015</v>
      </c>
      <c r="J208" t="str">
        <f t="shared" si="7"/>
        <v>27/10/2015</v>
      </c>
      <c r="N208" s="136" t="s">
        <v>560</v>
      </c>
      <c r="O208" s="136">
        <v>0.01</v>
      </c>
      <c r="P208" s="136" t="s">
        <v>434</v>
      </c>
      <c r="Q208" s="136">
        <v>0.03</v>
      </c>
      <c r="R208" s="136" t="s">
        <v>434</v>
      </c>
      <c r="S208" s="136">
        <v>0.18</v>
      </c>
      <c r="T208" s="136">
        <v>0.28999999999999998</v>
      </c>
      <c r="U208" s="136">
        <v>0.65</v>
      </c>
      <c r="V208" s="136">
        <v>0.92</v>
      </c>
      <c r="W208" s="136">
        <v>1.38</v>
      </c>
      <c r="X208" s="136">
        <v>1.75</v>
      </c>
      <c r="Y208" s="136">
        <v>2.0499999999999998</v>
      </c>
      <c r="Z208" s="136">
        <v>2.48</v>
      </c>
      <c r="AA208" s="136">
        <v>2.86</v>
      </c>
    </row>
    <row r="209" spans="1:27" ht="23.4" thickBot="1">
      <c r="A209" s="115" t="s">
        <v>1872</v>
      </c>
      <c r="B209" s="144">
        <v>1</v>
      </c>
      <c r="C209" s="148">
        <v>0.99</v>
      </c>
      <c r="D209" s="116">
        <f t="shared" si="8"/>
        <v>2015</v>
      </c>
      <c r="G209" s="141" t="s">
        <v>1662</v>
      </c>
      <c r="H209" s="116">
        <v>28</v>
      </c>
      <c r="I209" s="116">
        <v>2015</v>
      </c>
      <c r="J209" t="str">
        <f t="shared" si="7"/>
        <v>28/10/2015</v>
      </c>
      <c r="N209" s="138" t="s">
        <v>561</v>
      </c>
      <c r="O209" s="138">
        <v>0.03</v>
      </c>
      <c r="P209" s="138" t="s">
        <v>434</v>
      </c>
      <c r="Q209" s="138">
        <v>0.04</v>
      </c>
      <c r="R209" s="138" t="s">
        <v>434</v>
      </c>
      <c r="S209" s="138">
        <v>0.21</v>
      </c>
      <c r="T209" s="138">
        <v>0.33</v>
      </c>
      <c r="U209" s="138">
        <v>0.73</v>
      </c>
      <c r="V209" s="138">
        <v>1</v>
      </c>
      <c r="W209" s="138">
        <v>1.47</v>
      </c>
      <c r="X209" s="138">
        <v>1.83</v>
      </c>
      <c r="Y209" s="138">
        <v>2.1</v>
      </c>
      <c r="Z209" s="138">
        <v>2.5</v>
      </c>
      <c r="AA209" s="138">
        <v>2.87</v>
      </c>
    </row>
    <row r="210" spans="1:27" ht="23.4" thickBot="1">
      <c r="A210" s="115" t="s">
        <v>1873</v>
      </c>
      <c r="B210" s="143">
        <v>1.05</v>
      </c>
      <c r="C210" s="147">
        <v>1.02</v>
      </c>
      <c r="D210" s="116">
        <f t="shared" si="8"/>
        <v>2015</v>
      </c>
      <c r="G210" s="140" t="s">
        <v>1662</v>
      </c>
      <c r="H210" s="116">
        <v>29</v>
      </c>
      <c r="I210" s="116">
        <v>2015</v>
      </c>
      <c r="J210" t="str">
        <f t="shared" si="7"/>
        <v>29/10/2015</v>
      </c>
      <c r="N210" s="136" t="s">
        <v>562</v>
      </c>
      <c r="O210" s="136">
        <v>0.02</v>
      </c>
      <c r="P210" s="136" t="s">
        <v>434</v>
      </c>
      <c r="Q210" s="136">
        <v>7.0000000000000007E-2</v>
      </c>
      <c r="R210" s="136" t="s">
        <v>434</v>
      </c>
      <c r="S210" s="136">
        <v>0.21</v>
      </c>
      <c r="T210" s="136">
        <v>0.33</v>
      </c>
      <c r="U210" s="136">
        <v>0.75</v>
      </c>
      <c r="V210" s="136">
        <v>1.05</v>
      </c>
      <c r="W210" s="136">
        <v>1.53</v>
      </c>
      <c r="X210" s="136">
        <v>1.9</v>
      </c>
      <c r="Y210" s="136">
        <v>2.19</v>
      </c>
      <c r="Z210" s="136">
        <v>2.6</v>
      </c>
      <c r="AA210" s="136">
        <v>2.96</v>
      </c>
    </row>
    <row r="211" spans="1:27" ht="23.4" thickBot="1">
      <c r="A211" s="115" t="s">
        <v>1874</v>
      </c>
      <c r="B211" s="144">
        <v>1.05</v>
      </c>
      <c r="C211" s="148">
        <v>0.98</v>
      </c>
      <c r="D211" s="116">
        <f t="shared" si="8"/>
        <v>2015</v>
      </c>
      <c r="G211" s="141" t="s">
        <v>1662</v>
      </c>
      <c r="H211" s="116">
        <v>30</v>
      </c>
      <c r="I211" s="116">
        <v>2015</v>
      </c>
      <c r="J211" t="str">
        <f t="shared" si="7"/>
        <v>30/10/2015</v>
      </c>
      <c r="N211" s="138" t="s">
        <v>563</v>
      </c>
      <c r="O211" s="138">
        <v>0.01</v>
      </c>
      <c r="P211" s="138" t="s">
        <v>434</v>
      </c>
      <c r="Q211" s="138">
        <v>0.08</v>
      </c>
      <c r="R211" s="138" t="s">
        <v>434</v>
      </c>
      <c r="S211" s="138">
        <v>0.23</v>
      </c>
      <c r="T211" s="138">
        <v>0.34</v>
      </c>
      <c r="U211" s="138">
        <v>0.75</v>
      </c>
      <c r="V211" s="138">
        <v>1.05</v>
      </c>
      <c r="W211" s="138">
        <v>1.52</v>
      </c>
      <c r="X211" s="138">
        <v>1.88</v>
      </c>
      <c r="Y211" s="138">
        <v>2.16</v>
      </c>
      <c r="Z211" s="138">
        <v>2.57</v>
      </c>
      <c r="AA211" s="138">
        <v>2.93</v>
      </c>
    </row>
    <row r="212" spans="1:27" ht="23.4" thickBot="1">
      <c r="A212" s="115" t="s">
        <v>1875</v>
      </c>
      <c r="B212" s="143">
        <v>1.08</v>
      </c>
      <c r="C212" s="147">
        <v>1</v>
      </c>
      <c r="D212" s="116">
        <f t="shared" si="8"/>
        <v>2015</v>
      </c>
      <c r="G212" s="140" t="s">
        <v>1663</v>
      </c>
      <c r="H212" s="116">
        <v>2</v>
      </c>
      <c r="I212" s="116">
        <v>2015</v>
      </c>
      <c r="J212" t="str">
        <f t="shared" si="7"/>
        <v>2/11/2015</v>
      </c>
      <c r="N212" s="135">
        <v>42046</v>
      </c>
      <c r="O212" s="136">
        <v>0.01</v>
      </c>
      <c r="P212" s="136" t="s">
        <v>434</v>
      </c>
      <c r="Q212" s="136">
        <v>0.08</v>
      </c>
      <c r="R212" s="136" t="s">
        <v>434</v>
      </c>
      <c r="S212" s="136">
        <v>0.27</v>
      </c>
      <c r="T212" s="136">
        <v>0.37</v>
      </c>
      <c r="U212" s="136">
        <v>0.77</v>
      </c>
      <c r="V212" s="136">
        <v>1.08</v>
      </c>
      <c r="W212" s="136">
        <v>1.57</v>
      </c>
      <c r="X212" s="136">
        <v>1.93</v>
      </c>
      <c r="Y212" s="136">
        <v>2.2000000000000002</v>
      </c>
      <c r="Z212" s="136">
        <v>2.6</v>
      </c>
      <c r="AA212" s="136">
        <v>2.95</v>
      </c>
    </row>
    <row r="213" spans="1:27" ht="23.4" thickBot="1">
      <c r="A213" s="115" t="s">
        <v>1876</v>
      </c>
      <c r="B213" s="144">
        <v>1.1000000000000001</v>
      </c>
      <c r="C213" s="148">
        <v>1.02</v>
      </c>
      <c r="D213" s="116">
        <f t="shared" si="8"/>
        <v>2015</v>
      </c>
      <c r="G213" s="141" t="s">
        <v>1663</v>
      </c>
      <c r="H213" s="116">
        <v>3</v>
      </c>
      <c r="I213" s="116">
        <v>2015</v>
      </c>
      <c r="J213" t="str">
        <f t="shared" si="7"/>
        <v>3/11/2015</v>
      </c>
      <c r="N213" s="137">
        <v>42074</v>
      </c>
      <c r="O213" s="138">
        <v>7.0000000000000007E-2</v>
      </c>
      <c r="P213" s="138" t="s">
        <v>434</v>
      </c>
      <c r="Q213" s="138">
        <v>0.06</v>
      </c>
      <c r="R213" s="138" t="s">
        <v>434</v>
      </c>
      <c r="S213" s="138">
        <v>0.26</v>
      </c>
      <c r="T213" s="138">
        <v>0.39</v>
      </c>
      <c r="U213" s="138">
        <v>0.8</v>
      </c>
      <c r="V213" s="138">
        <v>1.1000000000000001</v>
      </c>
      <c r="W213" s="138">
        <v>1.59</v>
      </c>
      <c r="X213" s="138">
        <v>1.96</v>
      </c>
      <c r="Y213" s="138">
        <v>2.23</v>
      </c>
      <c r="Z213" s="138">
        <v>2.65</v>
      </c>
      <c r="AA213" s="138">
        <v>3</v>
      </c>
    </row>
    <row r="214" spans="1:27" ht="23.4" thickBot="1">
      <c r="A214" s="115" t="s">
        <v>1877</v>
      </c>
      <c r="B214" s="143">
        <v>1.1599999999999999</v>
      </c>
      <c r="C214" s="147">
        <v>1.03</v>
      </c>
      <c r="D214" s="116">
        <f t="shared" si="8"/>
        <v>2015</v>
      </c>
      <c r="G214" s="140" t="s">
        <v>1663</v>
      </c>
      <c r="H214" s="116">
        <v>4</v>
      </c>
      <c r="I214" s="116">
        <v>2015</v>
      </c>
      <c r="J214" t="str">
        <f t="shared" si="7"/>
        <v>4/11/2015</v>
      </c>
      <c r="N214" s="135">
        <v>42105</v>
      </c>
      <c r="O214" s="136">
        <v>7.0000000000000007E-2</v>
      </c>
      <c r="P214" s="136" t="s">
        <v>434</v>
      </c>
      <c r="Q214" s="136">
        <v>0.05</v>
      </c>
      <c r="R214" s="136" t="s">
        <v>434</v>
      </c>
      <c r="S214" s="136">
        <v>0.27</v>
      </c>
      <c r="T214" s="136">
        <v>0.4</v>
      </c>
      <c r="U214" s="136">
        <v>0.84</v>
      </c>
      <c r="V214" s="136">
        <v>1.1599999999999999</v>
      </c>
      <c r="W214" s="136">
        <v>1.64</v>
      </c>
      <c r="X214" s="136">
        <v>1.99</v>
      </c>
      <c r="Y214" s="136">
        <v>2.25</v>
      </c>
      <c r="Z214" s="136">
        <v>2.66</v>
      </c>
      <c r="AA214" s="136">
        <v>3</v>
      </c>
    </row>
    <row r="215" spans="1:27" ht="23.4" thickBot="1">
      <c r="A215" s="115" t="s">
        <v>1878</v>
      </c>
      <c r="B215" s="144">
        <v>1.1599999999999999</v>
      </c>
      <c r="C215" s="148">
        <v>1.06</v>
      </c>
      <c r="D215" s="116">
        <f t="shared" si="8"/>
        <v>2015</v>
      </c>
      <c r="G215" s="141" t="s">
        <v>1663</v>
      </c>
      <c r="H215" s="116">
        <v>5</v>
      </c>
      <c r="I215" s="116">
        <v>2015</v>
      </c>
      <c r="J215" t="str">
        <f t="shared" si="7"/>
        <v>5/11/2015</v>
      </c>
      <c r="N215" s="137">
        <v>42135</v>
      </c>
      <c r="O215" s="138">
        <v>0.04</v>
      </c>
      <c r="P215" s="138" t="s">
        <v>434</v>
      </c>
      <c r="Q215" s="138">
        <v>0.05</v>
      </c>
      <c r="R215" s="138" t="s">
        <v>434</v>
      </c>
      <c r="S215" s="138">
        <v>0.27</v>
      </c>
      <c r="T215" s="138">
        <v>0.42</v>
      </c>
      <c r="U215" s="138">
        <v>0.85</v>
      </c>
      <c r="V215" s="138">
        <v>1.1599999999999999</v>
      </c>
      <c r="W215" s="138">
        <v>1.65</v>
      </c>
      <c r="X215" s="138">
        <v>2</v>
      </c>
      <c r="Y215" s="138">
        <v>2.2599999999999998</v>
      </c>
      <c r="Z215" s="138">
        <v>2.68</v>
      </c>
      <c r="AA215" s="138">
        <v>3.01</v>
      </c>
    </row>
    <row r="216" spans="1:27" ht="23.4" thickBot="1">
      <c r="A216" s="115" t="s">
        <v>1879</v>
      </c>
      <c r="B216" s="143">
        <v>1.23</v>
      </c>
      <c r="C216" s="147">
        <v>1.1100000000000001</v>
      </c>
      <c r="D216" s="116">
        <f t="shared" si="8"/>
        <v>2015</v>
      </c>
      <c r="G216" s="140" t="s">
        <v>1663</v>
      </c>
      <c r="H216" s="116">
        <v>6</v>
      </c>
      <c r="I216" s="116">
        <v>2015</v>
      </c>
      <c r="J216" t="str">
        <f t="shared" si="7"/>
        <v>6/11/2015</v>
      </c>
      <c r="N216" s="135">
        <v>42166</v>
      </c>
      <c r="O216" s="136">
        <v>0.04</v>
      </c>
      <c r="P216" s="136" t="s">
        <v>434</v>
      </c>
      <c r="Q216" s="136">
        <v>0.08</v>
      </c>
      <c r="R216" s="136" t="s">
        <v>434</v>
      </c>
      <c r="S216" s="136">
        <v>0.32</v>
      </c>
      <c r="T216" s="136">
        <v>0.47</v>
      </c>
      <c r="U216" s="136">
        <v>0.9</v>
      </c>
      <c r="V216" s="136">
        <v>1.23</v>
      </c>
      <c r="W216" s="136">
        <v>1.73</v>
      </c>
      <c r="X216" s="136">
        <v>2.09</v>
      </c>
      <c r="Y216" s="136">
        <v>2.34</v>
      </c>
      <c r="Z216" s="136">
        <v>2.76</v>
      </c>
      <c r="AA216" s="136">
        <v>3.09</v>
      </c>
    </row>
    <row r="217" spans="1:27" ht="23.4" thickBot="1">
      <c r="A217" s="115" t="s">
        <v>1880</v>
      </c>
      <c r="B217" s="144">
        <v>1.27</v>
      </c>
      <c r="C217" s="148">
        <v>1.1100000000000001</v>
      </c>
      <c r="D217" s="116">
        <f t="shared" si="8"/>
        <v>2015</v>
      </c>
      <c r="G217" s="141" t="s">
        <v>1663</v>
      </c>
      <c r="H217" s="116">
        <v>9</v>
      </c>
      <c r="I217" s="116">
        <v>2015</v>
      </c>
      <c r="J217" t="str">
        <f t="shared" si="7"/>
        <v>9/11/2015</v>
      </c>
      <c r="N217" s="137">
        <v>42258</v>
      </c>
      <c r="O217" s="138">
        <v>0.06</v>
      </c>
      <c r="P217" s="138" t="s">
        <v>434</v>
      </c>
      <c r="Q217" s="138">
        <v>0.14000000000000001</v>
      </c>
      <c r="R217" s="138" t="s">
        <v>434</v>
      </c>
      <c r="S217" s="138">
        <v>0.34</v>
      </c>
      <c r="T217" s="138">
        <v>0.47</v>
      </c>
      <c r="U217" s="138">
        <v>0.89</v>
      </c>
      <c r="V217" s="138">
        <v>1.27</v>
      </c>
      <c r="W217" s="138">
        <v>1.75</v>
      </c>
      <c r="X217" s="138">
        <v>2.11</v>
      </c>
      <c r="Y217" s="138">
        <v>2.36</v>
      </c>
      <c r="Z217" s="138">
        <v>2.79</v>
      </c>
      <c r="AA217" s="138">
        <v>3.12</v>
      </c>
    </row>
    <row r="218" spans="1:27" ht="23.4" thickBot="1">
      <c r="A218" s="115" t="s">
        <v>1881</v>
      </c>
      <c r="B218" s="143">
        <v>1.22</v>
      </c>
      <c r="C218" s="147">
        <v>1.1200000000000001</v>
      </c>
      <c r="D218" s="116">
        <f t="shared" si="8"/>
        <v>2015</v>
      </c>
      <c r="G218" s="140" t="s">
        <v>1663</v>
      </c>
      <c r="H218" s="116">
        <v>10</v>
      </c>
      <c r="I218" s="116">
        <v>2015</v>
      </c>
      <c r="J218" t="str">
        <f t="shared" si="7"/>
        <v>10/11/2015</v>
      </c>
      <c r="N218" s="135">
        <v>42288</v>
      </c>
      <c r="O218" s="136">
        <v>0.08</v>
      </c>
      <c r="P218" s="136" t="s">
        <v>434</v>
      </c>
      <c r="Q218" s="136">
        <v>0.13</v>
      </c>
      <c r="R218" s="136" t="s">
        <v>434</v>
      </c>
      <c r="S218" s="136">
        <v>0.34</v>
      </c>
      <c r="T218" s="136">
        <v>0.51</v>
      </c>
      <c r="U218" s="136">
        <v>0.87</v>
      </c>
      <c r="V218" s="136">
        <v>1.22</v>
      </c>
      <c r="W218" s="136">
        <v>1.72</v>
      </c>
      <c r="X218" s="136">
        <v>2.08</v>
      </c>
      <c r="Y218" s="136">
        <v>2.3199999999999998</v>
      </c>
      <c r="Z218" s="136">
        <v>2.76</v>
      </c>
      <c r="AA218" s="136">
        <v>3.1</v>
      </c>
    </row>
    <row r="219" spans="1:27" ht="23.4" thickBot="1">
      <c r="A219" s="115" t="s">
        <v>1882</v>
      </c>
      <c r="B219" s="144">
        <v>1.24</v>
      </c>
      <c r="C219" s="148">
        <v>1.1200000000000001</v>
      </c>
      <c r="D219" s="116">
        <f t="shared" si="8"/>
        <v>2015</v>
      </c>
      <c r="G219" s="141" t="s">
        <v>1663</v>
      </c>
      <c r="H219" s="116">
        <v>12</v>
      </c>
      <c r="I219" s="116">
        <v>2015</v>
      </c>
      <c r="J219" t="str">
        <f t="shared" si="7"/>
        <v>12/11/2015</v>
      </c>
      <c r="N219" s="137">
        <v>42349</v>
      </c>
      <c r="O219" s="138">
        <v>0.08</v>
      </c>
      <c r="P219" s="138" t="s">
        <v>434</v>
      </c>
      <c r="Q219" s="138">
        <v>0.14000000000000001</v>
      </c>
      <c r="R219" s="138" t="s">
        <v>434</v>
      </c>
      <c r="S219" s="138">
        <v>0.35</v>
      </c>
      <c r="T219" s="138">
        <v>0.51</v>
      </c>
      <c r="U219" s="138">
        <v>0.89</v>
      </c>
      <c r="V219" s="138">
        <v>1.24</v>
      </c>
      <c r="W219" s="138">
        <v>1.73</v>
      </c>
      <c r="X219" s="138">
        <v>2.09</v>
      </c>
      <c r="Y219" s="138">
        <v>2.3199999999999998</v>
      </c>
      <c r="Z219" s="138">
        <v>2.75</v>
      </c>
      <c r="AA219" s="138">
        <v>3.09</v>
      </c>
    </row>
    <row r="220" spans="1:27" ht="23.4" thickBot="1">
      <c r="A220" s="115" t="s">
        <v>1883</v>
      </c>
      <c r="B220" s="143">
        <v>1.2</v>
      </c>
      <c r="C220" s="147">
        <v>1.1000000000000001</v>
      </c>
      <c r="D220" s="116">
        <f t="shared" si="8"/>
        <v>2015</v>
      </c>
      <c r="G220" s="140" t="s">
        <v>1663</v>
      </c>
      <c r="H220" s="116">
        <v>13</v>
      </c>
      <c r="I220" s="116">
        <v>2015</v>
      </c>
      <c r="J220" t="str">
        <f t="shared" si="7"/>
        <v>13/11/2015</v>
      </c>
      <c r="N220" s="136" t="s">
        <v>564</v>
      </c>
      <c r="O220" s="136">
        <v>0.03</v>
      </c>
      <c r="P220" s="136" t="s">
        <v>434</v>
      </c>
      <c r="Q220" s="136">
        <v>0.14000000000000001</v>
      </c>
      <c r="R220" s="136" t="s">
        <v>434</v>
      </c>
      <c r="S220" s="136">
        <v>0.31</v>
      </c>
      <c r="T220" s="136">
        <v>0.5</v>
      </c>
      <c r="U220" s="136">
        <v>0.86</v>
      </c>
      <c r="V220" s="136">
        <v>1.2</v>
      </c>
      <c r="W220" s="136">
        <v>1.67</v>
      </c>
      <c r="X220" s="136">
        <v>2.0499999999999998</v>
      </c>
      <c r="Y220" s="136">
        <v>2.2799999999999998</v>
      </c>
      <c r="Z220" s="136">
        <v>2.72</v>
      </c>
      <c r="AA220" s="136">
        <v>3.06</v>
      </c>
    </row>
    <row r="221" spans="1:27" ht="23.4" thickBot="1">
      <c r="A221" s="115" t="s">
        <v>1884</v>
      </c>
      <c r="B221" s="144">
        <v>1.18</v>
      </c>
      <c r="C221" s="148">
        <v>1.1100000000000001</v>
      </c>
      <c r="D221" s="116">
        <f t="shared" si="8"/>
        <v>2015</v>
      </c>
      <c r="G221" s="141" t="s">
        <v>1663</v>
      </c>
      <c r="H221" s="116">
        <v>16</v>
      </c>
      <c r="I221" s="116">
        <v>2015</v>
      </c>
      <c r="J221" t="str">
        <f t="shared" si="7"/>
        <v>16/11/2015</v>
      </c>
      <c r="N221" s="138" t="s">
        <v>565</v>
      </c>
      <c r="O221" s="138">
        <v>0.05</v>
      </c>
      <c r="P221" s="138" t="s">
        <v>434</v>
      </c>
      <c r="Q221" s="138">
        <v>0.15</v>
      </c>
      <c r="R221" s="138" t="s">
        <v>434</v>
      </c>
      <c r="S221" s="138">
        <v>0.33</v>
      </c>
      <c r="T221" s="138">
        <v>0.5</v>
      </c>
      <c r="U221" s="138">
        <v>0.88</v>
      </c>
      <c r="V221" s="138">
        <v>1.18</v>
      </c>
      <c r="W221" s="138">
        <v>1.66</v>
      </c>
      <c r="X221" s="138">
        <v>2.02</v>
      </c>
      <c r="Y221" s="138">
        <v>2.27</v>
      </c>
      <c r="Z221" s="138">
        <v>2.72</v>
      </c>
      <c r="AA221" s="138">
        <v>3.07</v>
      </c>
    </row>
    <row r="222" spans="1:27" ht="23.4" thickBot="1">
      <c r="A222" s="115" t="s">
        <v>1885</v>
      </c>
      <c r="B222" s="143">
        <v>1.18</v>
      </c>
      <c r="C222" s="147">
        <v>1.07</v>
      </c>
      <c r="D222" s="116">
        <f t="shared" si="8"/>
        <v>2015</v>
      </c>
      <c r="G222" s="140" t="s">
        <v>1663</v>
      </c>
      <c r="H222" s="116">
        <v>17</v>
      </c>
      <c r="I222" s="116">
        <v>2015</v>
      </c>
      <c r="J222" t="str">
        <f t="shared" si="7"/>
        <v>17/11/2015</v>
      </c>
      <c r="N222" s="136" t="s">
        <v>566</v>
      </c>
      <c r="O222" s="136">
        <v>7.0000000000000007E-2</v>
      </c>
      <c r="P222" s="136" t="s">
        <v>434</v>
      </c>
      <c r="Q222" s="136">
        <v>0.14000000000000001</v>
      </c>
      <c r="R222" s="136" t="s">
        <v>434</v>
      </c>
      <c r="S222" s="136">
        <v>0.34</v>
      </c>
      <c r="T222" s="136">
        <v>0.5</v>
      </c>
      <c r="U222" s="136">
        <v>0.86</v>
      </c>
      <c r="V222" s="136">
        <v>1.18</v>
      </c>
      <c r="W222" s="136">
        <v>1.66</v>
      </c>
      <c r="X222" s="136">
        <v>2.02</v>
      </c>
      <c r="Y222" s="136">
        <v>2.25</v>
      </c>
      <c r="Z222" s="136">
        <v>2.69</v>
      </c>
      <c r="AA222" s="136">
        <v>3.04</v>
      </c>
    </row>
    <row r="223" spans="1:27" ht="23.4" thickBot="1">
      <c r="A223" s="115" t="s">
        <v>1886</v>
      </c>
      <c r="B223" s="144">
        <v>1.21</v>
      </c>
      <c r="C223" s="148">
        <v>1.06</v>
      </c>
      <c r="D223" s="116">
        <f t="shared" si="8"/>
        <v>2015</v>
      </c>
      <c r="G223" s="141" t="s">
        <v>1663</v>
      </c>
      <c r="H223" s="116">
        <v>18</v>
      </c>
      <c r="I223" s="116">
        <v>2015</v>
      </c>
      <c r="J223" t="str">
        <f t="shared" si="7"/>
        <v>18/11/2015</v>
      </c>
      <c r="N223" s="138" t="s">
        <v>567</v>
      </c>
      <c r="O223" s="138">
        <v>7.0000000000000007E-2</v>
      </c>
      <c r="P223" s="138" t="s">
        <v>434</v>
      </c>
      <c r="Q223" s="138">
        <v>0.12</v>
      </c>
      <c r="R223" s="138" t="s">
        <v>434</v>
      </c>
      <c r="S223" s="138">
        <v>0.31</v>
      </c>
      <c r="T223" s="138">
        <v>0.49</v>
      </c>
      <c r="U223" s="138">
        <v>0.9</v>
      </c>
      <c r="V223" s="138">
        <v>1.21</v>
      </c>
      <c r="W223" s="138">
        <v>1.69</v>
      </c>
      <c r="X223" s="138">
        <v>2.04</v>
      </c>
      <c r="Y223" s="138">
        <v>2.27</v>
      </c>
      <c r="Z223" s="138">
        <v>2.7</v>
      </c>
      <c r="AA223" s="138">
        <v>3.04</v>
      </c>
    </row>
    <row r="224" spans="1:27" ht="23.4" thickBot="1">
      <c r="A224" s="115" t="s">
        <v>1887</v>
      </c>
      <c r="B224" s="143">
        <v>1.21</v>
      </c>
      <c r="C224" s="147">
        <v>1.02</v>
      </c>
      <c r="D224" s="116">
        <f t="shared" si="8"/>
        <v>2015</v>
      </c>
      <c r="G224" s="140" t="s">
        <v>1663</v>
      </c>
      <c r="H224" s="116">
        <v>19</v>
      </c>
      <c r="I224" s="116">
        <v>2015</v>
      </c>
      <c r="J224" t="str">
        <f t="shared" si="7"/>
        <v>19/11/2015</v>
      </c>
      <c r="N224" s="136" t="s">
        <v>568</v>
      </c>
      <c r="O224" s="136">
        <v>0.06</v>
      </c>
      <c r="P224" s="136" t="s">
        <v>434</v>
      </c>
      <c r="Q224" s="136">
        <v>0.11</v>
      </c>
      <c r="R224" s="136" t="s">
        <v>434</v>
      </c>
      <c r="S224" s="136">
        <v>0.31</v>
      </c>
      <c r="T224" s="136">
        <v>0.49</v>
      </c>
      <c r="U224" s="136">
        <v>0.91</v>
      </c>
      <c r="V224" s="136">
        <v>1.21</v>
      </c>
      <c r="W224" s="136">
        <v>1.68</v>
      </c>
      <c r="X224" s="136">
        <v>2.02</v>
      </c>
      <c r="Y224" s="136">
        <v>2.2400000000000002</v>
      </c>
      <c r="Z224" s="136">
        <v>2.66</v>
      </c>
      <c r="AA224" s="136">
        <v>3</v>
      </c>
    </row>
    <row r="225" spans="1:27" ht="23.4" thickBot="1">
      <c r="A225" s="115" t="s">
        <v>1888</v>
      </c>
      <c r="B225" s="144">
        <v>1.23</v>
      </c>
      <c r="C225" s="148">
        <v>1.01</v>
      </c>
      <c r="D225" s="116">
        <f t="shared" si="8"/>
        <v>2015</v>
      </c>
      <c r="G225" s="141" t="s">
        <v>1663</v>
      </c>
      <c r="H225" s="116">
        <v>20</v>
      </c>
      <c r="I225" s="116">
        <v>2015</v>
      </c>
      <c r="J225" t="str">
        <f t="shared" si="7"/>
        <v>20/11/2015</v>
      </c>
      <c r="N225" s="138" t="s">
        <v>569</v>
      </c>
      <c r="O225" s="138">
        <v>0.05</v>
      </c>
      <c r="P225" s="138" t="s">
        <v>434</v>
      </c>
      <c r="Q225" s="138">
        <v>0.12</v>
      </c>
      <c r="R225" s="138" t="s">
        <v>434</v>
      </c>
      <c r="S225" s="138">
        <v>0.31</v>
      </c>
      <c r="T225" s="138">
        <v>0.49</v>
      </c>
      <c r="U225" s="138">
        <v>0.93</v>
      </c>
      <c r="V225" s="138">
        <v>1.23</v>
      </c>
      <c r="W225" s="138">
        <v>1.7</v>
      </c>
      <c r="X225" s="138">
        <v>2.04</v>
      </c>
      <c r="Y225" s="138">
        <v>2.2599999999999998</v>
      </c>
      <c r="Z225" s="138">
        <v>2.68</v>
      </c>
      <c r="AA225" s="138">
        <v>3.02</v>
      </c>
    </row>
    <row r="226" spans="1:27" ht="23.4" thickBot="1">
      <c r="A226" s="115" t="s">
        <v>1889</v>
      </c>
      <c r="B226" s="143">
        <v>1.26</v>
      </c>
      <c r="C226" s="147">
        <v>0.99</v>
      </c>
      <c r="D226" s="116">
        <f t="shared" si="8"/>
        <v>2015</v>
      </c>
      <c r="G226" s="140" t="s">
        <v>1663</v>
      </c>
      <c r="H226" s="116">
        <v>23</v>
      </c>
      <c r="I226" s="116">
        <v>2015</v>
      </c>
      <c r="J226" t="str">
        <f t="shared" si="7"/>
        <v>23/11/2015</v>
      </c>
      <c r="N226" s="136" t="s">
        <v>570</v>
      </c>
      <c r="O226" s="136">
        <v>0.06</v>
      </c>
      <c r="P226" s="136" t="s">
        <v>434</v>
      </c>
      <c r="Q226" s="136">
        <v>0.14000000000000001</v>
      </c>
      <c r="R226" s="136" t="s">
        <v>434</v>
      </c>
      <c r="S226" s="136">
        <v>0.35</v>
      </c>
      <c r="T226" s="136">
        <v>0.5</v>
      </c>
      <c r="U226" s="136">
        <v>0.94</v>
      </c>
      <c r="V226" s="136">
        <v>1.26</v>
      </c>
      <c r="W226" s="136">
        <v>1.7</v>
      </c>
      <c r="X226" s="136">
        <v>2.0299999999999998</v>
      </c>
      <c r="Y226" s="136">
        <v>2.25</v>
      </c>
      <c r="Z226" s="136">
        <v>2.66</v>
      </c>
      <c r="AA226" s="136">
        <v>3</v>
      </c>
    </row>
    <row r="227" spans="1:27" ht="23.4" thickBot="1">
      <c r="A227" s="115" t="s">
        <v>1890</v>
      </c>
      <c r="B227" s="144">
        <v>1.23</v>
      </c>
      <c r="C227" s="148">
        <v>0.99</v>
      </c>
      <c r="D227" s="116">
        <f t="shared" si="8"/>
        <v>2015</v>
      </c>
      <c r="G227" s="141" t="s">
        <v>1663</v>
      </c>
      <c r="H227" s="116">
        <v>24</v>
      </c>
      <c r="I227" s="116">
        <v>2015</v>
      </c>
      <c r="J227" t="str">
        <f t="shared" si="7"/>
        <v>24/11/2015</v>
      </c>
      <c r="N227" s="138" t="s">
        <v>571</v>
      </c>
      <c r="O227" s="138">
        <v>0.13</v>
      </c>
      <c r="P227" s="138" t="s">
        <v>434</v>
      </c>
      <c r="Q227" s="138">
        <v>0.16</v>
      </c>
      <c r="R227" s="138" t="s">
        <v>434</v>
      </c>
      <c r="S227" s="138">
        <v>0.36</v>
      </c>
      <c r="T227" s="138">
        <v>0.52</v>
      </c>
      <c r="U227" s="138">
        <v>0.93</v>
      </c>
      <c r="V227" s="138">
        <v>1.23</v>
      </c>
      <c r="W227" s="138">
        <v>1.66</v>
      </c>
      <c r="X227" s="138">
        <v>2.0099999999999998</v>
      </c>
      <c r="Y227" s="138">
        <v>2.2400000000000002</v>
      </c>
      <c r="Z227" s="138">
        <v>2.65</v>
      </c>
      <c r="AA227" s="138">
        <v>3</v>
      </c>
    </row>
    <row r="228" spans="1:27" ht="23.4" thickBot="1">
      <c r="A228" s="115" t="s">
        <v>1891</v>
      </c>
      <c r="B228" s="143">
        <v>1.25</v>
      </c>
      <c r="C228" s="147">
        <v>0.99</v>
      </c>
      <c r="D228" s="116">
        <f t="shared" si="8"/>
        <v>2015</v>
      </c>
      <c r="G228" s="140" t="s">
        <v>1663</v>
      </c>
      <c r="H228" s="116">
        <v>25</v>
      </c>
      <c r="I228" s="116">
        <v>2015</v>
      </c>
      <c r="J228" t="str">
        <f t="shared" si="7"/>
        <v>25/11/2015</v>
      </c>
      <c r="N228" s="136" t="s">
        <v>572</v>
      </c>
      <c r="O228" s="136">
        <v>0.14000000000000001</v>
      </c>
      <c r="P228" s="136" t="s">
        <v>434</v>
      </c>
      <c r="Q228" s="136">
        <v>0.19</v>
      </c>
      <c r="R228" s="136" t="s">
        <v>434</v>
      </c>
      <c r="S228" s="136">
        <v>0.39</v>
      </c>
      <c r="T228" s="136">
        <v>0.52</v>
      </c>
      <c r="U228" s="136">
        <v>0.93</v>
      </c>
      <c r="V228" s="136">
        <v>1.25</v>
      </c>
      <c r="W228" s="136">
        <v>1.66</v>
      </c>
      <c r="X228" s="136">
        <v>2.0099999999999998</v>
      </c>
      <c r="Y228" s="136">
        <v>2.23</v>
      </c>
      <c r="Z228" s="136">
        <v>2.64</v>
      </c>
      <c r="AA228" s="136">
        <v>3</v>
      </c>
    </row>
    <row r="229" spans="1:27" ht="23.4" thickBot="1">
      <c r="A229" s="115" t="s">
        <v>1892</v>
      </c>
      <c r="B229" s="144">
        <v>1.23</v>
      </c>
      <c r="C229" s="148">
        <v>0.99</v>
      </c>
      <c r="D229" s="116">
        <f t="shared" si="8"/>
        <v>2015</v>
      </c>
      <c r="G229" s="141" t="s">
        <v>1663</v>
      </c>
      <c r="H229" s="116">
        <v>27</v>
      </c>
      <c r="I229" s="116">
        <v>2015</v>
      </c>
      <c r="J229" t="str">
        <f t="shared" si="7"/>
        <v>27/11/2015</v>
      </c>
      <c r="N229" s="138" t="s">
        <v>573</v>
      </c>
      <c r="O229" s="138">
        <v>0.13</v>
      </c>
      <c r="P229" s="138" t="s">
        <v>434</v>
      </c>
      <c r="Q229" s="138">
        <v>0.18</v>
      </c>
      <c r="R229" s="138" t="s">
        <v>434</v>
      </c>
      <c r="S229" s="138">
        <v>0.38</v>
      </c>
      <c r="T229" s="138">
        <v>0.5</v>
      </c>
      <c r="U229" s="138">
        <v>0.92</v>
      </c>
      <c r="V229" s="138">
        <v>1.23</v>
      </c>
      <c r="W229" s="138">
        <v>1.64</v>
      </c>
      <c r="X229" s="138">
        <v>1.99</v>
      </c>
      <c r="Y229" s="138">
        <v>2.2200000000000002</v>
      </c>
      <c r="Z229" s="138">
        <v>2.64</v>
      </c>
      <c r="AA229" s="138">
        <v>3</v>
      </c>
    </row>
    <row r="230" spans="1:27" ht="23.4" thickBot="1">
      <c r="A230" s="115" t="s">
        <v>1893</v>
      </c>
      <c r="B230" s="143">
        <v>1.24</v>
      </c>
      <c r="C230" s="147">
        <v>0.98</v>
      </c>
      <c r="D230" s="116">
        <f t="shared" si="8"/>
        <v>2015</v>
      </c>
      <c r="G230" s="140" t="s">
        <v>1663</v>
      </c>
      <c r="H230" s="116">
        <v>30</v>
      </c>
      <c r="I230" s="116">
        <v>2015</v>
      </c>
      <c r="J230" t="str">
        <f t="shared" si="7"/>
        <v>30/11/2015</v>
      </c>
      <c r="N230" s="136" t="s">
        <v>574</v>
      </c>
      <c r="O230" s="136">
        <v>0.11</v>
      </c>
      <c r="P230" s="136" t="s">
        <v>434</v>
      </c>
      <c r="Q230" s="136">
        <v>0.22</v>
      </c>
      <c r="R230" s="136" t="s">
        <v>434</v>
      </c>
      <c r="S230" s="136">
        <v>0.42</v>
      </c>
      <c r="T230" s="136">
        <v>0.51</v>
      </c>
      <c r="U230" s="136">
        <v>0.94</v>
      </c>
      <c r="V230" s="136">
        <v>1.24</v>
      </c>
      <c r="W230" s="136">
        <v>1.65</v>
      </c>
      <c r="X230" s="136">
        <v>1.99</v>
      </c>
      <c r="Y230" s="136">
        <v>2.21</v>
      </c>
      <c r="Z230" s="136">
        <v>2.63</v>
      </c>
      <c r="AA230" s="136">
        <v>2.98</v>
      </c>
    </row>
    <row r="231" spans="1:27" ht="23.4" thickBot="1">
      <c r="A231" s="115" t="s">
        <v>1894</v>
      </c>
      <c r="B231" s="144">
        <v>1.19</v>
      </c>
      <c r="C231" s="148">
        <v>0.94</v>
      </c>
      <c r="D231" s="116">
        <f t="shared" si="8"/>
        <v>2015</v>
      </c>
      <c r="G231" s="141" t="s">
        <v>1664</v>
      </c>
      <c r="H231" s="116">
        <v>1</v>
      </c>
      <c r="I231" s="116">
        <v>2015</v>
      </c>
      <c r="J231" t="str">
        <f t="shared" si="7"/>
        <v>1/12/2015</v>
      </c>
      <c r="N231" s="137">
        <v>42016</v>
      </c>
      <c r="O231" s="138">
        <v>0.19</v>
      </c>
      <c r="P231" s="138" t="s">
        <v>434</v>
      </c>
      <c r="Q231" s="138">
        <v>0.21</v>
      </c>
      <c r="R231" s="138" t="s">
        <v>434</v>
      </c>
      <c r="S231" s="138">
        <v>0.42</v>
      </c>
      <c r="T231" s="138">
        <v>0.51</v>
      </c>
      <c r="U231" s="138">
        <v>0.91</v>
      </c>
      <c r="V231" s="138">
        <v>1.19</v>
      </c>
      <c r="W231" s="138">
        <v>1.59</v>
      </c>
      <c r="X231" s="138">
        <v>1.93</v>
      </c>
      <c r="Y231" s="138">
        <v>2.15</v>
      </c>
      <c r="Z231" s="138">
        <v>2.5499999999999998</v>
      </c>
      <c r="AA231" s="138">
        <v>2.91</v>
      </c>
    </row>
    <row r="232" spans="1:27" ht="23.4" thickBot="1">
      <c r="A232" s="115" t="s">
        <v>1895</v>
      </c>
      <c r="B232" s="143">
        <v>1.23</v>
      </c>
      <c r="C232" s="147">
        <v>0.96</v>
      </c>
      <c r="D232" s="116">
        <f t="shared" si="8"/>
        <v>2015</v>
      </c>
      <c r="G232" s="140" t="s">
        <v>1664</v>
      </c>
      <c r="H232" s="116">
        <v>2</v>
      </c>
      <c r="I232" s="116">
        <v>2015</v>
      </c>
      <c r="J232" t="str">
        <f t="shared" si="7"/>
        <v>2/12/2015</v>
      </c>
      <c r="N232" s="135">
        <v>42047</v>
      </c>
      <c r="O232" s="136">
        <v>0.19</v>
      </c>
      <c r="P232" s="136" t="s">
        <v>434</v>
      </c>
      <c r="Q232" s="136">
        <v>0.21</v>
      </c>
      <c r="R232" s="136" t="s">
        <v>434</v>
      </c>
      <c r="S232" s="136">
        <v>0.42</v>
      </c>
      <c r="T232" s="136">
        <v>0.52</v>
      </c>
      <c r="U232" s="136">
        <v>0.94</v>
      </c>
      <c r="V232" s="136">
        <v>1.23</v>
      </c>
      <c r="W232" s="136">
        <v>1.63</v>
      </c>
      <c r="X232" s="136">
        <v>1.97</v>
      </c>
      <c r="Y232" s="136">
        <v>2.1800000000000002</v>
      </c>
      <c r="Z232" s="136">
        <v>2.5499999999999998</v>
      </c>
      <c r="AA232" s="136">
        <v>2.91</v>
      </c>
    </row>
    <row r="233" spans="1:27" ht="23.4" thickBot="1">
      <c r="A233" s="115" t="s">
        <v>1896</v>
      </c>
      <c r="B233" s="144">
        <v>1.27</v>
      </c>
      <c r="C233" s="148">
        <v>1.07</v>
      </c>
      <c r="D233" s="116">
        <f t="shared" si="8"/>
        <v>2015</v>
      </c>
      <c r="G233" s="141" t="s">
        <v>1664</v>
      </c>
      <c r="H233" s="116">
        <v>3</v>
      </c>
      <c r="I233" s="116">
        <v>2015</v>
      </c>
      <c r="J233" t="str">
        <f t="shared" si="7"/>
        <v>3/12/2015</v>
      </c>
      <c r="N233" s="137">
        <v>42075</v>
      </c>
      <c r="O233" s="138">
        <v>0.18</v>
      </c>
      <c r="P233" s="138" t="s">
        <v>434</v>
      </c>
      <c r="Q233" s="138">
        <v>0.21</v>
      </c>
      <c r="R233" s="138" t="s">
        <v>434</v>
      </c>
      <c r="S233" s="138">
        <v>0.45</v>
      </c>
      <c r="T233" s="138">
        <v>0.56999999999999995</v>
      </c>
      <c r="U233" s="138">
        <v>0.96</v>
      </c>
      <c r="V233" s="138">
        <v>1.27</v>
      </c>
      <c r="W233" s="138">
        <v>1.74</v>
      </c>
      <c r="X233" s="138">
        <v>2.1</v>
      </c>
      <c r="Y233" s="138">
        <v>2.33</v>
      </c>
      <c r="Z233" s="138">
        <v>2.72</v>
      </c>
      <c r="AA233" s="138">
        <v>3.07</v>
      </c>
    </row>
    <row r="234" spans="1:27" ht="23.4" thickBot="1">
      <c r="A234" s="115" t="s">
        <v>1897</v>
      </c>
      <c r="B234" s="143">
        <v>1.25</v>
      </c>
      <c r="C234" s="147">
        <v>1.02</v>
      </c>
      <c r="D234" s="116">
        <f t="shared" si="8"/>
        <v>2015</v>
      </c>
      <c r="G234" s="140" t="s">
        <v>1664</v>
      </c>
      <c r="H234" s="116">
        <v>4</v>
      </c>
      <c r="I234" s="116">
        <v>2015</v>
      </c>
      <c r="J234" t="str">
        <f t="shared" si="7"/>
        <v>4/12/2015</v>
      </c>
      <c r="N234" s="135">
        <v>42106</v>
      </c>
      <c r="O234" s="136">
        <v>0.17</v>
      </c>
      <c r="P234" s="136" t="s">
        <v>434</v>
      </c>
      <c r="Q234" s="136">
        <v>0.23</v>
      </c>
      <c r="R234" s="136" t="s">
        <v>434</v>
      </c>
      <c r="S234" s="136">
        <v>0.49</v>
      </c>
      <c r="T234" s="136">
        <v>0.6</v>
      </c>
      <c r="U234" s="136">
        <v>0.96</v>
      </c>
      <c r="V234" s="136">
        <v>1.25</v>
      </c>
      <c r="W234" s="136">
        <v>1.71</v>
      </c>
      <c r="X234" s="136">
        <v>2.06</v>
      </c>
      <c r="Y234" s="136">
        <v>2.2799999999999998</v>
      </c>
      <c r="Z234" s="136">
        <v>2.65</v>
      </c>
      <c r="AA234" s="136">
        <v>3.01</v>
      </c>
    </row>
    <row r="235" spans="1:27" ht="23.4" thickBot="1">
      <c r="A235" s="115" t="s">
        <v>1898</v>
      </c>
      <c r="B235" s="144">
        <v>1.24</v>
      </c>
      <c r="C235" s="148">
        <v>1</v>
      </c>
      <c r="D235" s="116">
        <f t="shared" si="8"/>
        <v>2015</v>
      </c>
      <c r="G235" s="141" t="s">
        <v>1664</v>
      </c>
      <c r="H235" s="116">
        <v>7</v>
      </c>
      <c r="I235" s="116">
        <v>2015</v>
      </c>
      <c r="J235" t="str">
        <f t="shared" si="7"/>
        <v>7/12/2015</v>
      </c>
      <c r="N235" s="137">
        <v>42197</v>
      </c>
      <c r="O235" s="138">
        <v>0.21</v>
      </c>
      <c r="P235" s="138" t="s">
        <v>434</v>
      </c>
      <c r="Q235" s="138">
        <v>0.28999999999999998</v>
      </c>
      <c r="R235" s="138" t="s">
        <v>434</v>
      </c>
      <c r="S235" s="138">
        <v>0.56999999999999995</v>
      </c>
      <c r="T235" s="138">
        <v>0.67</v>
      </c>
      <c r="U235" s="138">
        <v>0.94</v>
      </c>
      <c r="V235" s="138">
        <v>1.24</v>
      </c>
      <c r="W235" s="138">
        <v>1.67</v>
      </c>
      <c r="X235" s="138">
        <v>2.02</v>
      </c>
      <c r="Y235" s="138">
        <v>2.23</v>
      </c>
      <c r="Z235" s="138">
        <v>2.59</v>
      </c>
      <c r="AA235" s="138">
        <v>2.95</v>
      </c>
    </row>
    <row r="236" spans="1:27" ht="23.4" thickBot="1">
      <c r="A236" s="115" t="s">
        <v>1899</v>
      </c>
      <c r="B236" s="143">
        <v>1.25</v>
      </c>
      <c r="C236" s="147">
        <v>1.01</v>
      </c>
      <c r="D236" s="116">
        <f t="shared" si="8"/>
        <v>2015</v>
      </c>
      <c r="G236" s="140" t="s">
        <v>1664</v>
      </c>
      <c r="H236" s="116">
        <v>8</v>
      </c>
      <c r="I236" s="116">
        <v>2015</v>
      </c>
      <c r="J236" t="str">
        <f t="shared" si="7"/>
        <v>8/12/2015</v>
      </c>
      <c r="N236" s="135">
        <v>42228</v>
      </c>
      <c r="O236" s="136">
        <v>0.23</v>
      </c>
      <c r="P236" s="136" t="s">
        <v>434</v>
      </c>
      <c r="Q236" s="136">
        <v>0.27</v>
      </c>
      <c r="R236" s="136" t="s">
        <v>434</v>
      </c>
      <c r="S236" s="136">
        <v>0.57999999999999996</v>
      </c>
      <c r="T236" s="136">
        <v>0.76</v>
      </c>
      <c r="U236" s="136">
        <v>0.94</v>
      </c>
      <c r="V236" s="136">
        <v>1.25</v>
      </c>
      <c r="W236" s="136">
        <v>1.68</v>
      </c>
      <c r="X236" s="136">
        <v>2.02</v>
      </c>
      <c r="Y236" s="136">
        <v>2.2400000000000002</v>
      </c>
      <c r="Z236" s="136">
        <v>2.61</v>
      </c>
      <c r="AA236" s="136">
        <v>2.97</v>
      </c>
    </row>
    <row r="237" spans="1:27" ht="23.4" thickBot="1">
      <c r="A237" s="115" t="s">
        <v>1900</v>
      </c>
      <c r="B237" s="144">
        <v>1.22</v>
      </c>
      <c r="C237" s="148">
        <v>1.03</v>
      </c>
      <c r="D237" s="116">
        <f t="shared" si="8"/>
        <v>2015</v>
      </c>
      <c r="G237" s="141" t="s">
        <v>1664</v>
      </c>
      <c r="H237" s="116">
        <v>9</v>
      </c>
      <c r="I237" s="116">
        <v>2015</v>
      </c>
      <c r="J237" t="str">
        <f t="shared" si="7"/>
        <v>9/12/2015</v>
      </c>
      <c r="N237" s="137">
        <v>42259</v>
      </c>
      <c r="O237" s="138">
        <v>0.19</v>
      </c>
      <c r="P237" s="138" t="s">
        <v>434</v>
      </c>
      <c r="Q237" s="138">
        <v>0.26</v>
      </c>
      <c r="R237" s="138" t="s">
        <v>434</v>
      </c>
      <c r="S237" s="138">
        <v>0.53</v>
      </c>
      <c r="T237" s="138">
        <v>0.72</v>
      </c>
      <c r="U237" s="138">
        <v>0.93</v>
      </c>
      <c r="V237" s="138">
        <v>1.22</v>
      </c>
      <c r="W237" s="138">
        <v>1.64</v>
      </c>
      <c r="X237" s="138">
        <v>1.99</v>
      </c>
      <c r="Y237" s="138">
        <v>2.2200000000000002</v>
      </c>
      <c r="Z237" s="138">
        <v>2.59</v>
      </c>
      <c r="AA237" s="138">
        <v>2.97</v>
      </c>
    </row>
    <row r="238" spans="1:27" ht="23.4" thickBot="1">
      <c r="A238" s="115" t="s">
        <v>1901</v>
      </c>
      <c r="B238" s="143">
        <v>1.25</v>
      </c>
      <c r="C238" s="147">
        <v>1.06</v>
      </c>
      <c r="D238" s="116">
        <f t="shared" si="8"/>
        <v>2015</v>
      </c>
      <c r="G238" s="140" t="s">
        <v>1664</v>
      </c>
      <c r="H238" s="116">
        <v>10</v>
      </c>
      <c r="I238" s="116">
        <v>2015</v>
      </c>
      <c r="J238" t="str">
        <f t="shared" si="7"/>
        <v>10/12/2015</v>
      </c>
      <c r="N238" s="135">
        <v>42289</v>
      </c>
      <c r="O238" s="136">
        <v>0.19</v>
      </c>
      <c r="P238" s="136" t="s">
        <v>434</v>
      </c>
      <c r="Q238" s="136">
        <v>0.24</v>
      </c>
      <c r="R238" s="136" t="s">
        <v>434</v>
      </c>
      <c r="S238" s="136">
        <v>0.55000000000000004</v>
      </c>
      <c r="T238" s="136">
        <v>0.71</v>
      </c>
      <c r="U238" s="136">
        <v>0.95</v>
      </c>
      <c r="V238" s="136">
        <v>1.25</v>
      </c>
      <c r="W238" s="136">
        <v>1.68</v>
      </c>
      <c r="X238" s="136">
        <v>2.0299999999999998</v>
      </c>
      <c r="Y238" s="136">
        <v>2.2400000000000002</v>
      </c>
      <c r="Z238" s="136">
        <v>2.6</v>
      </c>
      <c r="AA238" s="136">
        <v>2.98</v>
      </c>
    </row>
    <row r="239" spans="1:27" ht="23.4" thickBot="1">
      <c r="A239" s="115" t="s">
        <v>1902</v>
      </c>
      <c r="B239" s="144">
        <v>1.1599999999999999</v>
      </c>
      <c r="C239" s="148">
        <v>1.01</v>
      </c>
      <c r="D239" s="116">
        <f t="shared" si="8"/>
        <v>2015</v>
      </c>
      <c r="G239" s="141" t="s">
        <v>1664</v>
      </c>
      <c r="H239" s="116">
        <v>11</v>
      </c>
      <c r="I239" s="116">
        <v>2015</v>
      </c>
      <c r="J239" t="str">
        <f t="shared" si="7"/>
        <v>11/12/2015</v>
      </c>
      <c r="N239" s="137">
        <v>42320</v>
      </c>
      <c r="O239" s="138">
        <v>0.15</v>
      </c>
      <c r="P239" s="138" t="s">
        <v>434</v>
      </c>
      <c r="Q239" s="138">
        <v>0.23</v>
      </c>
      <c r="R239" s="138" t="s">
        <v>434</v>
      </c>
      <c r="S239" s="138">
        <v>0.52</v>
      </c>
      <c r="T239" s="138">
        <v>0.68</v>
      </c>
      <c r="U239" s="138">
        <v>0.88</v>
      </c>
      <c r="V239" s="138">
        <v>1.1599999999999999</v>
      </c>
      <c r="W239" s="138">
        <v>1.56</v>
      </c>
      <c r="X239" s="138">
        <v>1.91</v>
      </c>
      <c r="Y239" s="138">
        <v>2.13</v>
      </c>
      <c r="Z239" s="138">
        <v>2.4900000000000002</v>
      </c>
      <c r="AA239" s="138">
        <v>2.87</v>
      </c>
    </row>
    <row r="240" spans="1:27" ht="23.4" thickBot="1">
      <c r="A240" s="115" t="s">
        <v>1903</v>
      </c>
      <c r="B240" s="143">
        <v>1.25</v>
      </c>
      <c r="C240" s="147">
        <v>1.1200000000000001</v>
      </c>
      <c r="D240" s="116">
        <f t="shared" si="8"/>
        <v>2015</v>
      </c>
      <c r="G240" s="140" t="s">
        <v>1664</v>
      </c>
      <c r="H240" s="116">
        <v>14</v>
      </c>
      <c r="I240" s="116">
        <v>2015</v>
      </c>
      <c r="J240" t="str">
        <f t="shared" si="7"/>
        <v>14/12/2015</v>
      </c>
      <c r="N240" s="136" t="s">
        <v>575</v>
      </c>
      <c r="O240" s="136">
        <v>0.13</v>
      </c>
      <c r="P240" s="136" t="s">
        <v>434</v>
      </c>
      <c r="Q240" s="136">
        <v>0.26</v>
      </c>
      <c r="R240" s="136" t="s">
        <v>434</v>
      </c>
      <c r="S240" s="136">
        <v>0.54</v>
      </c>
      <c r="T240" s="136">
        <v>0.68</v>
      </c>
      <c r="U240" s="136">
        <v>0.97</v>
      </c>
      <c r="V240" s="136">
        <v>1.25</v>
      </c>
      <c r="W240" s="136">
        <v>1.66</v>
      </c>
      <c r="X240" s="136">
        <v>2.02</v>
      </c>
      <c r="Y240" s="136">
        <v>2.23</v>
      </c>
      <c r="Z240" s="136">
        <v>2.59</v>
      </c>
      <c r="AA240" s="136">
        <v>2.96</v>
      </c>
    </row>
    <row r="241" spans="1:27" ht="23.4" thickBot="1">
      <c r="A241" s="115" t="s">
        <v>1904</v>
      </c>
      <c r="B241" s="144">
        <v>1.29</v>
      </c>
      <c r="C241" s="148">
        <v>1.1299999999999999</v>
      </c>
      <c r="D241" s="116">
        <f t="shared" si="8"/>
        <v>2015</v>
      </c>
      <c r="G241" s="141" t="s">
        <v>1664</v>
      </c>
      <c r="H241" s="116">
        <v>15</v>
      </c>
      <c r="I241" s="116">
        <v>2015</v>
      </c>
      <c r="J241" t="str">
        <f t="shared" si="7"/>
        <v>15/12/2015</v>
      </c>
      <c r="N241" s="138" t="s">
        <v>576</v>
      </c>
      <c r="O241" s="138">
        <v>0.21</v>
      </c>
      <c r="P241" s="138" t="s">
        <v>434</v>
      </c>
      <c r="Q241" s="138">
        <v>0.25</v>
      </c>
      <c r="R241" s="138" t="s">
        <v>434</v>
      </c>
      <c r="S241" s="138">
        <v>0.54</v>
      </c>
      <c r="T241" s="138">
        <v>0.69</v>
      </c>
      <c r="U241" s="138">
        <v>0.98</v>
      </c>
      <c r="V241" s="138">
        <v>1.29</v>
      </c>
      <c r="W241" s="138">
        <v>1.71</v>
      </c>
      <c r="X241" s="138">
        <v>2.06</v>
      </c>
      <c r="Y241" s="138">
        <v>2.2799999999999998</v>
      </c>
      <c r="Z241" s="138">
        <v>2.62</v>
      </c>
      <c r="AA241" s="138">
        <v>3</v>
      </c>
    </row>
    <row r="242" spans="1:27" ht="23.4" thickBot="1">
      <c r="A242" s="115" t="s">
        <v>1905</v>
      </c>
      <c r="B242" s="143">
        <v>1.35</v>
      </c>
      <c r="C242" s="147">
        <v>1.1599999999999999</v>
      </c>
      <c r="D242" s="116">
        <f t="shared" si="8"/>
        <v>2015</v>
      </c>
      <c r="G242" s="140" t="s">
        <v>1664</v>
      </c>
      <c r="H242" s="116">
        <v>16</v>
      </c>
      <c r="I242" s="116">
        <v>2015</v>
      </c>
      <c r="J242" t="str">
        <f t="shared" si="7"/>
        <v>16/12/2015</v>
      </c>
      <c r="N242" s="136" t="s">
        <v>577</v>
      </c>
      <c r="O242" s="136">
        <v>0.2</v>
      </c>
      <c r="P242" s="136" t="s">
        <v>434</v>
      </c>
      <c r="Q242" s="136">
        <v>0.27</v>
      </c>
      <c r="R242" s="136" t="s">
        <v>434</v>
      </c>
      <c r="S242" s="136">
        <v>0.51</v>
      </c>
      <c r="T242" s="136">
        <v>0.7</v>
      </c>
      <c r="U242" s="136">
        <v>1.02</v>
      </c>
      <c r="V242" s="136">
        <v>1.35</v>
      </c>
      <c r="W242" s="136">
        <v>1.75</v>
      </c>
      <c r="X242" s="136">
        <v>2.11</v>
      </c>
      <c r="Y242" s="136">
        <v>2.2999999999999998</v>
      </c>
      <c r="Z242" s="136">
        <v>2.65</v>
      </c>
      <c r="AA242" s="136">
        <v>3.02</v>
      </c>
    </row>
    <row r="243" spans="1:27" ht="23.4" thickBot="1">
      <c r="A243" s="115" t="s">
        <v>1906</v>
      </c>
      <c r="B243" s="144">
        <v>1.33</v>
      </c>
      <c r="C243" s="148">
        <v>1.1000000000000001</v>
      </c>
      <c r="D243" s="116">
        <f t="shared" si="8"/>
        <v>2015</v>
      </c>
      <c r="G243" s="141" t="s">
        <v>1664</v>
      </c>
      <c r="H243" s="116">
        <v>17</v>
      </c>
      <c r="I243" s="116">
        <v>2015</v>
      </c>
      <c r="J243" t="str">
        <f t="shared" si="7"/>
        <v>17/12/2015</v>
      </c>
      <c r="N243" s="138" t="s">
        <v>578</v>
      </c>
      <c r="O243" s="138">
        <v>0.18</v>
      </c>
      <c r="P243" s="138" t="s">
        <v>434</v>
      </c>
      <c r="Q243" s="138">
        <v>0.23</v>
      </c>
      <c r="R243" s="138" t="s">
        <v>434</v>
      </c>
      <c r="S243" s="138">
        <v>0.48</v>
      </c>
      <c r="T243" s="138">
        <v>0.69</v>
      </c>
      <c r="U243" s="138">
        <v>1</v>
      </c>
      <c r="V243" s="138">
        <v>1.33</v>
      </c>
      <c r="W243" s="138">
        <v>1.73</v>
      </c>
      <c r="X243" s="138">
        <v>2.0499999999999998</v>
      </c>
      <c r="Y243" s="138">
        <v>2.2400000000000002</v>
      </c>
      <c r="Z243" s="138">
        <v>2.57</v>
      </c>
      <c r="AA243" s="138">
        <v>2.94</v>
      </c>
    </row>
    <row r="244" spans="1:27" ht="23.4" thickBot="1">
      <c r="A244" s="115" t="s">
        <v>1907</v>
      </c>
      <c r="B244" s="143">
        <v>1.27</v>
      </c>
      <c r="C244" s="147">
        <v>1.07</v>
      </c>
      <c r="D244" s="116">
        <f t="shared" si="8"/>
        <v>2015</v>
      </c>
      <c r="G244" s="140" t="s">
        <v>1664</v>
      </c>
      <c r="H244" s="116">
        <v>18</v>
      </c>
      <c r="I244" s="116">
        <v>2015</v>
      </c>
      <c r="J244" t="str">
        <f t="shared" si="7"/>
        <v>18/12/2015</v>
      </c>
      <c r="N244" s="136" t="s">
        <v>579</v>
      </c>
      <c r="O244" s="136">
        <v>0.16</v>
      </c>
      <c r="P244" s="136" t="s">
        <v>434</v>
      </c>
      <c r="Q244" s="136">
        <v>0.19</v>
      </c>
      <c r="R244" s="136" t="s">
        <v>434</v>
      </c>
      <c r="S244" s="136">
        <v>0.47</v>
      </c>
      <c r="T244" s="136">
        <v>0.67</v>
      </c>
      <c r="U244" s="136">
        <v>0.97</v>
      </c>
      <c r="V244" s="136">
        <v>1.27</v>
      </c>
      <c r="W244" s="136">
        <v>1.67</v>
      </c>
      <c r="X244" s="136">
        <v>2</v>
      </c>
      <c r="Y244" s="136">
        <v>2.19</v>
      </c>
      <c r="Z244" s="136">
        <v>2.54</v>
      </c>
      <c r="AA244" s="136">
        <v>2.9</v>
      </c>
    </row>
    <row r="245" spans="1:27" ht="23.4" thickBot="1">
      <c r="A245" s="115" t="s">
        <v>1908</v>
      </c>
      <c r="B245" s="144">
        <v>1.28</v>
      </c>
      <c r="C245" s="148">
        <v>1.0900000000000001</v>
      </c>
      <c r="D245" s="116">
        <f t="shared" si="8"/>
        <v>2015</v>
      </c>
      <c r="G245" s="141" t="s">
        <v>1664</v>
      </c>
      <c r="H245" s="116">
        <v>21</v>
      </c>
      <c r="I245" s="116">
        <v>2015</v>
      </c>
      <c r="J245" t="str">
        <f t="shared" si="7"/>
        <v>21/12/2015</v>
      </c>
      <c r="N245" s="138" t="s">
        <v>580</v>
      </c>
      <c r="O245" s="138">
        <v>0.14000000000000001</v>
      </c>
      <c r="P245" s="138" t="s">
        <v>434</v>
      </c>
      <c r="Q245" s="138">
        <v>0.24</v>
      </c>
      <c r="R245" s="138" t="s">
        <v>434</v>
      </c>
      <c r="S245" s="138">
        <v>0.51</v>
      </c>
      <c r="T245" s="138">
        <v>0.64</v>
      </c>
      <c r="U245" s="138">
        <v>0.96</v>
      </c>
      <c r="V245" s="138">
        <v>1.28</v>
      </c>
      <c r="W245" s="138">
        <v>1.67</v>
      </c>
      <c r="X245" s="138">
        <v>2</v>
      </c>
      <c r="Y245" s="138">
        <v>2.2000000000000002</v>
      </c>
      <c r="Z245" s="138">
        <v>2.5499999999999998</v>
      </c>
      <c r="AA245" s="138">
        <v>2.92</v>
      </c>
    </row>
    <row r="246" spans="1:27" ht="23.4" thickBot="1">
      <c r="A246" s="115" t="s">
        <v>1909</v>
      </c>
      <c r="B246" s="143">
        <v>1.31</v>
      </c>
      <c r="C246" s="147">
        <v>1.1200000000000001</v>
      </c>
      <c r="D246" s="116">
        <f t="shared" si="8"/>
        <v>2015</v>
      </c>
      <c r="G246" s="140" t="s">
        <v>1664</v>
      </c>
      <c r="H246" s="116">
        <v>22</v>
      </c>
      <c r="I246" s="116">
        <v>2015</v>
      </c>
      <c r="J246" t="str">
        <f t="shared" si="7"/>
        <v>22/12/2015</v>
      </c>
      <c r="N246" s="136" t="s">
        <v>581</v>
      </c>
      <c r="O246" s="136">
        <v>0.19</v>
      </c>
      <c r="P246" s="136" t="s">
        <v>434</v>
      </c>
      <c r="Q246" s="136">
        <v>0.21</v>
      </c>
      <c r="R246" s="136" t="s">
        <v>434</v>
      </c>
      <c r="S246" s="136">
        <v>0.47</v>
      </c>
      <c r="T246" s="136">
        <v>0.66</v>
      </c>
      <c r="U246" s="136">
        <v>0.99</v>
      </c>
      <c r="V246" s="136">
        <v>1.31</v>
      </c>
      <c r="W246" s="136">
        <v>1.71</v>
      </c>
      <c r="X246" s="136">
        <v>2.04</v>
      </c>
      <c r="Y246" s="136">
        <v>2.2400000000000002</v>
      </c>
      <c r="Z246" s="136">
        <v>2.6</v>
      </c>
      <c r="AA246" s="136">
        <v>2.96</v>
      </c>
    </row>
    <row r="247" spans="1:27" ht="23.4" thickBot="1">
      <c r="A247" s="115" t="s">
        <v>1910</v>
      </c>
      <c r="B247" s="144">
        <v>1.32</v>
      </c>
      <c r="C247" s="148">
        <v>1.1100000000000001</v>
      </c>
      <c r="D247" s="116">
        <f t="shared" si="8"/>
        <v>2015</v>
      </c>
      <c r="G247" s="141" t="s">
        <v>1664</v>
      </c>
      <c r="H247" s="116">
        <v>23</v>
      </c>
      <c r="I247" s="116">
        <v>2015</v>
      </c>
      <c r="J247" t="str">
        <f t="shared" si="7"/>
        <v>23/12/2015</v>
      </c>
      <c r="N247" s="138" t="s">
        <v>582</v>
      </c>
      <c r="O247" s="138">
        <v>0.19</v>
      </c>
      <c r="P247" s="138" t="s">
        <v>434</v>
      </c>
      <c r="Q247" s="138">
        <v>0.2</v>
      </c>
      <c r="R247" s="138" t="s">
        <v>434</v>
      </c>
      <c r="S247" s="138">
        <v>0.47</v>
      </c>
      <c r="T247" s="138">
        <v>0.65</v>
      </c>
      <c r="U247" s="138">
        <v>1.01</v>
      </c>
      <c r="V247" s="138">
        <v>1.32</v>
      </c>
      <c r="W247" s="138">
        <v>1.74</v>
      </c>
      <c r="X247" s="138">
        <v>2.0699999999999998</v>
      </c>
      <c r="Y247" s="138">
        <v>2.27</v>
      </c>
      <c r="Z247" s="138">
        <v>2.64</v>
      </c>
      <c r="AA247" s="138">
        <v>3</v>
      </c>
    </row>
    <row r="248" spans="1:27" ht="23.4" thickBot="1">
      <c r="A248" s="115" t="s">
        <v>1911</v>
      </c>
      <c r="B248" s="143">
        <v>1.33</v>
      </c>
      <c r="C248" s="147">
        <v>1.08</v>
      </c>
      <c r="D248" s="116">
        <f t="shared" si="8"/>
        <v>2015</v>
      </c>
      <c r="G248" s="140" t="s">
        <v>1664</v>
      </c>
      <c r="H248" s="116">
        <v>24</v>
      </c>
      <c r="I248" s="116">
        <v>2015</v>
      </c>
      <c r="J248" t="str">
        <f t="shared" si="7"/>
        <v>24/12/2015</v>
      </c>
      <c r="N248" s="136" t="s">
        <v>583</v>
      </c>
      <c r="O248" s="136">
        <v>0.15</v>
      </c>
      <c r="P248" s="136" t="s">
        <v>434</v>
      </c>
      <c r="Q248" s="136">
        <v>0.2</v>
      </c>
      <c r="R248" s="136" t="s">
        <v>434</v>
      </c>
      <c r="S248" s="136">
        <v>0.49</v>
      </c>
      <c r="T248" s="136">
        <v>0.64</v>
      </c>
      <c r="U248" s="136">
        <v>1.03</v>
      </c>
      <c r="V248" s="136">
        <v>1.33</v>
      </c>
      <c r="W248" s="136">
        <v>1.73</v>
      </c>
      <c r="X248" s="136">
        <v>2.06</v>
      </c>
      <c r="Y248" s="136">
        <v>2.25</v>
      </c>
      <c r="Z248" s="136">
        <v>2.61</v>
      </c>
      <c r="AA248" s="136">
        <v>2.96</v>
      </c>
    </row>
    <row r="249" spans="1:27" ht="23.4" thickBot="1">
      <c r="A249" s="115" t="s">
        <v>1912</v>
      </c>
      <c r="B249" s="144">
        <v>1.33</v>
      </c>
      <c r="C249" s="148">
        <v>1.07</v>
      </c>
      <c r="D249" s="116">
        <f t="shared" si="8"/>
        <v>2015</v>
      </c>
      <c r="G249" s="141" t="s">
        <v>1664</v>
      </c>
      <c r="H249" s="116">
        <v>28</v>
      </c>
      <c r="I249" s="116">
        <v>2015</v>
      </c>
      <c r="J249" t="str">
        <f t="shared" si="7"/>
        <v>28/12/2015</v>
      </c>
      <c r="N249" s="138" t="s">
        <v>584</v>
      </c>
      <c r="O249" s="138">
        <v>0.13</v>
      </c>
      <c r="P249" s="138" t="s">
        <v>434</v>
      </c>
      <c r="Q249" s="138">
        <v>0.23</v>
      </c>
      <c r="R249" s="138" t="s">
        <v>434</v>
      </c>
      <c r="S249" s="138">
        <v>0.51</v>
      </c>
      <c r="T249" s="138">
        <v>0.66</v>
      </c>
      <c r="U249" s="138">
        <v>1.05</v>
      </c>
      <c r="V249" s="138">
        <v>1.33</v>
      </c>
      <c r="W249" s="138">
        <v>1.73</v>
      </c>
      <c r="X249" s="138">
        <v>2.0499999999999998</v>
      </c>
      <c r="Y249" s="138">
        <v>2.2400000000000002</v>
      </c>
      <c r="Z249" s="138">
        <v>2.59</v>
      </c>
      <c r="AA249" s="138">
        <v>2.95</v>
      </c>
    </row>
    <row r="250" spans="1:27" ht="23.4" thickBot="1">
      <c r="A250" s="115" t="s">
        <v>1913</v>
      </c>
      <c r="B250" s="143">
        <v>1.38</v>
      </c>
      <c r="C250" s="147">
        <v>1.1399999999999999</v>
      </c>
      <c r="D250" s="116">
        <f t="shared" si="8"/>
        <v>2015</v>
      </c>
      <c r="G250" s="140" t="s">
        <v>1664</v>
      </c>
      <c r="H250" s="116">
        <v>29</v>
      </c>
      <c r="I250" s="116">
        <v>2015</v>
      </c>
      <c r="J250" t="str">
        <f t="shared" si="7"/>
        <v>29/12/2015</v>
      </c>
      <c r="N250" s="136" t="s">
        <v>585</v>
      </c>
      <c r="O250" s="136">
        <v>0.18</v>
      </c>
      <c r="P250" s="136" t="s">
        <v>434</v>
      </c>
      <c r="Q250" s="136">
        <v>0.23</v>
      </c>
      <c r="R250" s="136" t="s">
        <v>434</v>
      </c>
      <c r="S250" s="136">
        <v>0.5</v>
      </c>
      <c r="T250" s="136">
        <v>0.67</v>
      </c>
      <c r="U250" s="136">
        <v>1.0900000000000001</v>
      </c>
      <c r="V250" s="136">
        <v>1.38</v>
      </c>
      <c r="W250" s="136">
        <v>1.81</v>
      </c>
      <c r="X250" s="136">
        <v>2.12</v>
      </c>
      <c r="Y250" s="136">
        <v>2.3199999999999998</v>
      </c>
      <c r="Z250" s="136">
        <v>2.69</v>
      </c>
      <c r="AA250" s="136">
        <v>3.04</v>
      </c>
    </row>
    <row r="251" spans="1:27" ht="23.4" thickBot="1">
      <c r="A251" s="115" t="s">
        <v>1914</v>
      </c>
      <c r="B251" s="144">
        <v>1.36</v>
      </c>
      <c r="C251" s="148">
        <v>1.1299999999999999</v>
      </c>
      <c r="D251" s="116">
        <f t="shared" si="8"/>
        <v>2015</v>
      </c>
      <c r="G251" s="141" t="s">
        <v>1664</v>
      </c>
      <c r="H251" s="116">
        <v>30</v>
      </c>
      <c r="I251" s="116">
        <v>2015</v>
      </c>
      <c r="J251" t="str">
        <f t="shared" si="7"/>
        <v>30/12/2015</v>
      </c>
      <c r="N251" s="138" t="s">
        <v>586</v>
      </c>
      <c r="O251" s="138">
        <v>0.08</v>
      </c>
      <c r="P251" s="138" t="s">
        <v>434</v>
      </c>
      <c r="Q251" s="138">
        <v>0.21</v>
      </c>
      <c r="R251" s="138" t="s">
        <v>434</v>
      </c>
      <c r="S251" s="138">
        <v>0.47</v>
      </c>
      <c r="T251" s="138">
        <v>0.64</v>
      </c>
      <c r="U251" s="138">
        <v>1.08</v>
      </c>
      <c r="V251" s="138">
        <v>1.36</v>
      </c>
      <c r="W251" s="138">
        <v>1.8</v>
      </c>
      <c r="X251" s="138">
        <v>2.14</v>
      </c>
      <c r="Y251" s="138">
        <v>2.31</v>
      </c>
      <c r="Z251" s="138">
        <v>2.69</v>
      </c>
      <c r="AA251" s="138">
        <v>3.04</v>
      </c>
    </row>
    <row r="252" spans="1:27" ht="22.8">
      <c r="A252" s="115" t="s">
        <v>1915</v>
      </c>
      <c r="B252" s="143">
        <v>1.31</v>
      </c>
      <c r="C252" s="147">
        <v>1.1000000000000001</v>
      </c>
      <c r="D252" s="116">
        <f t="shared" si="8"/>
        <v>2015</v>
      </c>
      <c r="F252" s="115"/>
      <c r="G252" s="140" t="s">
        <v>1664</v>
      </c>
      <c r="H252" s="116">
        <v>31</v>
      </c>
      <c r="I252" s="116">
        <v>2015</v>
      </c>
      <c r="J252" t="str">
        <f t="shared" si="7"/>
        <v>31/12/2015</v>
      </c>
      <c r="L252" s="117"/>
      <c r="N252" s="136" t="s">
        <v>587</v>
      </c>
      <c r="O252" s="136">
        <v>0.14000000000000001</v>
      </c>
      <c r="P252" s="136" t="s">
        <v>434</v>
      </c>
      <c r="Q252" s="136">
        <v>0.16</v>
      </c>
      <c r="R252" s="136" t="s">
        <v>434</v>
      </c>
      <c r="S252" s="136">
        <v>0.49</v>
      </c>
      <c r="T252" s="136">
        <v>0.65</v>
      </c>
      <c r="U252" s="136">
        <v>1.06</v>
      </c>
      <c r="V252" s="136">
        <v>1.31</v>
      </c>
      <c r="W252" s="136">
        <v>1.76</v>
      </c>
      <c r="X252" s="136">
        <v>2.09</v>
      </c>
      <c r="Y252" s="136">
        <v>2.27</v>
      </c>
      <c r="Z252" s="136">
        <v>2.67</v>
      </c>
      <c r="AA252" s="136">
        <v>3.01</v>
      </c>
    </row>
    <row r="253" spans="1:27" ht="23.4" thickBot="1">
      <c r="A253" s="115" t="s">
        <v>1916</v>
      </c>
      <c r="B253" s="143">
        <v>1.31</v>
      </c>
      <c r="C253" s="147">
        <v>1.07</v>
      </c>
      <c r="D253" s="116">
        <f t="shared" si="8"/>
        <v>2016</v>
      </c>
      <c r="F253" s="115"/>
      <c r="G253" s="140" t="s">
        <v>1653</v>
      </c>
      <c r="H253" s="116">
        <v>4</v>
      </c>
      <c r="I253" s="116">
        <v>2016</v>
      </c>
      <c r="J253" t="str">
        <f t="shared" si="7"/>
        <v>4/01/2016</v>
      </c>
      <c r="L253" s="117"/>
      <c r="N253" s="135">
        <v>42461</v>
      </c>
      <c r="O253" s="136">
        <v>0.17</v>
      </c>
      <c r="P253" s="136" t="s">
        <v>434</v>
      </c>
      <c r="Q253" s="136">
        <v>0.22</v>
      </c>
      <c r="R253" s="136" t="s">
        <v>434</v>
      </c>
      <c r="S253" s="136">
        <v>0.49</v>
      </c>
      <c r="T253" s="136">
        <v>0.61</v>
      </c>
      <c r="U253" s="136">
        <v>1.02</v>
      </c>
      <c r="V253" s="136">
        <v>1.31</v>
      </c>
      <c r="W253" s="136">
        <v>1.73</v>
      </c>
      <c r="X253" s="136">
        <v>2.06</v>
      </c>
      <c r="Y253" s="136">
        <v>2.2400000000000002</v>
      </c>
      <c r="Z253" s="136">
        <v>2.64</v>
      </c>
      <c r="AA253" s="136">
        <v>2.98</v>
      </c>
    </row>
    <row r="254" spans="1:27" ht="23.4" thickBot="1">
      <c r="A254" s="115" t="s">
        <v>1917</v>
      </c>
      <c r="B254" s="144">
        <v>1.32</v>
      </c>
      <c r="C254" s="148">
        <v>1.08</v>
      </c>
      <c r="D254" s="116">
        <f t="shared" si="8"/>
        <v>2016</v>
      </c>
      <c r="F254" s="115"/>
      <c r="G254" s="141" t="s">
        <v>1653</v>
      </c>
      <c r="H254" s="116">
        <v>5</v>
      </c>
      <c r="I254" s="116">
        <v>2016</v>
      </c>
      <c r="J254" t="str">
        <f t="shared" si="7"/>
        <v>5/01/2016</v>
      </c>
      <c r="L254" s="117"/>
      <c r="N254" s="137">
        <v>42491</v>
      </c>
      <c r="O254" s="138">
        <v>0.2</v>
      </c>
      <c r="P254" s="138" t="s">
        <v>434</v>
      </c>
      <c r="Q254" s="138">
        <v>0.2</v>
      </c>
      <c r="R254" s="138" t="s">
        <v>434</v>
      </c>
      <c r="S254" s="138">
        <v>0.49</v>
      </c>
      <c r="T254" s="138">
        <v>0.68</v>
      </c>
      <c r="U254" s="138">
        <v>1.04</v>
      </c>
      <c r="V254" s="138">
        <v>1.32</v>
      </c>
      <c r="W254" s="138">
        <v>1.73</v>
      </c>
      <c r="X254" s="138">
        <v>2.06</v>
      </c>
      <c r="Y254" s="138">
        <v>2.25</v>
      </c>
      <c r="Z254" s="138">
        <v>2.67</v>
      </c>
      <c r="AA254" s="138">
        <v>3.01</v>
      </c>
    </row>
    <row r="255" spans="1:27" ht="23.4" thickBot="1">
      <c r="A255" s="115" t="s">
        <v>1918</v>
      </c>
      <c r="B255" s="143">
        <v>1.26</v>
      </c>
      <c r="C255" s="147">
        <v>1.03</v>
      </c>
      <c r="D255" s="116">
        <f t="shared" si="8"/>
        <v>2016</v>
      </c>
      <c r="G255" s="140" t="s">
        <v>1653</v>
      </c>
      <c r="H255" s="116">
        <v>6</v>
      </c>
      <c r="I255" s="116">
        <v>2016</v>
      </c>
      <c r="J255" t="str">
        <f t="shared" si="7"/>
        <v>6/01/2016</v>
      </c>
      <c r="N255" s="135">
        <v>42522</v>
      </c>
      <c r="O255" s="136">
        <v>0.21</v>
      </c>
      <c r="P255" s="136" t="s">
        <v>434</v>
      </c>
      <c r="Q255" s="136">
        <v>0.21</v>
      </c>
      <c r="R255" s="136" t="s">
        <v>434</v>
      </c>
      <c r="S255" s="136">
        <v>0.47</v>
      </c>
      <c r="T255" s="136">
        <v>0.67</v>
      </c>
      <c r="U255" s="136">
        <v>0.99</v>
      </c>
      <c r="V255" s="136">
        <v>1.26</v>
      </c>
      <c r="W255" s="136">
        <v>1.65</v>
      </c>
      <c r="X255" s="136">
        <v>1.98</v>
      </c>
      <c r="Y255" s="136">
        <v>2.1800000000000002</v>
      </c>
      <c r="Z255" s="136">
        <v>2.59</v>
      </c>
      <c r="AA255" s="136">
        <v>2.94</v>
      </c>
    </row>
    <row r="256" spans="1:27" ht="23.4" thickBot="1">
      <c r="A256" s="115" t="s">
        <v>1919</v>
      </c>
      <c r="B256" s="144">
        <v>1.22</v>
      </c>
      <c r="C256" s="148">
        <v>1.05</v>
      </c>
      <c r="D256" s="116">
        <f t="shared" si="8"/>
        <v>2016</v>
      </c>
      <c r="G256" s="141" t="s">
        <v>1653</v>
      </c>
      <c r="H256" s="116">
        <v>7</v>
      </c>
      <c r="I256" s="116">
        <v>2016</v>
      </c>
      <c r="J256" t="str">
        <f t="shared" si="7"/>
        <v>7/01/2016</v>
      </c>
      <c r="N256" s="137">
        <v>42552</v>
      </c>
      <c r="O256" s="138">
        <v>0.2</v>
      </c>
      <c r="P256" s="138" t="s">
        <v>434</v>
      </c>
      <c r="Q256" s="138">
        <v>0.2</v>
      </c>
      <c r="R256" s="138" t="s">
        <v>434</v>
      </c>
      <c r="S256" s="138">
        <v>0.46</v>
      </c>
      <c r="T256" s="138">
        <v>0.66</v>
      </c>
      <c r="U256" s="138">
        <v>0.96</v>
      </c>
      <c r="V256" s="138">
        <v>1.22</v>
      </c>
      <c r="W256" s="138">
        <v>1.61</v>
      </c>
      <c r="X256" s="138">
        <v>1.94</v>
      </c>
      <c r="Y256" s="138">
        <v>2.16</v>
      </c>
      <c r="Z256" s="138">
        <v>2.56</v>
      </c>
      <c r="AA256" s="138">
        <v>2.92</v>
      </c>
    </row>
    <row r="257" spans="1:27" ht="23.4" thickBot="1">
      <c r="A257" s="115" t="s">
        <v>1920</v>
      </c>
      <c r="B257" s="143">
        <v>1.2</v>
      </c>
      <c r="C257" s="147">
        <v>1.05</v>
      </c>
      <c r="D257" s="116">
        <f t="shared" si="8"/>
        <v>2016</v>
      </c>
      <c r="G257" s="140" t="s">
        <v>1653</v>
      </c>
      <c r="H257" s="116">
        <v>8</v>
      </c>
      <c r="I257" s="116">
        <v>2016</v>
      </c>
      <c r="J257" t="str">
        <f t="shared" si="7"/>
        <v>8/01/2016</v>
      </c>
      <c r="N257" s="135">
        <v>42583</v>
      </c>
      <c r="O257" s="136">
        <v>0.2</v>
      </c>
      <c r="P257" s="136" t="s">
        <v>434</v>
      </c>
      <c r="Q257" s="136">
        <v>0.2</v>
      </c>
      <c r="R257" s="136" t="s">
        <v>434</v>
      </c>
      <c r="S257" s="136">
        <v>0.45</v>
      </c>
      <c r="T257" s="136">
        <v>0.64</v>
      </c>
      <c r="U257" s="136">
        <v>0.94</v>
      </c>
      <c r="V257" s="136">
        <v>1.2</v>
      </c>
      <c r="W257" s="136">
        <v>1.57</v>
      </c>
      <c r="X257" s="136">
        <v>1.91</v>
      </c>
      <c r="Y257" s="136">
        <v>2.13</v>
      </c>
      <c r="Z257" s="136">
        <v>2.5499999999999998</v>
      </c>
      <c r="AA257" s="136">
        <v>2.91</v>
      </c>
    </row>
    <row r="258" spans="1:27" ht="23.4" thickBot="1">
      <c r="A258" s="115" t="s">
        <v>1921</v>
      </c>
      <c r="B258" s="144">
        <v>1.2</v>
      </c>
      <c r="C258" s="148">
        <v>1.1100000000000001</v>
      </c>
      <c r="D258" s="116">
        <f t="shared" si="8"/>
        <v>2016</v>
      </c>
      <c r="G258" s="141" t="s">
        <v>1653</v>
      </c>
      <c r="H258" s="116">
        <v>11</v>
      </c>
      <c r="I258" s="116">
        <v>2016</v>
      </c>
      <c r="J258" t="str">
        <f t="shared" ref="J258:J321" si="9">H258&amp;"/"&amp;G258&amp;"/"&amp;I258</f>
        <v>11/01/2016</v>
      </c>
      <c r="N258" s="137">
        <v>42675</v>
      </c>
      <c r="O258" s="138">
        <v>0.19</v>
      </c>
      <c r="P258" s="138" t="s">
        <v>434</v>
      </c>
      <c r="Q258" s="138">
        <v>0.21</v>
      </c>
      <c r="R258" s="138" t="s">
        <v>434</v>
      </c>
      <c r="S258" s="138">
        <v>0.48</v>
      </c>
      <c r="T258" s="138">
        <v>0.63</v>
      </c>
      <c r="U258" s="138">
        <v>0.94</v>
      </c>
      <c r="V258" s="138">
        <v>1.2</v>
      </c>
      <c r="W258" s="138">
        <v>1.58</v>
      </c>
      <c r="X258" s="138">
        <v>1.94</v>
      </c>
      <c r="Y258" s="138">
        <v>2.17</v>
      </c>
      <c r="Z258" s="138">
        <v>2.59</v>
      </c>
      <c r="AA258" s="138">
        <v>2.96</v>
      </c>
    </row>
    <row r="259" spans="1:27" ht="23.4" thickBot="1">
      <c r="A259" s="115" t="s">
        <v>1922</v>
      </c>
      <c r="B259" s="143">
        <v>1.18</v>
      </c>
      <c r="C259" s="147">
        <v>1.07</v>
      </c>
      <c r="D259" s="116">
        <f t="shared" ref="D259:D322" si="10">YEAR(A259)</f>
        <v>2016</v>
      </c>
      <c r="G259" s="140" t="s">
        <v>1653</v>
      </c>
      <c r="H259" s="116">
        <v>12</v>
      </c>
      <c r="I259" s="116">
        <v>2016</v>
      </c>
      <c r="J259" t="str">
        <f t="shared" si="9"/>
        <v>12/01/2016</v>
      </c>
      <c r="N259" s="135">
        <v>42705</v>
      </c>
      <c r="O259" s="136">
        <v>0.22</v>
      </c>
      <c r="P259" s="136" t="s">
        <v>434</v>
      </c>
      <c r="Q259" s="136">
        <v>0.21</v>
      </c>
      <c r="R259" s="136" t="s">
        <v>434</v>
      </c>
      <c r="S259" s="136">
        <v>0.47</v>
      </c>
      <c r="T259" s="136">
        <v>0.62</v>
      </c>
      <c r="U259" s="136">
        <v>0.93</v>
      </c>
      <c r="V259" s="136">
        <v>1.18</v>
      </c>
      <c r="W259" s="136">
        <v>1.55</v>
      </c>
      <c r="X259" s="136">
        <v>1.88</v>
      </c>
      <c r="Y259" s="136">
        <v>2.12</v>
      </c>
      <c r="Z259" s="136">
        <v>2.5099999999999998</v>
      </c>
      <c r="AA259" s="136">
        <v>2.89</v>
      </c>
    </row>
    <row r="260" spans="1:27" ht="23.4" thickBot="1">
      <c r="A260" s="115" t="s">
        <v>1923</v>
      </c>
      <c r="B260" s="144">
        <v>1.1499999999999999</v>
      </c>
      <c r="C260" s="148">
        <v>1.04</v>
      </c>
      <c r="D260" s="116">
        <f t="shared" si="10"/>
        <v>2016</v>
      </c>
      <c r="G260" s="141" t="s">
        <v>1653</v>
      </c>
      <c r="H260" s="116">
        <v>13</v>
      </c>
      <c r="I260" s="116">
        <v>2016</v>
      </c>
      <c r="J260" t="str">
        <f t="shared" si="9"/>
        <v>13/01/2016</v>
      </c>
      <c r="N260" s="138" t="s">
        <v>588</v>
      </c>
      <c r="O260" s="138">
        <v>0.22</v>
      </c>
      <c r="P260" s="138" t="s">
        <v>434</v>
      </c>
      <c r="Q260" s="138">
        <v>0.22</v>
      </c>
      <c r="R260" s="138" t="s">
        <v>434</v>
      </c>
      <c r="S260" s="138">
        <v>0.46</v>
      </c>
      <c r="T260" s="138">
        <v>0.6</v>
      </c>
      <c r="U260" s="138">
        <v>0.91</v>
      </c>
      <c r="V260" s="138">
        <v>1.1499999999999999</v>
      </c>
      <c r="W260" s="138">
        <v>1.51</v>
      </c>
      <c r="X260" s="138">
        <v>1.85</v>
      </c>
      <c r="Y260" s="138">
        <v>2.08</v>
      </c>
      <c r="Z260" s="138">
        <v>2.4700000000000002</v>
      </c>
      <c r="AA260" s="138">
        <v>2.85</v>
      </c>
    </row>
    <row r="261" spans="1:27" ht="23.4" thickBot="1">
      <c r="A261" s="115" t="s">
        <v>1924</v>
      </c>
      <c r="B261" s="143">
        <v>1.1399999999999999</v>
      </c>
      <c r="C261" s="147">
        <v>1.07</v>
      </c>
      <c r="D261" s="116">
        <f t="shared" si="10"/>
        <v>2016</v>
      </c>
      <c r="G261" s="140" t="s">
        <v>1653</v>
      </c>
      <c r="H261" s="116">
        <v>14</v>
      </c>
      <c r="I261" s="116">
        <v>2016</v>
      </c>
      <c r="J261" t="str">
        <f t="shared" si="9"/>
        <v>14/01/2016</v>
      </c>
      <c r="N261" s="136" t="s">
        <v>589</v>
      </c>
      <c r="O261" s="136">
        <v>0.22</v>
      </c>
      <c r="P261" s="136" t="s">
        <v>434</v>
      </c>
      <c r="Q261" s="136">
        <v>0.25</v>
      </c>
      <c r="R261" s="136" t="s">
        <v>434</v>
      </c>
      <c r="S261" s="136">
        <v>0.43</v>
      </c>
      <c r="T261" s="136">
        <v>0.55000000000000004</v>
      </c>
      <c r="U261" s="136">
        <v>0.9</v>
      </c>
      <c r="V261" s="136">
        <v>1.1399999999999999</v>
      </c>
      <c r="W261" s="136">
        <v>1.52</v>
      </c>
      <c r="X261" s="136">
        <v>1.87</v>
      </c>
      <c r="Y261" s="136">
        <v>2.1</v>
      </c>
      <c r="Z261" s="136">
        <v>2.5099999999999998</v>
      </c>
      <c r="AA261" s="136">
        <v>2.9</v>
      </c>
    </row>
    <row r="262" spans="1:27" ht="23.4" thickBot="1">
      <c r="A262" s="115" t="s">
        <v>1925</v>
      </c>
      <c r="B262" s="144">
        <v>1.08</v>
      </c>
      <c r="C262" s="148">
        <v>1.05</v>
      </c>
      <c r="D262" s="116">
        <f t="shared" si="10"/>
        <v>2016</v>
      </c>
      <c r="G262" s="141" t="s">
        <v>1653</v>
      </c>
      <c r="H262" s="116">
        <v>15</v>
      </c>
      <c r="I262" s="116">
        <v>2016</v>
      </c>
      <c r="J262" t="str">
        <f t="shared" si="9"/>
        <v>15/01/2016</v>
      </c>
      <c r="N262" s="138" t="s">
        <v>590</v>
      </c>
      <c r="O262" s="138">
        <v>0.19</v>
      </c>
      <c r="P262" s="138" t="s">
        <v>434</v>
      </c>
      <c r="Q262" s="138">
        <v>0.24</v>
      </c>
      <c r="R262" s="138" t="s">
        <v>434</v>
      </c>
      <c r="S262" s="138">
        <v>0.37</v>
      </c>
      <c r="T262" s="138">
        <v>0.49</v>
      </c>
      <c r="U262" s="138">
        <v>0.85</v>
      </c>
      <c r="V262" s="138">
        <v>1.08</v>
      </c>
      <c r="W262" s="138">
        <v>1.46</v>
      </c>
      <c r="X262" s="138">
        <v>1.79</v>
      </c>
      <c r="Y262" s="138">
        <v>2.0299999999999998</v>
      </c>
      <c r="Z262" s="138">
        <v>2.44</v>
      </c>
      <c r="AA262" s="138">
        <v>2.81</v>
      </c>
    </row>
    <row r="263" spans="1:27" ht="23.4" thickBot="1">
      <c r="A263" s="115" t="s">
        <v>1926</v>
      </c>
      <c r="B263" s="143">
        <v>1.1100000000000001</v>
      </c>
      <c r="C263" s="147">
        <v>1.0900000000000001</v>
      </c>
      <c r="D263" s="116">
        <f t="shared" si="10"/>
        <v>2016</v>
      </c>
      <c r="G263" s="140" t="s">
        <v>1653</v>
      </c>
      <c r="H263" s="116">
        <v>19</v>
      </c>
      <c r="I263" s="116">
        <v>2016</v>
      </c>
      <c r="J263" t="str">
        <f t="shared" si="9"/>
        <v>19/01/2016</v>
      </c>
      <c r="N263" s="136" t="s">
        <v>591</v>
      </c>
      <c r="O263" s="136">
        <v>0.21</v>
      </c>
      <c r="P263" s="136" t="s">
        <v>434</v>
      </c>
      <c r="Q263" s="136">
        <v>0.26</v>
      </c>
      <c r="R263" s="136" t="s">
        <v>434</v>
      </c>
      <c r="S263" s="136">
        <v>0.37</v>
      </c>
      <c r="T263" s="136">
        <v>0.48</v>
      </c>
      <c r="U263" s="136">
        <v>0.88</v>
      </c>
      <c r="V263" s="136">
        <v>1.1100000000000001</v>
      </c>
      <c r="W263" s="136">
        <v>1.49</v>
      </c>
      <c r="X263" s="136">
        <v>1.82</v>
      </c>
      <c r="Y263" s="136">
        <v>2.06</v>
      </c>
      <c r="Z263" s="136">
        <v>2.4500000000000002</v>
      </c>
      <c r="AA263" s="136">
        <v>2.82</v>
      </c>
    </row>
    <row r="264" spans="1:27" ht="23.4" thickBot="1">
      <c r="A264" s="115" t="s">
        <v>1927</v>
      </c>
      <c r="B264" s="144">
        <v>1.06</v>
      </c>
      <c r="C264" s="148">
        <v>1.1000000000000001</v>
      </c>
      <c r="D264" s="116">
        <f t="shared" si="10"/>
        <v>2016</v>
      </c>
      <c r="G264" s="141" t="s">
        <v>1653</v>
      </c>
      <c r="H264" s="116">
        <v>20</v>
      </c>
      <c r="I264" s="116">
        <v>2016</v>
      </c>
      <c r="J264" t="str">
        <f t="shared" si="9"/>
        <v>20/01/2016</v>
      </c>
      <c r="N264" s="138" t="s">
        <v>592</v>
      </c>
      <c r="O264" s="138">
        <v>0.26</v>
      </c>
      <c r="P264" s="138" t="s">
        <v>434</v>
      </c>
      <c r="Q264" s="138">
        <v>0.26</v>
      </c>
      <c r="R264" s="138" t="s">
        <v>434</v>
      </c>
      <c r="S264" s="138">
        <v>0.35</v>
      </c>
      <c r="T264" s="138">
        <v>0.43</v>
      </c>
      <c r="U264" s="138">
        <v>0.85</v>
      </c>
      <c r="V264" s="138">
        <v>1.06</v>
      </c>
      <c r="W264" s="138">
        <v>1.44</v>
      </c>
      <c r="X264" s="138">
        <v>1.76</v>
      </c>
      <c r="Y264" s="138">
        <v>2.0099999999999998</v>
      </c>
      <c r="Z264" s="138">
        <v>2.41</v>
      </c>
      <c r="AA264" s="138">
        <v>2.77</v>
      </c>
    </row>
    <row r="265" spans="1:27" ht="23.4" thickBot="1">
      <c r="A265" s="115" t="s">
        <v>1928</v>
      </c>
      <c r="B265" s="143">
        <v>1.06</v>
      </c>
      <c r="C265" s="147">
        <v>1.1200000000000001</v>
      </c>
      <c r="D265" s="116">
        <f t="shared" si="10"/>
        <v>2016</v>
      </c>
      <c r="G265" s="140" t="s">
        <v>1653</v>
      </c>
      <c r="H265" s="116">
        <v>21</v>
      </c>
      <c r="I265" s="116">
        <v>2016</v>
      </c>
      <c r="J265" t="str">
        <f t="shared" si="9"/>
        <v>21/01/2016</v>
      </c>
      <c r="N265" s="136" t="s">
        <v>593</v>
      </c>
      <c r="O265" s="136">
        <v>0.27</v>
      </c>
      <c r="P265" s="136" t="s">
        <v>434</v>
      </c>
      <c r="Q265" s="136">
        <v>0.28000000000000003</v>
      </c>
      <c r="R265" s="136" t="s">
        <v>434</v>
      </c>
      <c r="S265" s="136">
        <v>0.38</v>
      </c>
      <c r="T265" s="136">
        <v>0.44</v>
      </c>
      <c r="U265" s="136">
        <v>0.84</v>
      </c>
      <c r="V265" s="136">
        <v>1.06</v>
      </c>
      <c r="W265" s="136">
        <v>1.44</v>
      </c>
      <c r="X265" s="136">
        <v>1.77</v>
      </c>
      <c r="Y265" s="136">
        <v>2.02</v>
      </c>
      <c r="Z265" s="136">
        <v>2.42</v>
      </c>
      <c r="AA265" s="136">
        <v>2.79</v>
      </c>
    </row>
    <row r="266" spans="1:27" ht="23.4" thickBot="1">
      <c r="A266" s="115" t="s">
        <v>1929</v>
      </c>
      <c r="B266" s="144">
        <v>1.1100000000000001</v>
      </c>
      <c r="C266" s="148">
        <v>1.1100000000000001</v>
      </c>
      <c r="D266" s="116">
        <f t="shared" si="10"/>
        <v>2016</v>
      </c>
      <c r="G266" s="141" t="s">
        <v>1653</v>
      </c>
      <c r="H266" s="116">
        <v>22</v>
      </c>
      <c r="I266" s="116">
        <v>2016</v>
      </c>
      <c r="J266" t="str">
        <f t="shared" si="9"/>
        <v>22/01/2016</v>
      </c>
      <c r="N266" s="138" t="s">
        <v>594</v>
      </c>
      <c r="O266" s="138">
        <v>0.26</v>
      </c>
      <c r="P266" s="138" t="s">
        <v>434</v>
      </c>
      <c r="Q266" s="138">
        <v>0.31</v>
      </c>
      <c r="R266" s="138" t="s">
        <v>434</v>
      </c>
      <c r="S266" s="138">
        <v>0.41</v>
      </c>
      <c r="T266" s="138">
        <v>0.47</v>
      </c>
      <c r="U266" s="138">
        <v>0.88</v>
      </c>
      <c r="V266" s="138">
        <v>1.1100000000000001</v>
      </c>
      <c r="W266" s="138">
        <v>1.49</v>
      </c>
      <c r="X266" s="138">
        <v>1.81</v>
      </c>
      <c r="Y266" s="138">
        <v>2.0699999999999998</v>
      </c>
      <c r="Z266" s="138">
        <v>2.46</v>
      </c>
      <c r="AA266" s="138">
        <v>2.83</v>
      </c>
    </row>
    <row r="267" spans="1:27" ht="23.4" thickBot="1">
      <c r="A267" s="115" t="s">
        <v>1930</v>
      </c>
      <c r="B267" s="143">
        <v>1.1000000000000001</v>
      </c>
      <c r="C267" s="147">
        <v>1.0900000000000001</v>
      </c>
      <c r="D267" s="116">
        <f t="shared" si="10"/>
        <v>2016</v>
      </c>
      <c r="G267" s="140" t="s">
        <v>1653</v>
      </c>
      <c r="H267" s="116">
        <v>25</v>
      </c>
      <c r="I267" s="116">
        <v>2016</v>
      </c>
      <c r="J267" t="str">
        <f t="shared" si="9"/>
        <v>25/01/2016</v>
      </c>
      <c r="N267" s="136" t="s">
        <v>595</v>
      </c>
      <c r="O267" s="136">
        <v>0.25</v>
      </c>
      <c r="P267" s="136" t="s">
        <v>434</v>
      </c>
      <c r="Q267" s="136">
        <v>0.31</v>
      </c>
      <c r="R267" s="136" t="s">
        <v>434</v>
      </c>
      <c r="S267" s="136">
        <v>0.42</v>
      </c>
      <c r="T267" s="136">
        <v>0.47</v>
      </c>
      <c r="U267" s="136">
        <v>0.88</v>
      </c>
      <c r="V267" s="136">
        <v>1.1000000000000001</v>
      </c>
      <c r="W267" s="136">
        <v>1.47</v>
      </c>
      <c r="X267" s="136">
        <v>1.79</v>
      </c>
      <c r="Y267" s="136">
        <v>2.0299999999999998</v>
      </c>
      <c r="Z267" s="136">
        <v>2.42</v>
      </c>
      <c r="AA267" s="136">
        <v>2.8</v>
      </c>
    </row>
    <row r="268" spans="1:27" ht="23.4" thickBot="1">
      <c r="A268" s="115" t="s">
        <v>1931</v>
      </c>
      <c r="B268" s="144">
        <v>1.07</v>
      </c>
      <c r="C268" s="148">
        <v>1.06</v>
      </c>
      <c r="D268" s="116">
        <f t="shared" si="10"/>
        <v>2016</v>
      </c>
      <c r="G268" s="141" t="s">
        <v>1653</v>
      </c>
      <c r="H268" s="116">
        <v>26</v>
      </c>
      <c r="I268" s="116">
        <v>2016</v>
      </c>
      <c r="J268" t="str">
        <f t="shared" si="9"/>
        <v>26/01/2016</v>
      </c>
      <c r="N268" s="138" t="s">
        <v>596</v>
      </c>
      <c r="O268" s="138">
        <v>0.28999999999999998</v>
      </c>
      <c r="P268" s="138" t="s">
        <v>434</v>
      </c>
      <c r="Q268" s="138">
        <v>0.31</v>
      </c>
      <c r="R268" s="138" t="s">
        <v>434</v>
      </c>
      <c r="S268" s="138">
        <v>0.45</v>
      </c>
      <c r="T268" s="138">
        <v>0.47</v>
      </c>
      <c r="U268" s="138">
        <v>0.85</v>
      </c>
      <c r="V268" s="138">
        <v>1.07</v>
      </c>
      <c r="W268" s="138">
        <v>1.45</v>
      </c>
      <c r="X268" s="138">
        <v>1.76</v>
      </c>
      <c r="Y268" s="138">
        <v>2.0099999999999998</v>
      </c>
      <c r="Z268" s="138">
        <v>2.41</v>
      </c>
      <c r="AA268" s="138">
        <v>2.79</v>
      </c>
    </row>
    <row r="269" spans="1:27" ht="23.4" thickBot="1">
      <c r="A269" s="115" t="s">
        <v>1932</v>
      </c>
      <c r="B269" s="143">
        <v>1.07</v>
      </c>
      <c r="C269" s="147">
        <v>1.04</v>
      </c>
      <c r="D269" s="116">
        <f t="shared" si="10"/>
        <v>2016</v>
      </c>
      <c r="G269" s="140" t="s">
        <v>1653</v>
      </c>
      <c r="H269" s="116">
        <v>27</v>
      </c>
      <c r="I269" s="116">
        <v>2016</v>
      </c>
      <c r="J269" t="str">
        <f t="shared" si="9"/>
        <v>27/01/2016</v>
      </c>
      <c r="N269" s="136" t="s">
        <v>597</v>
      </c>
      <c r="O269" s="136">
        <v>0.28000000000000003</v>
      </c>
      <c r="P269" s="136" t="s">
        <v>434</v>
      </c>
      <c r="Q269" s="136">
        <v>0.32</v>
      </c>
      <c r="R269" s="136" t="s">
        <v>434</v>
      </c>
      <c r="S269" s="136">
        <v>0.43</v>
      </c>
      <c r="T269" s="136">
        <v>0.47</v>
      </c>
      <c r="U269" s="136">
        <v>0.84</v>
      </c>
      <c r="V269" s="136">
        <v>1.07</v>
      </c>
      <c r="W269" s="136">
        <v>1.43</v>
      </c>
      <c r="X269" s="136">
        <v>1.76</v>
      </c>
      <c r="Y269" s="136">
        <v>2.02</v>
      </c>
      <c r="Z269" s="136">
        <v>2.42</v>
      </c>
      <c r="AA269" s="136">
        <v>2.8</v>
      </c>
    </row>
    <row r="270" spans="1:27" ht="23.4" thickBot="1">
      <c r="A270" s="115" t="s">
        <v>1933</v>
      </c>
      <c r="B270" s="144">
        <v>1.05</v>
      </c>
      <c r="C270" s="148">
        <v>1.02</v>
      </c>
      <c r="D270" s="116">
        <f t="shared" si="10"/>
        <v>2016</v>
      </c>
      <c r="G270" s="141" t="s">
        <v>1653</v>
      </c>
      <c r="H270" s="116">
        <v>28</v>
      </c>
      <c r="I270" s="116">
        <v>2016</v>
      </c>
      <c r="J270" t="str">
        <f t="shared" si="9"/>
        <v>28/01/2016</v>
      </c>
      <c r="N270" s="138" t="s">
        <v>598</v>
      </c>
      <c r="O270" s="138">
        <v>0.26</v>
      </c>
      <c r="P270" s="138" t="s">
        <v>434</v>
      </c>
      <c r="Q270" s="138">
        <v>0.35</v>
      </c>
      <c r="R270" s="138" t="s">
        <v>434</v>
      </c>
      <c r="S270" s="138">
        <v>0.45</v>
      </c>
      <c r="T270" s="138">
        <v>0.47</v>
      </c>
      <c r="U270" s="138">
        <v>0.83</v>
      </c>
      <c r="V270" s="138">
        <v>1.05</v>
      </c>
      <c r="W270" s="138">
        <v>1.4</v>
      </c>
      <c r="X270" s="138">
        <v>1.75</v>
      </c>
      <c r="Y270" s="138">
        <v>2</v>
      </c>
      <c r="Z270" s="138">
        <v>2.41</v>
      </c>
      <c r="AA270" s="138">
        <v>2.79</v>
      </c>
    </row>
    <row r="271" spans="1:27" ht="23.4" thickBot="1">
      <c r="A271" s="115" t="s">
        <v>1934</v>
      </c>
      <c r="B271" s="143">
        <v>0.97</v>
      </c>
      <c r="C271" s="147">
        <v>0.97</v>
      </c>
      <c r="D271" s="116">
        <f t="shared" si="10"/>
        <v>2016</v>
      </c>
      <c r="G271" s="140" t="s">
        <v>1653</v>
      </c>
      <c r="H271" s="116">
        <v>29</v>
      </c>
      <c r="I271" s="116">
        <v>2016</v>
      </c>
      <c r="J271" t="str">
        <f t="shared" si="9"/>
        <v>29/01/2016</v>
      </c>
      <c r="N271" s="136" t="s">
        <v>599</v>
      </c>
      <c r="O271" s="136">
        <v>0.22</v>
      </c>
      <c r="P271" s="136" t="s">
        <v>434</v>
      </c>
      <c r="Q271" s="136">
        <v>0.33</v>
      </c>
      <c r="R271" s="136" t="s">
        <v>434</v>
      </c>
      <c r="S271" s="136">
        <v>0.43</v>
      </c>
      <c r="T271" s="136">
        <v>0.47</v>
      </c>
      <c r="U271" s="136">
        <v>0.76</v>
      </c>
      <c r="V271" s="136">
        <v>0.97</v>
      </c>
      <c r="W271" s="136">
        <v>1.33</v>
      </c>
      <c r="X271" s="136">
        <v>1.67</v>
      </c>
      <c r="Y271" s="136">
        <v>1.94</v>
      </c>
      <c r="Z271" s="136">
        <v>2.36</v>
      </c>
      <c r="AA271" s="136">
        <v>2.75</v>
      </c>
    </row>
    <row r="272" spans="1:27" ht="23.4" thickBot="1">
      <c r="A272" s="115" t="s">
        <v>1935</v>
      </c>
      <c r="B272" s="144">
        <v>1.01</v>
      </c>
      <c r="C272" s="148">
        <v>1</v>
      </c>
      <c r="D272" s="116">
        <f t="shared" si="10"/>
        <v>2016</v>
      </c>
      <c r="G272" s="141" t="s">
        <v>1654</v>
      </c>
      <c r="H272" s="116">
        <v>1</v>
      </c>
      <c r="I272" s="116">
        <v>2016</v>
      </c>
      <c r="J272" t="str">
        <f t="shared" si="9"/>
        <v>1/02/2016</v>
      </c>
      <c r="N272" s="137">
        <v>42371</v>
      </c>
      <c r="O272" s="138">
        <v>0.19</v>
      </c>
      <c r="P272" s="138" t="s">
        <v>434</v>
      </c>
      <c r="Q272" s="138">
        <v>0.35</v>
      </c>
      <c r="R272" s="138" t="s">
        <v>434</v>
      </c>
      <c r="S272" s="138">
        <v>0.47</v>
      </c>
      <c r="T272" s="138">
        <v>0.47</v>
      </c>
      <c r="U272" s="138">
        <v>0.81</v>
      </c>
      <c r="V272" s="138">
        <v>1.01</v>
      </c>
      <c r="W272" s="138">
        <v>1.38</v>
      </c>
      <c r="X272" s="138">
        <v>1.72</v>
      </c>
      <c r="Y272" s="138">
        <v>1.97</v>
      </c>
      <c r="Z272" s="138">
        <v>2.38</v>
      </c>
      <c r="AA272" s="138">
        <v>2.77</v>
      </c>
    </row>
    <row r="273" spans="1:27" ht="23.4" thickBot="1">
      <c r="A273" s="115" t="s">
        <v>1936</v>
      </c>
      <c r="B273" s="143">
        <v>0.93</v>
      </c>
      <c r="C273" s="147">
        <v>0.93</v>
      </c>
      <c r="D273" s="116">
        <f t="shared" si="10"/>
        <v>2016</v>
      </c>
      <c r="G273" s="140" t="s">
        <v>1654</v>
      </c>
      <c r="H273" s="116">
        <v>2</v>
      </c>
      <c r="I273" s="116">
        <v>2016</v>
      </c>
      <c r="J273" t="str">
        <f t="shared" si="9"/>
        <v>2/02/2016</v>
      </c>
      <c r="N273" s="135">
        <v>42402</v>
      </c>
      <c r="O273" s="136">
        <v>0.26</v>
      </c>
      <c r="P273" s="136" t="s">
        <v>434</v>
      </c>
      <c r="Q273" s="136">
        <v>0.34</v>
      </c>
      <c r="R273" s="136" t="s">
        <v>434</v>
      </c>
      <c r="S273" s="136">
        <v>0.47</v>
      </c>
      <c r="T273" s="136">
        <v>0.54</v>
      </c>
      <c r="U273" s="136">
        <v>0.75</v>
      </c>
      <c r="V273" s="136">
        <v>0.93</v>
      </c>
      <c r="W273" s="136">
        <v>1.28</v>
      </c>
      <c r="X273" s="136">
        <v>1.61</v>
      </c>
      <c r="Y273" s="136">
        <v>1.87</v>
      </c>
      <c r="Z273" s="136">
        <v>2.27</v>
      </c>
      <c r="AA273" s="136">
        <v>2.67</v>
      </c>
    </row>
    <row r="274" spans="1:27" ht="23.4" thickBot="1">
      <c r="A274" s="115" t="s">
        <v>1937</v>
      </c>
      <c r="B274" s="144">
        <v>0.91</v>
      </c>
      <c r="C274" s="148">
        <v>0.91</v>
      </c>
      <c r="D274" s="116">
        <f t="shared" si="10"/>
        <v>2016</v>
      </c>
      <c r="G274" s="141" t="s">
        <v>1654</v>
      </c>
      <c r="H274" s="116">
        <v>3</v>
      </c>
      <c r="I274" s="116">
        <v>2016</v>
      </c>
      <c r="J274" t="str">
        <f t="shared" si="9"/>
        <v>3/02/2016</v>
      </c>
      <c r="N274" s="137">
        <v>42431</v>
      </c>
      <c r="O274" s="138">
        <v>0.27</v>
      </c>
      <c r="P274" s="138" t="s">
        <v>434</v>
      </c>
      <c r="Q274" s="138">
        <v>0.33</v>
      </c>
      <c r="R274" s="138" t="s">
        <v>434</v>
      </c>
      <c r="S274" s="138">
        <v>0.46</v>
      </c>
      <c r="T274" s="138">
        <v>0.54</v>
      </c>
      <c r="U274" s="138">
        <v>0.72</v>
      </c>
      <c r="V274" s="138">
        <v>0.91</v>
      </c>
      <c r="W274" s="138">
        <v>1.27</v>
      </c>
      <c r="X274" s="138">
        <v>1.61</v>
      </c>
      <c r="Y274" s="138">
        <v>1.88</v>
      </c>
      <c r="Z274" s="138">
        <v>2.2999999999999998</v>
      </c>
      <c r="AA274" s="138">
        <v>2.7</v>
      </c>
    </row>
    <row r="275" spans="1:27" ht="23.4" thickBot="1">
      <c r="A275" s="115" t="s">
        <v>1938</v>
      </c>
      <c r="B275" s="143">
        <v>0.9</v>
      </c>
      <c r="C275" s="147">
        <v>0.92</v>
      </c>
      <c r="D275" s="116">
        <f t="shared" si="10"/>
        <v>2016</v>
      </c>
      <c r="G275" s="140" t="s">
        <v>1654</v>
      </c>
      <c r="H275" s="116">
        <v>4</v>
      </c>
      <c r="I275" s="116">
        <v>2016</v>
      </c>
      <c r="J275" t="str">
        <f t="shared" si="9"/>
        <v>4/02/2016</v>
      </c>
      <c r="N275" s="135">
        <v>42462</v>
      </c>
      <c r="O275" s="136">
        <v>0.24</v>
      </c>
      <c r="P275" s="136" t="s">
        <v>434</v>
      </c>
      <c r="Q275" s="136">
        <v>0.28999999999999998</v>
      </c>
      <c r="R275" s="136" t="s">
        <v>434</v>
      </c>
      <c r="S275" s="136">
        <v>0.43</v>
      </c>
      <c r="T275" s="136">
        <v>0.52</v>
      </c>
      <c r="U275" s="136">
        <v>0.7</v>
      </c>
      <c r="V275" s="136">
        <v>0.9</v>
      </c>
      <c r="W275" s="136">
        <v>1.25</v>
      </c>
      <c r="X275" s="136">
        <v>1.6</v>
      </c>
      <c r="Y275" s="136">
        <v>1.87</v>
      </c>
      <c r="Z275" s="136">
        <v>2.29</v>
      </c>
      <c r="AA275" s="136">
        <v>2.7</v>
      </c>
    </row>
    <row r="276" spans="1:27" ht="23.4" thickBot="1">
      <c r="A276" s="115" t="s">
        <v>1939</v>
      </c>
      <c r="B276" s="144">
        <v>0.91</v>
      </c>
      <c r="C276" s="148">
        <v>0.93</v>
      </c>
      <c r="D276" s="116">
        <f t="shared" si="10"/>
        <v>2016</v>
      </c>
      <c r="G276" s="141" t="s">
        <v>1654</v>
      </c>
      <c r="H276" s="116">
        <v>5</v>
      </c>
      <c r="I276" s="116">
        <v>2016</v>
      </c>
      <c r="J276" t="str">
        <f t="shared" si="9"/>
        <v>5/02/2016</v>
      </c>
      <c r="N276" s="137">
        <v>42492</v>
      </c>
      <c r="O276" s="138">
        <v>0.23</v>
      </c>
      <c r="P276" s="138" t="s">
        <v>434</v>
      </c>
      <c r="Q276" s="138">
        <v>0.3</v>
      </c>
      <c r="R276" s="138" t="s">
        <v>434</v>
      </c>
      <c r="S276" s="138">
        <v>0.45</v>
      </c>
      <c r="T276" s="138">
        <v>0.55000000000000004</v>
      </c>
      <c r="U276" s="138">
        <v>0.74</v>
      </c>
      <c r="V276" s="138">
        <v>0.91</v>
      </c>
      <c r="W276" s="138">
        <v>1.25</v>
      </c>
      <c r="X276" s="138">
        <v>1.58</v>
      </c>
      <c r="Y276" s="138">
        <v>1.86</v>
      </c>
      <c r="Z276" s="138">
        <v>2.27</v>
      </c>
      <c r="AA276" s="138">
        <v>2.68</v>
      </c>
    </row>
    <row r="277" spans="1:27" ht="23.4" thickBot="1">
      <c r="A277" s="115" t="s">
        <v>1940</v>
      </c>
      <c r="B277" s="143">
        <v>0.83</v>
      </c>
      <c r="C277" s="147">
        <v>0.9</v>
      </c>
      <c r="D277" s="116">
        <f t="shared" si="10"/>
        <v>2016</v>
      </c>
      <c r="G277" s="140" t="s">
        <v>1654</v>
      </c>
      <c r="H277" s="116">
        <v>8</v>
      </c>
      <c r="I277" s="116">
        <v>2016</v>
      </c>
      <c r="J277" t="str">
        <f t="shared" si="9"/>
        <v>8/02/2016</v>
      </c>
      <c r="N277" s="135">
        <v>42584</v>
      </c>
      <c r="O277" s="136">
        <v>0.21</v>
      </c>
      <c r="P277" s="136" t="s">
        <v>434</v>
      </c>
      <c r="Q277" s="136">
        <v>0.32</v>
      </c>
      <c r="R277" s="136" t="s">
        <v>434</v>
      </c>
      <c r="S277" s="136">
        <v>0.42</v>
      </c>
      <c r="T277" s="136">
        <v>0.51</v>
      </c>
      <c r="U277" s="136">
        <v>0.66</v>
      </c>
      <c r="V277" s="136">
        <v>0.83</v>
      </c>
      <c r="W277" s="136">
        <v>1.1599999999999999</v>
      </c>
      <c r="X277" s="136">
        <v>1.48</v>
      </c>
      <c r="Y277" s="136">
        <v>1.75</v>
      </c>
      <c r="Z277" s="136">
        <v>2.17</v>
      </c>
      <c r="AA277" s="136">
        <v>2.56</v>
      </c>
    </row>
    <row r="278" spans="1:27" ht="23.4" thickBot="1">
      <c r="A278" s="115" t="s">
        <v>1941</v>
      </c>
      <c r="B278" s="144">
        <v>0.85</v>
      </c>
      <c r="C278" s="148">
        <v>0.92</v>
      </c>
      <c r="D278" s="116">
        <f t="shared" si="10"/>
        <v>2016</v>
      </c>
      <c r="G278" s="141" t="s">
        <v>1654</v>
      </c>
      <c r="H278" s="116">
        <v>9</v>
      </c>
      <c r="I278" s="116">
        <v>2016</v>
      </c>
      <c r="J278" t="str">
        <f t="shared" si="9"/>
        <v>9/02/2016</v>
      </c>
      <c r="N278" s="137">
        <v>42615</v>
      </c>
      <c r="O278" s="138">
        <v>0.27</v>
      </c>
      <c r="P278" s="138" t="s">
        <v>434</v>
      </c>
      <c r="Q278" s="138">
        <v>0.3</v>
      </c>
      <c r="R278" s="138" t="s">
        <v>434</v>
      </c>
      <c r="S278" s="138">
        <v>0.43</v>
      </c>
      <c r="T278" s="138">
        <v>0.52</v>
      </c>
      <c r="U278" s="138">
        <v>0.69</v>
      </c>
      <c r="V278" s="138">
        <v>0.85</v>
      </c>
      <c r="W278" s="138">
        <v>1.1499999999999999</v>
      </c>
      <c r="X278" s="138">
        <v>1.47</v>
      </c>
      <c r="Y278" s="138">
        <v>1.74</v>
      </c>
      <c r="Z278" s="138">
        <v>2.16</v>
      </c>
      <c r="AA278" s="138">
        <v>2.5499999999999998</v>
      </c>
    </row>
    <row r="279" spans="1:27" ht="23.4" thickBot="1">
      <c r="A279" s="115" t="s">
        <v>1942</v>
      </c>
      <c r="B279" s="143">
        <v>0.85</v>
      </c>
      <c r="C279" s="147">
        <v>0.88</v>
      </c>
      <c r="D279" s="116">
        <f t="shared" si="10"/>
        <v>2016</v>
      </c>
      <c r="G279" s="140" t="s">
        <v>1654</v>
      </c>
      <c r="H279" s="116">
        <v>10</v>
      </c>
      <c r="I279" s="116">
        <v>2016</v>
      </c>
      <c r="J279" t="str">
        <f t="shared" si="9"/>
        <v>10/02/2016</v>
      </c>
      <c r="N279" s="135">
        <v>42645</v>
      </c>
      <c r="O279" s="136">
        <v>0.27</v>
      </c>
      <c r="P279" s="136" t="s">
        <v>434</v>
      </c>
      <c r="Q279" s="136">
        <v>0.31</v>
      </c>
      <c r="R279" s="136" t="s">
        <v>434</v>
      </c>
      <c r="S279" s="136">
        <v>0.42</v>
      </c>
      <c r="T279" s="136">
        <v>0.52</v>
      </c>
      <c r="U279" s="136">
        <v>0.71</v>
      </c>
      <c r="V279" s="136">
        <v>0.85</v>
      </c>
      <c r="W279" s="136">
        <v>1.1499999999999999</v>
      </c>
      <c r="X279" s="136">
        <v>1.46</v>
      </c>
      <c r="Y279" s="136">
        <v>1.71</v>
      </c>
      <c r="Z279" s="136">
        <v>2.13</v>
      </c>
      <c r="AA279" s="136">
        <v>2.5299999999999998</v>
      </c>
    </row>
    <row r="280" spans="1:27" ht="23.4" thickBot="1">
      <c r="A280" s="115" t="s">
        <v>1943</v>
      </c>
      <c r="B280" s="144">
        <v>0.81</v>
      </c>
      <c r="C280" s="148">
        <v>0.85</v>
      </c>
      <c r="D280" s="116">
        <f t="shared" si="10"/>
        <v>2016</v>
      </c>
      <c r="G280" s="141" t="s">
        <v>1654</v>
      </c>
      <c r="H280" s="116">
        <v>11</v>
      </c>
      <c r="I280" s="116">
        <v>2016</v>
      </c>
      <c r="J280" t="str">
        <f t="shared" si="9"/>
        <v>11/02/2016</v>
      </c>
      <c r="N280" s="137">
        <v>42676</v>
      </c>
      <c r="O280" s="138">
        <v>0.27</v>
      </c>
      <c r="P280" s="138" t="s">
        <v>434</v>
      </c>
      <c r="Q280" s="138">
        <v>0.28000000000000003</v>
      </c>
      <c r="R280" s="138" t="s">
        <v>434</v>
      </c>
      <c r="S280" s="138">
        <v>0.39</v>
      </c>
      <c r="T280" s="138">
        <v>0.47</v>
      </c>
      <c r="U280" s="138">
        <v>0.64</v>
      </c>
      <c r="V280" s="138">
        <v>0.81</v>
      </c>
      <c r="W280" s="138">
        <v>1.1100000000000001</v>
      </c>
      <c r="X280" s="138">
        <v>1.39</v>
      </c>
      <c r="Y280" s="138">
        <v>1.63</v>
      </c>
      <c r="Z280" s="138">
        <v>2.06</v>
      </c>
      <c r="AA280" s="138">
        <v>2.5</v>
      </c>
    </row>
    <row r="281" spans="1:27" ht="23.4" thickBot="1">
      <c r="A281" s="115" t="s">
        <v>1944</v>
      </c>
      <c r="B281" s="143">
        <v>0.89</v>
      </c>
      <c r="C281" s="147">
        <v>0.91</v>
      </c>
      <c r="D281" s="116">
        <f t="shared" si="10"/>
        <v>2016</v>
      </c>
      <c r="G281" s="140" t="s">
        <v>1654</v>
      </c>
      <c r="H281" s="116">
        <v>12</v>
      </c>
      <c r="I281" s="116">
        <v>2016</v>
      </c>
      <c r="J281" t="str">
        <f t="shared" si="9"/>
        <v>12/02/2016</v>
      </c>
      <c r="N281" s="135">
        <v>42706</v>
      </c>
      <c r="O281" s="136">
        <v>0.26</v>
      </c>
      <c r="P281" s="136" t="s">
        <v>434</v>
      </c>
      <c r="Q281" s="136">
        <v>0.3</v>
      </c>
      <c r="R281" s="136" t="s">
        <v>434</v>
      </c>
      <c r="S281" s="136">
        <v>0.39</v>
      </c>
      <c r="T281" s="136">
        <v>0.51</v>
      </c>
      <c r="U281" s="136">
        <v>0.71</v>
      </c>
      <c r="V281" s="136">
        <v>0.89</v>
      </c>
      <c r="W281" s="136">
        <v>1.2</v>
      </c>
      <c r="X281" s="136">
        <v>1.5</v>
      </c>
      <c r="Y281" s="136">
        <v>1.74</v>
      </c>
      <c r="Z281" s="136">
        <v>2.15</v>
      </c>
      <c r="AA281" s="136">
        <v>2.6</v>
      </c>
    </row>
    <row r="282" spans="1:27" ht="23.4" thickBot="1">
      <c r="A282" s="115" t="s">
        <v>1945</v>
      </c>
      <c r="B282" s="144">
        <v>0.91</v>
      </c>
      <c r="C282" s="148">
        <v>0.96</v>
      </c>
      <c r="D282" s="116">
        <f t="shared" si="10"/>
        <v>2016</v>
      </c>
      <c r="G282" s="141" t="s">
        <v>1654</v>
      </c>
      <c r="H282" s="116">
        <v>16</v>
      </c>
      <c r="I282" s="116">
        <v>2016</v>
      </c>
      <c r="J282" t="str">
        <f t="shared" si="9"/>
        <v>16/02/2016</v>
      </c>
      <c r="N282" s="138" t="s">
        <v>600</v>
      </c>
      <c r="O282" s="138">
        <v>0.23</v>
      </c>
      <c r="P282" s="138" t="s">
        <v>434</v>
      </c>
      <c r="Q282" s="138">
        <v>0.3</v>
      </c>
      <c r="R282" s="138" t="s">
        <v>434</v>
      </c>
      <c r="S282" s="138">
        <v>0.42</v>
      </c>
      <c r="T282" s="138">
        <v>0.51</v>
      </c>
      <c r="U282" s="138">
        <v>0.74</v>
      </c>
      <c r="V282" s="138">
        <v>0.91</v>
      </c>
      <c r="W282" s="138">
        <v>1.23</v>
      </c>
      <c r="X282" s="138">
        <v>1.53</v>
      </c>
      <c r="Y282" s="138">
        <v>1.78</v>
      </c>
      <c r="Z282" s="138">
        <v>2.19</v>
      </c>
      <c r="AA282" s="138">
        <v>2.64</v>
      </c>
    </row>
    <row r="283" spans="1:27" ht="23.4" thickBot="1">
      <c r="A283" s="115" t="s">
        <v>1946</v>
      </c>
      <c r="B283" s="143">
        <v>0.93</v>
      </c>
      <c r="C283" s="147">
        <v>0.98</v>
      </c>
      <c r="D283" s="116">
        <f t="shared" si="10"/>
        <v>2016</v>
      </c>
      <c r="G283" s="140" t="s">
        <v>1654</v>
      </c>
      <c r="H283" s="116">
        <v>17</v>
      </c>
      <c r="I283" s="116">
        <v>2016</v>
      </c>
      <c r="J283" t="str">
        <f t="shared" si="9"/>
        <v>17/02/2016</v>
      </c>
      <c r="N283" s="136" t="s">
        <v>601</v>
      </c>
      <c r="O283" s="136">
        <v>0.28000000000000003</v>
      </c>
      <c r="P283" s="136" t="s">
        <v>434</v>
      </c>
      <c r="Q283" s="136">
        <v>0.3</v>
      </c>
      <c r="R283" s="136" t="s">
        <v>434</v>
      </c>
      <c r="S283" s="136">
        <v>0.43</v>
      </c>
      <c r="T283" s="136">
        <v>0.53</v>
      </c>
      <c r="U283" s="136">
        <v>0.74</v>
      </c>
      <c r="V283" s="136">
        <v>0.93</v>
      </c>
      <c r="W283" s="136">
        <v>1.26</v>
      </c>
      <c r="X283" s="136">
        <v>1.57</v>
      </c>
      <c r="Y283" s="136">
        <v>1.81</v>
      </c>
      <c r="Z283" s="136">
        <v>2.2400000000000002</v>
      </c>
      <c r="AA283" s="136">
        <v>2.68</v>
      </c>
    </row>
    <row r="284" spans="1:27" ht="23.4" thickBot="1">
      <c r="A284" s="115" t="s">
        <v>1947</v>
      </c>
      <c r="B284" s="144">
        <v>0.88</v>
      </c>
      <c r="C284" s="148">
        <v>0.96</v>
      </c>
      <c r="D284" s="116">
        <f t="shared" si="10"/>
        <v>2016</v>
      </c>
      <c r="G284" s="141" t="s">
        <v>1654</v>
      </c>
      <c r="H284" s="116">
        <v>18</v>
      </c>
      <c r="I284" s="116">
        <v>2016</v>
      </c>
      <c r="J284" t="str">
        <f t="shared" si="9"/>
        <v>18/02/2016</v>
      </c>
      <c r="N284" s="138" t="s">
        <v>602</v>
      </c>
      <c r="O284" s="138">
        <v>0.28000000000000003</v>
      </c>
      <c r="P284" s="138" t="s">
        <v>434</v>
      </c>
      <c r="Q284" s="138">
        <v>0.3</v>
      </c>
      <c r="R284" s="138" t="s">
        <v>434</v>
      </c>
      <c r="S284" s="138">
        <v>0.45</v>
      </c>
      <c r="T284" s="138">
        <v>0.53</v>
      </c>
      <c r="U284" s="138">
        <v>0.71</v>
      </c>
      <c r="V284" s="138">
        <v>0.88</v>
      </c>
      <c r="W284" s="138">
        <v>1.21</v>
      </c>
      <c r="X284" s="138">
        <v>1.51</v>
      </c>
      <c r="Y284" s="138">
        <v>1.75</v>
      </c>
      <c r="Z284" s="138">
        <v>2.17</v>
      </c>
      <c r="AA284" s="138">
        <v>2.62</v>
      </c>
    </row>
    <row r="285" spans="1:27" ht="23.4" thickBot="1">
      <c r="A285" s="115" t="s">
        <v>1948</v>
      </c>
      <c r="B285" s="143">
        <v>0.91</v>
      </c>
      <c r="C285" s="147">
        <v>0.95</v>
      </c>
      <c r="D285" s="116">
        <f t="shared" si="10"/>
        <v>2016</v>
      </c>
      <c r="G285" s="140" t="s">
        <v>1654</v>
      </c>
      <c r="H285" s="116">
        <v>19</v>
      </c>
      <c r="I285" s="116">
        <v>2016</v>
      </c>
      <c r="J285" t="str">
        <f t="shared" si="9"/>
        <v>19/02/2016</v>
      </c>
      <c r="N285" s="136" t="s">
        <v>603</v>
      </c>
      <c r="O285" s="136">
        <v>0.26</v>
      </c>
      <c r="P285" s="136" t="s">
        <v>434</v>
      </c>
      <c r="Q285" s="136">
        <v>0.31</v>
      </c>
      <c r="R285" s="136" t="s">
        <v>434</v>
      </c>
      <c r="S285" s="136">
        <v>0.46</v>
      </c>
      <c r="T285" s="136">
        <v>0.53</v>
      </c>
      <c r="U285" s="136">
        <v>0.76</v>
      </c>
      <c r="V285" s="136">
        <v>0.91</v>
      </c>
      <c r="W285" s="136">
        <v>1.24</v>
      </c>
      <c r="X285" s="136">
        <v>1.53</v>
      </c>
      <c r="Y285" s="136">
        <v>1.76</v>
      </c>
      <c r="Z285" s="136">
        <v>2.17</v>
      </c>
      <c r="AA285" s="136">
        <v>2.61</v>
      </c>
    </row>
    <row r="286" spans="1:27" ht="23.4" thickBot="1">
      <c r="A286" s="115" t="s">
        <v>1949</v>
      </c>
      <c r="B286" s="144">
        <v>0.92</v>
      </c>
      <c r="C286" s="148">
        <v>0.93</v>
      </c>
      <c r="D286" s="116">
        <f t="shared" si="10"/>
        <v>2016</v>
      </c>
      <c r="G286" s="141" t="s">
        <v>1654</v>
      </c>
      <c r="H286" s="116">
        <v>22</v>
      </c>
      <c r="I286" s="116">
        <v>2016</v>
      </c>
      <c r="J286" t="str">
        <f t="shared" si="9"/>
        <v>22/02/2016</v>
      </c>
      <c r="N286" s="138" t="s">
        <v>604</v>
      </c>
      <c r="O286" s="138">
        <v>0.28000000000000003</v>
      </c>
      <c r="P286" s="138" t="s">
        <v>434</v>
      </c>
      <c r="Q286" s="138">
        <v>0.33</v>
      </c>
      <c r="R286" s="138" t="s">
        <v>434</v>
      </c>
      <c r="S286" s="138">
        <v>0.46</v>
      </c>
      <c r="T286" s="138">
        <v>0.55000000000000004</v>
      </c>
      <c r="U286" s="138">
        <v>0.78</v>
      </c>
      <c r="V286" s="138">
        <v>0.92</v>
      </c>
      <c r="W286" s="138">
        <v>1.25</v>
      </c>
      <c r="X286" s="138">
        <v>1.54</v>
      </c>
      <c r="Y286" s="138">
        <v>1.77</v>
      </c>
      <c r="Z286" s="138">
        <v>2.1800000000000002</v>
      </c>
      <c r="AA286" s="138">
        <v>2.62</v>
      </c>
    </row>
    <row r="287" spans="1:27" ht="23.4" thickBot="1">
      <c r="A287" s="115" t="s">
        <v>1950</v>
      </c>
      <c r="B287" s="143">
        <v>0.9</v>
      </c>
      <c r="C287" s="147">
        <v>0.89</v>
      </c>
      <c r="D287" s="116">
        <f t="shared" si="10"/>
        <v>2016</v>
      </c>
      <c r="G287" s="140" t="s">
        <v>1654</v>
      </c>
      <c r="H287" s="116">
        <v>23</v>
      </c>
      <c r="I287" s="116">
        <v>2016</v>
      </c>
      <c r="J287" t="str">
        <f t="shared" si="9"/>
        <v>23/02/2016</v>
      </c>
      <c r="N287" s="136" t="s">
        <v>605</v>
      </c>
      <c r="O287" s="136">
        <v>0.28000000000000003</v>
      </c>
      <c r="P287" s="136" t="s">
        <v>434</v>
      </c>
      <c r="Q287" s="136">
        <v>0.32</v>
      </c>
      <c r="R287" s="136" t="s">
        <v>434</v>
      </c>
      <c r="S287" s="136">
        <v>0.47</v>
      </c>
      <c r="T287" s="136">
        <v>0.55000000000000004</v>
      </c>
      <c r="U287" s="136">
        <v>0.76</v>
      </c>
      <c r="V287" s="136">
        <v>0.9</v>
      </c>
      <c r="W287" s="136">
        <v>1.23</v>
      </c>
      <c r="X287" s="136">
        <v>1.51</v>
      </c>
      <c r="Y287" s="136">
        <v>1.74</v>
      </c>
      <c r="Z287" s="136">
        <v>2.16</v>
      </c>
      <c r="AA287" s="136">
        <v>2.6</v>
      </c>
    </row>
    <row r="288" spans="1:27" ht="23.4" thickBot="1">
      <c r="A288" s="115" t="s">
        <v>1951</v>
      </c>
      <c r="B288" s="144">
        <v>0.9</v>
      </c>
      <c r="C288" s="148">
        <v>0.87</v>
      </c>
      <c r="D288" s="116">
        <f t="shared" si="10"/>
        <v>2016</v>
      </c>
      <c r="G288" s="141" t="s">
        <v>1654</v>
      </c>
      <c r="H288" s="116">
        <v>24</v>
      </c>
      <c r="I288" s="116">
        <v>2016</v>
      </c>
      <c r="J288" t="str">
        <f t="shared" si="9"/>
        <v>24/02/2016</v>
      </c>
      <c r="N288" s="138" t="s">
        <v>606</v>
      </c>
      <c r="O288" s="138">
        <v>0.28000000000000003</v>
      </c>
      <c r="P288" s="138" t="s">
        <v>434</v>
      </c>
      <c r="Q288" s="138">
        <v>0.33</v>
      </c>
      <c r="R288" s="138" t="s">
        <v>434</v>
      </c>
      <c r="S288" s="138">
        <v>0.46</v>
      </c>
      <c r="T288" s="138">
        <v>0.55000000000000004</v>
      </c>
      <c r="U288" s="138">
        <v>0.75</v>
      </c>
      <c r="V288" s="138">
        <v>0.9</v>
      </c>
      <c r="W288" s="138">
        <v>1.21</v>
      </c>
      <c r="X288" s="138">
        <v>1.52</v>
      </c>
      <c r="Y288" s="138">
        <v>1.75</v>
      </c>
      <c r="Z288" s="138">
        <v>2.16</v>
      </c>
      <c r="AA288" s="138">
        <v>2.61</v>
      </c>
    </row>
    <row r="289" spans="1:27" ht="23.4" thickBot="1">
      <c r="A289" s="115" t="s">
        <v>1952</v>
      </c>
      <c r="B289" s="143">
        <v>0.85</v>
      </c>
      <c r="C289" s="147">
        <v>0.82</v>
      </c>
      <c r="D289" s="116">
        <f t="shared" si="10"/>
        <v>2016</v>
      </c>
      <c r="G289" s="140" t="s">
        <v>1654</v>
      </c>
      <c r="H289" s="116">
        <v>25</v>
      </c>
      <c r="I289" s="116">
        <v>2016</v>
      </c>
      <c r="J289" t="str">
        <f t="shared" si="9"/>
        <v>25/02/2016</v>
      </c>
      <c r="N289" s="136" t="s">
        <v>607</v>
      </c>
      <c r="O289" s="136">
        <v>0.27</v>
      </c>
      <c r="P289" s="136" t="s">
        <v>434</v>
      </c>
      <c r="Q289" s="136">
        <v>0.32</v>
      </c>
      <c r="R289" s="136" t="s">
        <v>434</v>
      </c>
      <c r="S289" s="136">
        <v>0.46</v>
      </c>
      <c r="T289" s="136">
        <v>0.56000000000000005</v>
      </c>
      <c r="U289" s="136">
        <v>0.72</v>
      </c>
      <c r="V289" s="136">
        <v>0.85</v>
      </c>
      <c r="W289" s="136">
        <v>1.1599999999999999</v>
      </c>
      <c r="X289" s="136">
        <v>1.47</v>
      </c>
      <c r="Y289" s="136">
        <v>1.71</v>
      </c>
      <c r="Z289" s="136">
        <v>2.14</v>
      </c>
      <c r="AA289" s="136">
        <v>2.58</v>
      </c>
    </row>
    <row r="290" spans="1:27" ht="23.4" thickBot="1">
      <c r="A290" s="115" t="s">
        <v>1953</v>
      </c>
      <c r="B290" s="144">
        <v>0.93</v>
      </c>
      <c r="C290" s="148">
        <v>0.85</v>
      </c>
      <c r="D290" s="116">
        <f t="shared" si="10"/>
        <v>2016</v>
      </c>
      <c r="G290" s="141" t="s">
        <v>1654</v>
      </c>
      <c r="H290" s="116">
        <v>26</v>
      </c>
      <c r="I290" s="116">
        <v>2016</v>
      </c>
      <c r="J290" t="str">
        <f t="shared" si="9"/>
        <v>26/02/2016</v>
      </c>
      <c r="N290" s="138" t="s">
        <v>608</v>
      </c>
      <c r="O290" s="138">
        <v>0.26</v>
      </c>
      <c r="P290" s="138" t="s">
        <v>434</v>
      </c>
      <c r="Q290" s="138">
        <v>0.33</v>
      </c>
      <c r="R290" s="138" t="s">
        <v>434</v>
      </c>
      <c r="S290" s="138">
        <v>0.47</v>
      </c>
      <c r="T290" s="138">
        <v>0.6</v>
      </c>
      <c r="U290" s="138">
        <v>0.8</v>
      </c>
      <c r="V290" s="138">
        <v>0.93</v>
      </c>
      <c r="W290" s="138">
        <v>1.23</v>
      </c>
      <c r="X290" s="138">
        <v>1.55</v>
      </c>
      <c r="Y290" s="138">
        <v>1.76</v>
      </c>
      <c r="Z290" s="138">
        <v>2.2000000000000002</v>
      </c>
      <c r="AA290" s="138">
        <v>2.63</v>
      </c>
    </row>
    <row r="291" spans="1:27" ht="23.4" thickBot="1">
      <c r="A291" s="115" t="s">
        <v>1954</v>
      </c>
      <c r="B291" s="143">
        <v>0.91</v>
      </c>
      <c r="C291" s="147">
        <v>0.83</v>
      </c>
      <c r="D291" s="116">
        <f t="shared" si="10"/>
        <v>2016</v>
      </c>
      <c r="G291" s="140" t="s">
        <v>1654</v>
      </c>
      <c r="H291" s="116">
        <v>29</v>
      </c>
      <c r="I291" s="116">
        <v>2016</v>
      </c>
      <c r="J291" t="str">
        <f t="shared" si="9"/>
        <v>29/02/2016</v>
      </c>
      <c r="N291" s="136" t="s">
        <v>609</v>
      </c>
      <c r="O291" s="136">
        <v>0.23</v>
      </c>
      <c r="P291" s="136" t="s">
        <v>434</v>
      </c>
      <c r="Q291" s="136">
        <v>0.33</v>
      </c>
      <c r="R291" s="136" t="s">
        <v>434</v>
      </c>
      <c r="S291" s="136">
        <v>0.49</v>
      </c>
      <c r="T291" s="136">
        <v>0.62</v>
      </c>
      <c r="U291" s="136">
        <v>0.78</v>
      </c>
      <c r="V291" s="136">
        <v>0.91</v>
      </c>
      <c r="W291" s="136">
        <v>1.22</v>
      </c>
      <c r="X291" s="136">
        <v>1.52</v>
      </c>
      <c r="Y291" s="136">
        <v>1.74</v>
      </c>
      <c r="Z291" s="136">
        <v>2.19</v>
      </c>
      <c r="AA291" s="136">
        <v>2.61</v>
      </c>
    </row>
    <row r="292" spans="1:27" ht="23.4" thickBot="1">
      <c r="A292" s="115" t="s">
        <v>1955</v>
      </c>
      <c r="B292" s="144">
        <v>0.98</v>
      </c>
      <c r="C292" s="148">
        <v>0.86</v>
      </c>
      <c r="D292" s="116">
        <f t="shared" si="10"/>
        <v>2016</v>
      </c>
      <c r="G292" s="141" t="s">
        <v>1655</v>
      </c>
      <c r="H292" s="116">
        <v>1</v>
      </c>
      <c r="I292" s="116">
        <v>2016</v>
      </c>
      <c r="J292" t="str">
        <f t="shared" si="9"/>
        <v>1/03/2016</v>
      </c>
      <c r="N292" s="137">
        <v>42372</v>
      </c>
      <c r="O292" s="138">
        <v>0.28999999999999998</v>
      </c>
      <c r="P292" s="138" t="s">
        <v>434</v>
      </c>
      <c r="Q292" s="138">
        <v>0.33</v>
      </c>
      <c r="R292" s="138" t="s">
        <v>434</v>
      </c>
      <c r="S292" s="138">
        <v>0.5</v>
      </c>
      <c r="T292" s="138">
        <v>0.68</v>
      </c>
      <c r="U292" s="138">
        <v>0.85</v>
      </c>
      <c r="V292" s="138">
        <v>0.98</v>
      </c>
      <c r="W292" s="138">
        <v>1.31</v>
      </c>
      <c r="X292" s="138">
        <v>1.62</v>
      </c>
      <c r="Y292" s="138">
        <v>1.83</v>
      </c>
      <c r="Z292" s="138">
        <v>2.2799999999999998</v>
      </c>
      <c r="AA292" s="138">
        <v>2.7</v>
      </c>
    </row>
    <row r="293" spans="1:27" ht="23.4" thickBot="1">
      <c r="A293" s="115" t="s">
        <v>1956</v>
      </c>
      <c r="B293" s="143">
        <v>1</v>
      </c>
      <c r="C293" s="147">
        <v>0.83</v>
      </c>
      <c r="D293" s="116">
        <f t="shared" si="10"/>
        <v>2016</v>
      </c>
      <c r="G293" s="140" t="s">
        <v>1655</v>
      </c>
      <c r="H293" s="116">
        <v>2</v>
      </c>
      <c r="I293" s="116">
        <v>2016</v>
      </c>
      <c r="J293" t="str">
        <f t="shared" si="9"/>
        <v>2/03/2016</v>
      </c>
      <c r="N293" s="135">
        <v>42403</v>
      </c>
      <c r="O293" s="136">
        <v>0.28000000000000003</v>
      </c>
      <c r="P293" s="136" t="s">
        <v>434</v>
      </c>
      <c r="Q293" s="136">
        <v>0.36</v>
      </c>
      <c r="R293" s="136" t="s">
        <v>434</v>
      </c>
      <c r="S293" s="136">
        <v>0.48</v>
      </c>
      <c r="T293" s="136">
        <v>0.67</v>
      </c>
      <c r="U293" s="136">
        <v>0.85</v>
      </c>
      <c r="V293" s="136">
        <v>1</v>
      </c>
      <c r="W293" s="136">
        <v>1.34</v>
      </c>
      <c r="X293" s="136">
        <v>1.65</v>
      </c>
      <c r="Y293" s="136">
        <v>1.84</v>
      </c>
      <c r="Z293" s="136">
        <v>2.27</v>
      </c>
      <c r="AA293" s="136">
        <v>2.69</v>
      </c>
    </row>
    <row r="294" spans="1:27" ht="23.4" thickBot="1">
      <c r="A294" s="115" t="s">
        <v>1957</v>
      </c>
      <c r="B294" s="144">
        <v>0.99</v>
      </c>
      <c r="C294" s="148">
        <v>0.8</v>
      </c>
      <c r="D294" s="116">
        <f t="shared" si="10"/>
        <v>2016</v>
      </c>
      <c r="G294" s="141" t="s">
        <v>1655</v>
      </c>
      <c r="H294" s="116">
        <v>3</v>
      </c>
      <c r="I294" s="116">
        <v>2016</v>
      </c>
      <c r="J294" t="str">
        <f t="shared" si="9"/>
        <v>3/03/2016</v>
      </c>
      <c r="N294" s="137">
        <v>42432</v>
      </c>
      <c r="O294" s="138">
        <v>0.25</v>
      </c>
      <c r="P294" s="138" t="s">
        <v>434</v>
      </c>
      <c r="Q294" s="138">
        <v>0.28000000000000003</v>
      </c>
      <c r="R294" s="138" t="s">
        <v>434</v>
      </c>
      <c r="S294" s="138">
        <v>0.46</v>
      </c>
      <c r="T294" s="138">
        <v>0.65</v>
      </c>
      <c r="U294" s="138">
        <v>0.85</v>
      </c>
      <c r="V294" s="138">
        <v>0.99</v>
      </c>
      <c r="W294" s="138">
        <v>1.33</v>
      </c>
      <c r="X294" s="138">
        <v>1.63</v>
      </c>
      <c r="Y294" s="138">
        <v>1.83</v>
      </c>
      <c r="Z294" s="138">
        <v>2.23</v>
      </c>
      <c r="AA294" s="138">
        <v>2.65</v>
      </c>
    </row>
    <row r="295" spans="1:27" ht="23.4" thickBot="1">
      <c r="A295" s="115" t="s">
        <v>1958</v>
      </c>
      <c r="B295" s="143">
        <v>1.04</v>
      </c>
      <c r="C295" s="147">
        <v>0.85</v>
      </c>
      <c r="D295" s="116">
        <f t="shared" si="10"/>
        <v>2016</v>
      </c>
      <c r="G295" s="140" t="s">
        <v>1655</v>
      </c>
      <c r="H295" s="116">
        <v>4</v>
      </c>
      <c r="I295" s="116">
        <v>2016</v>
      </c>
      <c r="J295" t="str">
        <f t="shared" si="9"/>
        <v>4/03/2016</v>
      </c>
      <c r="N295" s="135">
        <v>42463</v>
      </c>
      <c r="O295" s="136">
        <v>0.25</v>
      </c>
      <c r="P295" s="136" t="s">
        <v>434</v>
      </c>
      <c r="Q295" s="136">
        <v>0.28999999999999998</v>
      </c>
      <c r="R295" s="136" t="s">
        <v>434</v>
      </c>
      <c r="S295" s="136">
        <v>0.47</v>
      </c>
      <c r="T295" s="136">
        <v>0.67</v>
      </c>
      <c r="U295" s="136">
        <v>0.88</v>
      </c>
      <c r="V295" s="136">
        <v>1.04</v>
      </c>
      <c r="W295" s="136">
        <v>1.38</v>
      </c>
      <c r="X295" s="136">
        <v>1.69</v>
      </c>
      <c r="Y295" s="136">
        <v>1.88</v>
      </c>
      <c r="Z295" s="136">
        <v>2.29</v>
      </c>
      <c r="AA295" s="136">
        <v>2.7</v>
      </c>
    </row>
    <row r="296" spans="1:27" ht="23.4" thickBot="1">
      <c r="A296" s="115" t="s">
        <v>1959</v>
      </c>
      <c r="B296" s="144">
        <v>1.08</v>
      </c>
      <c r="C296" s="148">
        <v>0.89</v>
      </c>
      <c r="D296" s="116">
        <f t="shared" si="10"/>
        <v>2016</v>
      </c>
      <c r="G296" s="141" t="s">
        <v>1655</v>
      </c>
      <c r="H296" s="116">
        <v>7</v>
      </c>
      <c r="I296" s="116">
        <v>2016</v>
      </c>
      <c r="J296" t="str">
        <f t="shared" si="9"/>
        <v>7/03/2016</v>
      </c>
      <c r="N296" s="137">
        <v>42554</v>
      </c>
      <c r="O296" s="138">
        <v>0.27</v>
      </c>
      <c r="P296" s="138" t="s">
        <v>434</v>
      </c>
      <c r="Q296" s="138">
        <v>0.32</v>
      </c>
      <c r="R296" s="138" t="s">
        <v>434</v>
      </c>
      <c r="S296" s="138">
        <v>0.49</v>
      </c>
      <c r="T296" s="138">
        <v>0.67</v>
      </c>
      <c r="U296" s="138">
        <v>0.91</v>
      </c>
      <c r="V296" s="138">
        <v>1.08</v>
      </c>
      <c r="W296" s="138">
        <v>1.42</v>
      </c>
      <c r="X296" s="138">
        <v>1.72</v>
      </c>
      <c r="Y296" s="138">
        <v>1.91</v>
      </c>
      <c r="Z296" s="138">
        <v>2.2999999999999998</v>
      </c>
      <c r="AA296" s="138">
        <v>2.71</v>
      </c>
    </row>
    <row r="297" spans="1:27" ht="23.4" thickBot="1">
      <c r="A297" s="115" t="s">
        <v>1960</v>
      </c>
      <c r="B297" s="143">
        <v>1.04</v>
      </c>
      <c r="C297" s="147">
        <v>0.84</v>
      </c>
      <c r="D297" s="116">
        <f t="shared" si="10"/>
        <v>2016</v>
      </c>
      <c r="G297" s="140" t="s">
        <v>1655</v>
      </c>
      <c r="H297" s="116">
        <v>8</v>
      </c>
      <c r="I297" s="116">
        <v>2016</v>
      </c>
      <c r="J297" t="str">
        <f t="shared" si="9"/>
        <v>8/03/2016</v>
      </c>
      <c r="N297" s="135">
        <v>42585</v>
      </c>
      <c r="O297" s="136">
        <v>0.27</v>
      </c>
      <c r="P297" s="136" t="s">
        <v>434</v>
      </c>
      <c r="Q297" s="136">
        <v>0.28999999999999998</v>
      </c>
      <c r="R297" s="136" t="s">
        <v>434</v>
      </c>
      <c r="S297" s="136">
        <v>0.48</v>
      </c>
      <c r="T297" s="136">
        <v>0.68</v>
      </c>
      <c r="U297" s="136">
        <v>0.88</v>
      </c>
      <c r="V297" s="136">
        <v>1.04</v>
      </c>
      <c r="W297" s="136">
        <v>1.34</v>
      </c>
      <c r="X297" s="136">
        <v>1.64</v>
      </c>
      <c r="Y297" s="136">
        <v>1.83</v>
      </c>
      <c r="Z297" s="136">
        <v>2.2200000000000002</v>
      </c>
      <c r="AA297" s="136">
        <v>2.63</v>
      </c>
    </row>
    <row r="298" spans="1:27" ht="23.4" thickBot="1">
      <c r="A298" s="115" t="s">
        <v>1961</v>
      </c>
      <c r="B298" s="144">
        <v>1.07</v>
      </c>
      <c r="C298" s="148">
        <v>0.87</v>
      </c>
      <c r="D298" s="116">
        <f t="shared" si="10"/>
        <v>2016</v>
      </c>
      <c r="G298" s="141" t="s">
        <v>1655</v>
      </c>
      <c r="H298" s="116">
        <v>9</v>
      </c>
      <c r="I298" s="116">
        <v>2016</v>
      </c>
      <c r="J298" t="str">
        <f t="shared" si="9"/>
        <v>9/03/2016</v>
      </c>
      <c r="N298" s="137">
        <v>42616</v>
      </c>
      <c r="O298" s="138">
        <v>0.27</v>
      </c>
      <c r="P298" s="138" t="s">
        <v>434</v>
      </c>
      <c r="Q298" s="138">
        <v>0.3</v>
      </c>
      <c r="R298" s="138" t="s">
        <v>434</v>
      </c>
      <c r="S298" s="138">
        <v>0.47</v>
      </c>
      <c r="T298" s="138">
        <v>0.68</v>
      </c>
      <c r="U298" s="138">
        <v>0.9</v>
      </c>
      <c r="V298" s="138">
        <v>1.07</v>
      </c>
      <c r="W298" s="138">
        <v>1.39</v>
      </c>
      <c r="X298" s="138">
        <v>1.69</v>
      </c>
      <c r="Y298" s="138">
        <v>1.9</v>
      </c>
      <c r="Z298" s="138">
        <v>2.27</v>
      </c>
      <c r="AA298" s="138">
        <v>2.68</v>
      </c>
    </row>
    <row r="299" spans="1:27" ht="23.4" thickBot="1">
      <c r="A299" s="115" t="s">
        <v>1962</v>
      </c>
      <c r="B299" s="143">
        <v>1.1100000000000001</v>
      </c>
      <c r="C299" s="147">
        <v>0.9</v>
      </c>
      <c r="D299" s="116">
        <f t="shared" si="10"/>
        <v>2016</v>
      </c>
      <c r="G299" s="140" t="s">
        <v>1655</v>
      </c>
      <c r="H299" s="116">
        <v>10</v>
      </c>
      <c r="I299" s="116">
        <v>2016</v>
      </c>
      <c r="J299" t="str">
        <f t="shared" si="9"/>
        <v>10/03/2016</v>
      </c>
      <c r="N299" s="135">
        <v>42646</v>
      </c>
      <c r="O299" s="136">
        <v>0.27</v>
      </c>
      <c r="P299" s="136" t="s">
        <v>434</v>
      </c>
      <c r="Q299" s="136">
        <v>0.32</v>
      </c>
      <c r="R299" s="136" t="s">
        <v>434</v>
      </c>
      <c r="S299" s="136">
        <v>0.5</v>
      </c>
      <c r="T299" s="136">
        <v>0.69</v>
      </c>
      <c r="U299" s="136">
        <v>0.93</v>
      </c>
      <c r="V299" s="136">
        <v>1.1100000000000001</v>
      </c>
      <c r="W299" s="136">
        <v>1.45</v>
      </c>
      <c r="X299" s="136">
        <v>1.75</v>
      </c>
      <c r="Y299" s="136">
        <v>1.93</v>
      </c>
      <c r="Z299" s="136">
        <v>2.29</v>
      </c>
      <c r="AA299" s="136">
        <v>2.7</v>
      </c>
    </row>
    <row r="300" spans="1:27" ht="23.4" thickBot="1">
      <c r="A300" s="115" t="s">
        <v>1963</v>
      </c>
      <c r="B300" s="144">
        <v>1.1599999999999999</v>
      </c>
      <c r="C300" s="148">
        <v>0.92</v>
      </c>
      <c r="D300" s="116">
        <f t="shared" si="10"/>
        <v>2016</v>
      </c>
      <c r="G300" s="141" t="s">
        <v>1655</v>
      </c>
      <c r="H300" s="116">
        <v>11</v>
      </c>
      <c r="I300" s="116">
        <v>2016</v>
      </c>
      <c r="J300" t="str">
        <f t="shared" si="9"/>
        <v>11/03/2016</v>
      </c>
      <c r="N300" s="137">
        <v>42677</v>
      </c>
      <c r="O300" s="138">
        <v>0.27</v>
      </c>
      <c r="P300" s="138" t="s">
        <v>434</v>
      </c>
      <c r="Q300" s="138">
        <v>0.33</v>
      </c>
      <c r="R300" s="138" t="s">
        <v>434</v>
      </c>
      <c r="S300" s="138">
        <v>0.51</v>
      </c>
      <c r="T300" s="138">
        <v>0.7</v>
      </c>
      <c r="U300" s="138">
        <v>0.97</v>
      </c>
      <c r="V300" s="138">
        <v>1.1599999999999999</v>
      </c>
      <c r="W300" s="138">
        <v>1.49</v>
      </c>
      <c r="X300" s="138">
        <v>1.79</v>
      </c>
      <c r="Y300" s="138">
        <v>1.98</v>
      </c>
      <c r="Z300" s="138">
        <v>2.34</v>
      </c>
      <c r="AA300" s="138">
        <v>2.75</v>
      </c>
    </row>
    <row r="301" spans="1:27" ht="23.4" thickBot="1">
      <c r="A301" s="115" t="s">
        <v>1964</v>
      </c>
      <c r="B301" s="143">
        <v>1.1499999999999999</v>
      </c>
      <c r="C301" s="147">
        <v>0.92</v>
      </c>
      <c r="D301" s="116">
        <f t="shared" si="10"/>
        <v>2016</v>
      </c>
      <c r="G301" s="140" t="s">
        <v>1655</v>
      </c>
      <c r="H301" s="116">
        <v>14</v>
      </c>
      <c r="I301" s="116">
        <v>2016</v>
      </c>
      <c r="J301" t="str">
        <f t="shared" si="9"/>
        <v>14/03/2016</v>
      </c>
      <c r="N301" s="136" t="s">
        <v>610</v>
      </c>
      <c r="O301" s="136">
        <v>0.28000000000000003</v>
      </c>
      <c r="P301" s="136" t="s">
        <v>434</v>
      </c>
      <c r="Q301" s="136">
        <v>0.34</v>
      </c>
      <c r="R301" s="136" t="s">
        <v>434</v>
      </c>
      <c r="S301" s="136">
        <v>0.52</v>
      </c>
      <c r="T301" s="136">
        <v>0.7</v>
      </c>
      <c r="U301" s="136">
        <v>0.97</v>
      </c>
      <c r="V301" s="136">
        <v>1.1499999999999999</v>
      </c>
      <c r="W301" s="136">
        <v>1.49</v>
      </c>
      <c r="X301" s="136">
        <v>1.78</v>
      </c>
      <c r="Y301" s="136">
        <v>1.97</v>
      </c>
      <c r="Z301" s="136">
        <v>2.33</v>
      </c>
      <c r="AA301" s="136">
        <v>2.74</v>
      </c>
    </row>
    <row r="302" spans="1:27" ht="23.4" thickBot="1">
      <c r="A302" s="115" t="s">
        <v>1965</v>
      </c>
      <c r="B302" s="144">
        <v>1.1599999999999999</v>
      </c>
      <c r="C302" s="148">
        <v>0.94</v>
      </c>
      <c r="D302" s="116">
        <f t="shared" si="10"/>
        <v>2016</v>
      </c>
      <c r="G302" s="141" t="s">
        <v>1655</v>
      </c>
      <c r="H302" s="116">
        <v>15</v>
      </c>
      <c r="I302" s="116">
        <v>2016</v>
      </c>
      <c r="J302" t="str">
        <f t="shared" si="9"/>
        <v>15/03/2016</v>
      </c>
      <c r="N302" s="138" t="s">
        <v>611</v>
      </c>
      <c r="O302" s="138">
        <v>0.28999999999999998</v>
      </c>
      <c r="P302" s="138" t="s">
        <v>434</v>
      </c>
      <c r="Q302" s="138">
        <v>0.34</v>
      </c>
      <c r="R302" s="138" t="s">
        <v>434</v>
      </c>
      <c r="S302" s="138">
        <v>0.52</v>
      </c>
      <c r="T302" s="138">
        <v>0.71</v>
      </c>
      <c r="U302" s="138">
        <v>0.98</v>
      </c>
      <c r="V302" s="138">
        <v>1.1599999999999999</v>
      </c>
      <c r="W302" s="138">
        <v>1.5</v>
      </c>
      <c r="X302" s="138">
        <v>1.78</v>
      </c>
      <c r="Y302" s="138">
        <v>1.97</v>
      </c>
      <c r="Z302" s="138">
        <v>2.33</v>
      </c>
      <c r="AA302" s="138">
        <v>2.73</v>
      </c>
    </row>
    <row r="303" spans="1:27" ht="23.4" thickBot="1">
      <c r="A303" s="115" t="s">
        <v>1966</v>
      </c>
      <c r="B303" s="143">
        <v>1.05</v>
      </c>
      <c r="C303" s="147">
        <v>0.87</v>
      </c>
      <c r="D303" s="116">
        <f t="shared" si="10"/>
        <v>2016</v>
      </c>
      <c r="G303" s="140" t="s">
        <v>1655</v>
      </c>
      <c r="H303" s="116">
        <v>16</v>
      </c>
      <c r="I303" s="116">
        <v>2016</v>
      </c>
      <c r="J303" t="str">
        <f t="shared" si="9"/>
        <v>16/03/2016</v>
      </c>
      <c r="N303" s="136" t="s">
        <v>612</v>
      </c>
      <c r="O303" s="136">
        <v>0.28000000000000003</v>
      </c>
      <c r="P303" s="136" t="s">
        <v>434</v>
      </c>
      <c r="Q303" s="136">
        <v>0.31</v>
      </c>
      <c r="R303" s="136" t="s">
        <v>434</v>
      </c>
      <c r="S303" s="136">
        <v>0.47</v>
      </c>
      <c r="T303" s="136">
        <v>0.66</v>
      </c>
      <c r="U303" s="136">
        <v>0.87</v>
      </c>
      <c r="V303" s="136">
        <v>1.05</v>
      </c>
      <c r="W303" s="136">
        <v>1.41</v>
      </c>
      <c r="X303" s="136">
        <v>1.72</v>
      </c>
      <c r="Y303" s="136">
        <v>1.94</v>
      </c>
      <c r="Z303" s="136">
        <v>2.3199999999999998</v>
      </c>
      <c r="AA303" s="136">
        <v>2.73</v>
      </c>
    </row>
    <row r="304" spans="1:27" ht="23.4" thickBot="1">
      <c r="A304" s="115" t="s">
        <v>1967</v>
      </c>
      <c r="B304" s="144">
        <v>1.04</v>
      </c>
      <c r="C304" s="148">
        <v>0.82</v>
      </c>
      <c r="D304" s="116">
        <f t="shared" si="10"/>
        <v>2016</v>
      </c>
      <c r="G304" s="141" t="s">
        <v>1655</v>
      </c>
      <c r="H304" s="116">
        <v>17</v>
      </c>
      <c r="I304" s="116">
        <v>2016</v>
      </c>
      <c r="J304" t="str">
        <f t="shared" si="9"/>
        <v>17/03/2016</v>
      </c>
      <c r="N304" s="138" t="s">
        <v>613</v>
      </c>
      <c r="O304" s="138">
        <v>0.28999999999999998</v>
      </c>
      <c r="P304" s="138" t="s">
        <v>434</v>
      </c>
      <c r="Q304" s="138">
        <v>0.28999999999999998</v>
      </c>
      <c r="R304" s="138" t="s">
        <v>434</v>
      </c>
      <c r="S304" s="138">
        <v>0.47</v>
      </c>
      <c r="T304" s="138">
        <v>0.64</v>
      </c>
      <c r="U304" s="138">
        <v>0.87</v>
      </c>
      <c r="V304" s="138">
        <v>1.04</v>
      </c>
      <c r="W304" s="138">
        <v>1.39</v>
      </c>
      <c r="X304" s="138">
        <v>1.7</v>
      </c>
      <c r="Y304" s="138">
        <v>1.91</v>
      </c>
      <c r="Z304" s="138">
        <v>2.2799999999999998</v>
      </c>
      <c r="AA304" s="138">
        <v>2.69</v>
      </c>
    </row>
    <row r="305" spans="1:27" ht="23.4" thickBot="1">
      <c r="A305" s="115" t="s">
        <v>1968</v>
      </c>
      <c r="B305" s="143">
        <v>1</v>
      </c>
      <c r="C305" s="147">
        <v>0.76</v>
      </c>
      <c r="D305" s="116">
        <f t="shared" si="10"/>
        <v>2016</v>
      </c>
      <c r="G305" s="140" t="s">
        <v>1655</v>
      </c>
      <c r="H305" s="116">
        <v>18</v>
      </c>
      <c r="I305" s="116">
        <v>2016</v>
      </c>
      <c r="J305" t="str">
        <f t="shared" si="9"/>
        <v>18/03/2016</v>
      </c>
      <c r="N305" s="136" t="s">
        <v>614</v>
      </c>
      <c r="O305" s="136">
        <v>0.27</v>
      </c>
      <c r="P305" s="136" t="s">
        <v>434</v>
      </c>
      <c r="Q305" s="136">
        <v>0.3</v>
      </c>
      <c r="R305" s="136" t="s">
        <v>434</v>
      </c>
      <c r="S305" s="136">
        <v>0.44</v>
      </c>
      <c r="T305" s="136">
        <v>0.62</v>
      </c>
      <c r="U305" s="136">
        <v>0.84</v>
      </c>
      <c r="V305" s="136">
        <v>1</v>
      </c>
      <c r="W305" s="136">
        <v>1.34</v>
      </c>
      <c r="X305" s="136">
        <v>1.66</v>
      </c>
      <c r="Y305" s="136">
        <v>1.88</v>
      </c>
      <c r="Z305" s="136">
        <v>2.2599999999999998</v>
      </c>
      <c r="AA305" s="136">
        <v>2.68</v>
      </c>
    </row>
    <row r="306" spans="1:27" ht="23.4" thickBot="1">
      <c r="A306" s="115" t="s">
        <v>1969</v>
      </c>
      <c r="B306" s="144">
        <v>1.05</v>
      </c>
      <c r="C306" s="148">
        <v>0.77</v>
      </c>
      <c r="D306" s="116">
        <f t="shared" si="10"/>
        <v>2016</v>
      </c>
      <c r="G306" s="141" t="s">
        <v>1655</v>
      </c>
      <c r="H306" s="116">
        <v>21</v>
      </c>
      <c r="I306" s="116">
        <v>2016</v>
      </c>
      <c r="J306" t="str">
        <f t="shared" si="9"/>
        <v>21/03/2016</v>
      </c>
      <c r="N306" s="138" t="s">
        <v>615</v>
      </c>
      <c r="O306" s="138">
        <v>0.26</v>
      </c>
      <c r="P306" s="138" t="s">
        <v>434</v>
      </c>
      <c r="Q306" s="138">
        <v>0.31</v>
      </c>
      <c r="R306" s="138" t="s">
        <v>434</v>
      </c>
      <c r="S306" s="138">
        <v>0.46</v>
      </c>
      <c r="T306" s="138">
        <v>0.63</v>
      </c>
      <c r="U306" s="138">
        <v>0.87</v>
      </c>
      <c r="V306" s="138">
        <v>1.05</v>
      </c>
      <c r="W306" s="138">
        <v>1.38</v>
      </c>
      <c r="X306" s="138">
        <v>1.7</v>
      </c>
      <c r="Y306" s="138">
        <v>1.92</v>
      </c>
      <c r="Z306" s="138">
        <v>2.31</v>
      </c>
      <c r="AA306" s="138">
        <v>2.72</v>
      </c>
    </row>
    <row r="307" spans="1:27" ht="23.4" thickBot="1">
      <c r="A307" s="115" t="s">
        <v>1970</v>
      </c>
      <c r="B307" s="143">
        <v>1.08</v>
      </c>
      <c r="C307" s="147">
        <v>0.78</v>
      </c>
      <c r="D307" s="116">
        <f t="shared" si="10"/>
        <v>2016</v>
      </c>
      <c r="G307" s="140" t="s">
        <v>1655</v>
      </c>
      <c r="H307" s="116">
        <v>22</v>
      </c>
      <c r="I307" s="116">
        <v>2016</v>
      </c>
      <c r="J307" t="str">
        <f t="shared" si="9"/>
        <v>22/03/2016</v>
      </c>
      <c r="N307" s="136" t="s">
        <v>616</v>
      </c>
      <c r="O307" s="136">
        <v>0.28000000000000003</v>
      </c>
      <c r="P307" s="136" t="s">
        <v>434</v>
      </c>
      <c r="Q307" s="136">
        <v>0.3</v>
      </c>
      <c r="R307" s="136" t="s">
        <v>434</v>
      </c>
      <c r="S307" s="136">
        <v>0.46</v>
      </c>
      <c r="T307" s="136">
        <v>0.64</v>
      </c>
      <c r="U307" s="136">
        <v>0.91</v>
      </c>
      <c r="V307" s="136">
        <v>1.08</v>
      </c>
      <c r="W307" s="136">
        <v>1.42</v>
      </c>
      <c r="X307" s="136">
        <v>1.74</v>
      </c>
      <c r="Y307" s="136">
        <v>1.94</v>
      </c>
      <c r="Z307" s="136">
        <v>2.3199999999999998</v>
      </c>
      <c r="AA307" s="136">
        <v>2.72</v>
      </c>
    </row>
    <row r="308" spans="1:27" ht="23.4" thickBot="1">
      <c r="A308" s="115" t="s">
        <v>1971</v>
      </c>
      <c r="B308" s="144">
        <v>1.03</v>
      </c>
      <c r="C308" s="148">
        <v>0.74</v>
      </c>
      <c r="D308" s="116">
        <f t="shared" si="10"/>
        <v>2016</v>
      </c>
      <c r="G308" s="141" t="s">
        <v>1655</v>
      </c>
      <c r="H308" s="116">
        <v>23</v>
      </c>
      <c r="I308" s="116">
        <v>2016</v>
      </c>
      <c r="J308" t="str">
        <f t="shared" si="9"/>
        <v>23/03/2016</v>
      </c>
      <c r="N308" s="138" t="s">
        <v>617</v>
      </c>
      <c r="O308" s="138">
        <v>0.27</v>
      </c>
      <c r="P308" s="138" t="s">
        <v>434</v>
      </c>
      <c r="Q308" s="138">
        <v>0.3</v>
      </c>
      <c r="R308" s="138" t="s">
        <v>434</v>
      </c>
      <c r="S308" s="138">
        <v>0.46</v>
      </c>
      <c r="T308" s="138">
        <v>0.64</v>
      </c>
      <c r="U308" s="138">
        <v>0.87</v>
      </c>
      <c r="V308" s="138">
        <v>1.03</v>
      </c>
      <c r="W308" s="138">
        <v>1.37</v>
      </c>
      <c r="X308" s="138">
        <v>1.67</v>
      </c>
      <c r="Y308" s="138">
        <v>1.88</v>
      </c>
      <c r="Z308" s="138">
        <v>2.25</v>
      </c>
      <c r="AA308" s="138">
        <v>2.65</v>
      </c>
    </row>
    <row r="309" spans="1:27" ht="23.4" thickBot="1">
      <c r="A309" s="115" t="s">
        <v>1972</v>
      </c>
      <c r="B309" s="143">
        <v>1.05</v>
      </c>
      <c r="C309" s="147">
        <v>0.78</v>
      </c>
      <c r="D309" s="116">
        <f t="shared" si="10"/>
        <v>2016</v>
      </c>
      <c r="G309" s="140" t="s">
        <v>1655</v>
      </c>
      <c r="H309" s="116">
        <v>24</v>
      </c>
      <c r="I309" s="116">
        <v>2016</v>
      </c>
      <c r="J309" t="str">
        <f t="shared" si="9"/>
        <v>24/03/2016</v>
      </c>
      <c r="N309" s="136" t="s">
        <v>618</v>
      </c>
      <c r="O309" s="136">
        <v>0.24</v>
      </c>
      <c r="P309" s="136" t="s">
        <v>434</v>
      </c>
      <c r="Q309" s="136">
        <v>0.3</v>
      </c>
      <c r="R309" s="136" t="s">
        <v>434</v>
      </c>
      <c r="S309" s="136">
        <v>0.46</v>
      </c>
      <c r="T309" s="136">
        <v>0.63</v>
      </c>
      <c r="U309" s="136">
        <v>0.89</v>
      </c>
      <c r="V309" s="136">
        <v>1.05</v>
      </c>
      <c r="W309" s="136">
        <v>1.39</v>
      </c>
      <c r="X309" s="136">
        <v>1.7</v>
      </c>
      <c r="Y309" s="136">
        <v>1.91</v>
      </c>
      <c r="Z309" s="136">
        <v>2.2799999999999998</v>
      </c>
      <c r="AA309" s="136">
        <v>2.67</v>
      </c>
    </row>
    <row r="310" spans="1:27" ht="23.4" thickBot="1">
      <c r="A310" s="115" t="s">
        <v>1973</v>
      </c>
      <c r="B310" s="144">
        <v>1.04</v>
      </c>
      <c r="C310" s="148">
        <v>0.78</v>
      </c>
      <c r="D310" s="116">
        <f t="shared" si="10"/>
        <v>2016</v>
      </c>
      <c r="G310" s="141" t="s">
        <v>1655</v>
      </c>
      <c r="H310" s="116">
        <v>28</v>
      </c>
      <c r="I310" s="116">
        <v>2016</v>
      </c>
      <c r="J310" t="str">
        <f t="shared" si="9"/>
        <v>28/03/2016</v>
      </c>
      <c r="N310" s="138" t="s">
        <v>619</v>
      </c>
      <c r="O310" s="138">
        <v>0.19</v>
      </c>
      <c r="P310" s="138" t="s">
        <v>434</v>
      </c>
      <c r="Q310" s="138">
        <v>0.28999999999999998</v>
      </c>
      <c r="R310" s="138" t="s">
        <v>434</v>
      </c>
      <c r="S310" s="138">
        <v>0.49</v>
      </c>
      <c r="T310" s="138">
        <v>0.65</v>
      </c>
      <c r="U310" s="138">
        <v>0.89</v>
      </c>
      <c r="V310" s="138">
        <v>1.04</v>
      </c>
      <c r="W310" s="138">
        <v>1.37</v>
      </c>
      <c r="X310" s="138">
        <v>1.68</v>
      </c>
      <c r="Y310" s="138">
        <v>1.89</v>
      </c>
      <c r="Z310" s="138">
        <v>2.2599999999999998</v>
      </c>
      <c r="AA310" s="138">
        <v>2.66</v>
      </c>
    </row>
    <row r="311" spans="1:27" ht="23.4" thickBot="1">
      <c r="A311" s="115" t="s">
        <v>1974</v>
      </c>
      <c r="B311" s="143">
        <v>0.94</v>
      </c>
      <c r="C311" s="147">
        <v>0.67</v>
      </c>
      <c r="D311" s="116">
        <f t="shared" si="10"/>
        <v>2016</v>
      </c>
      <c r="G311" s="140" t="s">
        <v>1655</v>
      </c>
      <c r="H311" s="116">
        <v>29</v>
      </c>
      <c r="I311" s="116">
        <v>2016</v>
      </c>
      <c r="J311" t="str">
        <f t="shared" si="9"/>
        <v>29/03/2016</v>
      </c>
      <c r="N311" s="136" t="s">
        <v>620</v>
      </c>
      <c r="O311" s="136">
        <v>0.18</v>
      </c>
      <c r="P311" s="136" t="s">
        <v>434</v>
      </c>
      <c r="Q311" s="136">
        <v>0.23</v>
      </c>
      <c r="R311" s="136" t="s">
        <v>434</v>
      </c>
      <c r="S311" s="136">
        <v>0.45</v>
      </c>
      <c r="T311" s="136">
        <v>0.63</v>
      </c>
      <c r="U311" s="136">
        <v>0.78</v>
      </c>
      <c r="V311" s="136">
        <v>0.94</v>
      </c>
      <c r="W311" s="136">
        <v>1.29</v>
      </c>
      <c r="X311" s="136">
        <v>1.59</v>
      </c>
      <c r="Y311" s="136">
        <v>1.81</v>
      </c>
      <c r="Z311" s="136">
        <v>2.2000000000000002</v>
      </c>
      <c r="AA311" s="136">
        <v>2.6</v>
      </c>
    </row>
    <row r="312" spans="1:27" ht="23.4" thickBot="1">
      <c r="A312" s="115" t="s">
        <v>1975</v>
      </c>
      <c r="B312" s="144">
        <v>0.91</v>
      </c>
      <c r="C312" s="148">
        <v>0.67</v>
      </c>
      <c r="D312" s="116">
        <f t="shared" si="10"/>
        <v>2016</v>
      </c>
      <c r="G312" s="141" t="s">
        <v>1655</v>
      </c>
      <c r="H312" s="116">
        <v>30</v>
      </c>
      <c r="I312" s="116">
        <v>2016</v>
      </c>
      <c r="J312" t="str">
        <f t="shared" si="9"/>
        <v>30/03/2016</v>
      </c>
      <c r="N312" s="138" t="s">
        <v>621</v>
      </c>
      <c r="O312" s="138">
        <v>0.14000000000000001</v>
      </c>
      <c r="P312" s="138" t="s">
        <v>434</v>
      </c>
      <c r="Q312" s="138">
        <v>0.2</v>
      </c>
      <c r="R312" s="138" t="s">
        <v>434</v>
      </c>
      <c r="S312" s="138">
        <v>0.39</v>
      </c>
      <c r="T312" s="138">
        <v>0.61</v>
      </c>
      <c r="U312" s="138">
        <v>0.76</v>
      </c>
      <c r="V312" s="138">
        <v>0.91</v>
      </c>
      <c r="W312" s="138">
        <v>1.26</v>
      </c>
      <c r="X312" s="138">
        <v>1.6</v>
      </c>
      <c r="Y312" s="138">
        <v>1.83</v>
      </c>
      <c r="Z312" s="138">
        <v>2.2400000000000002</v>
      </c>
      <c r="AA312" s="138">
        <v>2.65</v>
      </c>
    </row>
    <row r="313" spans="1:27" ht="23.4" thickBot="1">
      <c r="A313" s="115" t="s">
        <v>1976</v>
      </c>
      <c r="B313" s="143">
        <v>0.87</v>
      </c>
      <c r="C313" s="147">
        <v>0.64</v>
      </c>
      <c r="D313" s="116">
        <f t="shared" si="10"/>
        <v>2016</v>
      </c>
      <c r="G313" s="140" t="s">
        <v>1655</v>
      </c>
      <c r="H313" s="116">
        <v>31</v>
      </c>
      <c r="I313" s="116">
        <v>2016</v>
      </c>
      <c r="J313" t="str">
        <f t="shared" si="9"/>
        <v>31/03/2016</v>
      </c>
      <c r="N313" s="136" t="s">
        <v>622</v>
      </c>
      <c r="O313" s="136">
        <v>0.18</v>
      </c>
      <c r="P313" s="136" t="s">
        <v>434</v>
      </c>
      <c r="Q313" s="136">
        <v>0.21</v>
      </c>
      <c r="R313" s="136" t="s">
        <v>434</v>
      </c>
      <c r="S313" s="136">
        <v>0.39</v>
      </c>
      <c r="T313" s="136">
        <v>0.59</v>
      </c>
      <c r="U313" s="136">
        <v>0.73</v>
      </c>
      <c r="V313" s="136">
        <v>0.87</v>
      </c>
      <c r="W313" s="136">
        <v>1.21</v>
      </c>
      <c r="X313" s="136">
        <v>1.54</v>
      </c>
      <c r="Y313" s="136">
        <v>1.78</v>
      </c>
      <c r="Z313" s="136">
        <v>2.2000000000000002</v>
      </c>
      <c r="AA313" s="136">
        <v>2.61</v>
      </c>
    </row>
    <row r="314" spans="1:27" ht="23.4" thickBot="1">
      <c r="A314" s="115" t="s">
        <v>1977</v>
      </c>
      <c r="B314" s="144">
        <v>0.9</v>
      </c>
      <c r="C314" s="148">
        <v>0.65</v>
      </c>
      <c r="D314" s="116">
        <f t="shared" si="10"/>
        <v>2016</v>
      </c>
      <c r="G314" s="141" t="s">
        <v>1656</v>
      </c>
      <c r="H314" s="116">
        <v>1</v>
      </c>
      <c r="I314" s="116">
        <v>2016</v>
      </c>
      <c r="J314" t="str">
        <f t="shared" si="9"/>
        <v>1/04/2016</v>
      </c>
      <c r="N314" s="137">
        <v>42373</v>
      </c>
      <c r="O314" s="138">
        <v>0.2</v>
      </c>
      <c r="P314" s="138" t="s">
        <v>434</v>
      </c>
      <c r="Q314" s="138">
        <v>0.23</v>
      </c>
      <c r="R314" s="138" t="s">
        <v>434</v>
      </c>
      <c r="S314" s="138">
        <v>0.4</v>
      </c>
      <c r="T314" s="138">
        <v>0.62</v>
      </c>
      <c r="U314" s="138">
        <v>0.76</v>
      </c>
      <c r="V314" s="138">
        <v>0.9</v>
      </c>
      <c r="W314" s="138">
        <v>1.24</v>
      </c>
      <c r="X314" s="138">
        <v>1.56</v>
      </c>
      <c r="Y314" s="138">
        <v>1.79</v>
      </c>
      <c r="Z314" s="138">
        <v>2.2000000000000002</v>
      </c>
      <c r="AA314" s="138">
        <v>2.62</v>
      </c>
    </row>
    <row r="315" spans="1:27" ht="23.4" thickBot="1">
      <c r="A315" s="115" t="s">
        <v>1978</v>
      </c>
      <c r="B315" s="143">
        <v>0.88</v>
      </c>
      <c r="C315" s="147">
        <v>0.63</v>
      </c>
      <c r="D315" s="116">
        <f t="shared" si="10"/>
        <v>2016</v>
      </c>
      <c r="G315" s="140" t="s">
        <v>1656</v>
      </c>
      <c r="H315" s="116">
        <v>4</v>
      </c>
      <c r="I315" s="116">
        <v>2016</v>
      </c>
      <c r="J315" t="str">
        <f t="shared" si="9"/>
        <v>4/04/2016</v>
      </c>
      <c r="N315" s="135">
        <v>42464</v>
      </c>
      <c r="O315" s="136">
        <v>0.18</v>
      </c>
      <c r="P315" s="136" t="s">
        <v>434</v>
      </c>
      <c r="Q315" s="136">
        <v>0.23</v>
      </c>
      <c r="R315" s="136" t="s">
        <v>434</v>
      </c>
      <c r="S315" s="136">
        <v>0.38</v>
      </c>
      <c r="T315" s="136">
        <v>0.59</v>
      </c>
      <c r="U315" s="136">
        <v>0.75</v>
      </c>
      <c r="V315" s="136">
        <v>0.88</v>
      </c>
      <c r="W315" s="136">
        <v>1.22</v>
      </c>
      <c r="X315" s="136">
        <v>1.53</v>
      </c>
      <c r="Y315" s="136">
        <v>1.78</v>
      </c>
      <c r="Z315" s="136">
        <v>2.19</v>
      </c>
      <c r="AA315" s="136">
        <v>2.6</v>
      </c>
    </row>
    <row r="316" spans="1:27" ht="23.4" thickBot="1">
      <c r="A316" s="115" t="s">
        <v>1979</v>
      </c>
      <c r="B316" s="144">
        <v>0.85</v>
      </c>
      <c r="C316" s="148">
        <v>0.61</v>
      </c>
      <c r="D316" s="116">
        <f t="shared" si="10"/>
        <v>2016</v>
      </c>
      <c r="G316" s="141" t="s">
        <v>1656</v>
      </c>
      <c r="H316" s="116">
        <v>5</v>
      </c>
      <c r="I316" s="116">
        <v>2016</v>
      </c>
      <c r="J316" t="str">
        <f t="shared" si="9"/>
        <v>5/04/2016</v>
      </c>
      <c r="N316" s="137">
        <v>42494</v>
      </c>
      <c r="O316" s="138">
        <v>0.19</v>
      </c>
      <c r="P316" s="138" t="s">
        <v>434</v>
      </c>
      <c r="Q316" s="138">
        <v>0.23</v>
      </c>
      <c r="R316" s="138" t="s">
        <v>434</v>
      </c>
      <c r="S316" s="138">
        <v>0.36</v>
      </c>
      <c r="T316" s="138">
        <v>0.56000000000000005</v>
      </c>
      <c r="U316" s="138">
        <v>0.72</v>
      </c>
      <c r="V316" s="138">
        <v>0.85</v>
      </c>
      <c r="W316" s="138">
        <v>1.17</v>
      </c>
      <c r="X316" s="138">
        <v>1.49</v>
      </c>
      <c r="Y316" s="138">
        <v>1.73</v>
      </c>
      <c r="Z316" s="138">
        <v>2.13</v>
      </c>
      <c r="AA316" s="138">
        <v>2.54</v>
      </c>
    </row>
    <row r="317" spans="1:27" ht="23.4" thickBot="1">
      <c r="A317" s="115" t="s">
        <v>1980</v>
      </c>
      <c r="B317" s="143">
        <v>0.88</v>
      </c>
      <c r="C317" s="147">
        <v>0.64</v>
      </c>
      <c r="D317" s="116">
        <f t="shared" si="10"/>
        <v>2016</v>
      </c>
      <c r="G317" s="140" t="s">
        <v>1656</v>
      </c>
      <c r="H317" s="116">
        <v>6</v>
      </c>
      <c r="I317" s="116">
        <v>2016</v>
      </c>
      <c r="J317" t="str">
        <f t="shared" si="9"/>
        <v>6/04/2016</v>
      </c>
      <c r="N317" s="135">
        <v>42525</v>
      </c>
      <c r="O317" s="136">
        <v>0.19</v>
      </c>
      <c r="P317" s="136" t="s">
        <v>434</v>
      </c>
      <c r="Q317" s="136">
        <v>0.23</v>
      </c>
      <c r="R317" s="136" t="s">
        <v>434</v>
      </c>
      <c r="S317" s="136">
        <v>0.36</v>
      </c>
      <c r="T317" s="136">
        <v>0.55000000000000004</v>
      </c>
      <c r="U317" s="136">
        <v>0.73</v>
      </c>
      <c r="V317" s="136">
        <v>0.88</v>
      </c>
      <c r="W317" s="136">
        <v>1.2</v>
      </c>
      <c r="X317" s="136">
        <v>1.52</v>
      </c>
      <c r="Y317" s="136">
        <v>1.76</v>
      </c>
      <c r="Z317" s="136">
        <v>2.17</v>
      </c>
      <c r="AA317" s="136">
        <v>2.58</v>
      </c>
    </row>
    <row r="318" spans="1:27" ht="23.4" thickBot="1">
      <c r="A318" s="115" t="s">
        <v>1981</v>
      </c>
      <c r="B318" s="144">
        <v>0.83</v>
      </c>
      <c r="C318" s="148">
        <v>0.6</v>
      </c>
      <c r="D318" s="116">
        <f t="shared" si="10"/>
        <v>2016</v>
      </c>
      <c r="G318" s="141" t="s">
        <v>1656</v>
      </c>
      <c r="H318" s="116">
        <v>7</v>
      </c>
      <c r="I318" s="116">
        <v>2016</v>
      </c>
      <c r="J318" t="str">
        <f t="shared" si="9"/>
        <v>7/04/2016</v>
      </c>
      <c r="N318" s="137">
        <v>42555</v>
      </c>
      <c r="O318" s="138">
        <v>0.2</v>
      </c>
      <c r="P318" s="138" t="s">
        <v>434</v>
      </c>
      <c r="Q318" s="138">
        <v>0.23</v>
      </c>
      <c r="R318" s="138" t="s">
        <v>434</v>
      </c>
      <c r="S318" s="138">
        <v>0.36</v>
      </c>
      <c r="T318" s="138">
        <v>0.52</v>
      </c>
      <c r="U318" s="138">
        <v>0.7</v>
      </c>
      <c r="V318" s="138">
        <v>0.83</v>
      </c>
      <c r="W318" s="138">
        <v>1.1399999999999999</v>
      </c>
      <c r="X318" s="138">
        <v>1.46</v>
      </c>
      <c r="Y318" s="138">
        <v>1.7</v>
      </c>
      <c r="Z318" s="138">
        <v>2.1</v>
      </c>
      <c r="AA318" s="138">
        <v>2.52</v>
      </c>
    </row>
    <row r="319" spans="1:27" ht="23.4" thickBot="1">
      <c r="A319" s="115" t="s">
        <v>1982</v>
      </c>
      <c r="B319" s="143">
        <v>0.84</v>
      </c>
      <c r="C319" s="147">
        <v>0.62</v>
      </c>
      <c r="D319" s="116">
        <f t="shared" si="10"/>
        <v>2016</v>
      </c>
      <c r="G319" s="140" t="s">
        <v>1656</v>
      </c>
      <c r="H319" s="116">
        <v>8</v>
      </c>
      <c r="I319" s="116">
        <v>2016</v>
      </c>
      <c r="J319" t="str">
        <f t="shared" si="9"/>
        <v>8/04/2016</v>
      </c>
      <c r="N319" s="135">
        <v>42586</v>
      </c>
      <c r="O319" s="136">
        <v>0.2</v>
      </c>
      <c r="P319" s="136" t="s">
        <v>434</v>
      </c>
      <c r="Q319" s="136">
        <v>0.23</v>
      </c>
      <c r="R319" s="136" t="s">
        <v>434</v>
      </c>
      <c r="S319" s="136">
        <v>0.34</v>
      </c>
      <c r="T319" s="136">
        <v>0.54</v>
      </c>
      <c r="U319" s="136">
        <v>0.7</v>
      </c>
      <c r="V319" s="136">
        <v>0.84</v>
      </c>
      <c r="W319" s="136">
        <v>1.1599999999999999</v>
      </c>
      <c r="X319" s="136">
        <v>1.47</v>
      </c>
      <c r="Y319" s="136">
        <v>1.72</v>
      </c>
      <c r="Z319" s="136">
        <v>2.13</v>
      </c>
      <c r="AA319" s="136">
        <v>2.5499999999999998</v>
      </c>
    </row>
    <row r="320" spans="1:27" ht="23.4" thickBot="1">
      <c r="A320" s="115" t="s">
        <v>1983</v>
      </c>
      <c r="B320" s="144">
        <v>0.85</v>
      </c>
      <c r="C320" s="148">
        <v>0.66</v>
      </c>
      <c r="D320" s="116">
        <f t="shared" si="10"/>
        <v>2016</v>
      </c>
      <c r="G320" s="141" t="s">
        <v>1656</v>
      </c>
      <c r="H320" s="116">
        <v>11</v>
      </c>
      <c r="I320" s="116">
        <v>2016</v>
      </c>
      <c r="J320" t="str">
        <f t="shared" si="9"/>
        <v>11/04/2016</v>
      </c>
      <c r="N320" s="137">
        <v>42678</v>
      </c>
      <c r="O320" s="138">
        <v>0.19</v>
      </c>
      <c r="P320" s="138" t="s">
        <v>434</v>
      </c>
      <c r="Q320" s="138">
        <v>0.23</v>
      </c>
      <c r="R320" s="138" t="s">
        <v>434</v>
      </c>
      <c r="S320" s="138">
        <v>0.34</v>
      </c>
      <c r="T320" s="138">
        <v>0.53</v>
      </c>
      <c r="U320" s="138">
        <v>0.7</v>
      </c>
      <c r="V320" s="138">
        <v>0.85</v>
      </c>
      <c r="W320" s="138">
        <v>1.1599999999999999</v>
      </c>
      <c r="X320" s="138">
        <v>1.48</v>
      </c>
      <c r="Y320" s="138">
        <v>1.73</v>
      </c>
      <c r="Z320" s="138">
        <v>2.14</v>
      </c>
      <c r="AA320" s="138">
        <v>2.56</v>
      </c>
    </row>
    <row r="321" spans="1:27" ht="23.4" thickBot="1">
      <c r="A321" s="115" t="s">
        <v>1984</v>
      </c>
      <c r="B321" s="143">
        <v>0.9</v>
      </c>
      <c r="C321" s="147">
        <v>0.71</v>
      </c>
      <c r="D321" s="116">
        <f t="shared" si="10"/>
        <v>2016</v>
      </c>
      <c r="G321" s="140" t="s">
        <v>1656</v>
      </c>
      <c r="H321" s="116">
        <v>12</v>
      </c>
      <c r="I321" s="116">
        <v>2016</v>
      </c>
      <c r="J321" t="str">
        <f t="shared" si="9"/>
        <v>12/04/2016</v>
      </c>
      <c r="N321" s="135">
        <v>42708</v>
      </c>
      <c r="O321" s="136">
        <v>0.21</v>
      </c>
      <c r="P321" s="136" t="s">
        <v>434</v>
      </c>
      <c r="Q321" s="136">
        <v>0.22</v>
      </c>
      <c r="R321" s="136" t="s">
        <v>434</v>
      </c>
      <c r="S321" s="136">
        <v>0.34</v>
      </c>
      <c r="T321" s="136">
        <v>0.54</v>
      </c>
      <c r="U321" s="136">
        <v>0.74</v>
      </c>
      <c r="V321" s="136">
        <v>0.9</v>
      </c>
      <c r="W321" s="136">
        <v>1.22</v>
      </c>
      <c r="X321" s="136">
        <v>1.54</v>
      </c>
      <c r="Y321" s="136">
        <v>1.79</v>
      </c>
      <c r="Z321" s="136">
        <v>2.1800000000000002</v>
      </c>
      <c r="AA321" s="136">
        <v>2.61</v>
      </c>
    </row>
    <row r="322" spans="1:27" ht="23.4" thickBot="1">
      <c r="A322" s="115" t="s">
        <v>1985</v>
      </c>
      <c r="B322" s="144">
        <v>0.9</v>
      </c>
      <c r="C322" s="148">
        <v>0.69</v>
      </c>
      <c r="D322" s="116">
        <f t="shared" si="10"/>
        <v>2016</v>
      </c>
      <c r="G322" s="141" t="s">
        <v>1656</v>
      </c>
      <c r="H322" s="116">
        <v>13</v>
      </c>
      <c r="I322" s="116">
        <v>2016</v>
      </c>
      <c r="J322" t="str">
        <f t="shared" ref="J322:J385" si="11">H322&amp;"/"&amp;G322&amp;"/"&amp;I322</f>
        <v>13/04/2016</v>
      </c>
      <c r="N322" s="138" t="s">
        <v>623</v>
      </c>
      <c r="O322" s="138">
        <v>0.21</v>
      </c>
      <c r="P322" s="138" t="s">
        <v>434</v>
      </c>
      <c r="Q322" s="138">
        <v>0.23</v>
      </c>
      <c r="R322" s="138" t="s">
        <v>434</v>
      </c>
      <c r="S322" s="138">
        <v>0.36</v>
      </c>
      <c r="T322" s="138">
        <v>0.55000000000000004</v>
      </c>
      <c r="U322" s="138">
        <v>0.75</v>
      </c>
      <c r="V322" s="138">
        <v>0.9</v>
      </c>
      <c r="W322" s="138">
        <v>1.22</v>
      </c>
      <c r="X322" s="138">
        <v>1.53</v>
      </c>
      <c r="Y322" s="138">
        <v>1.77</v>
      </c>
      <c r="Z322" s="138">
        <v>2.16</v>
      </c>
      <c r="AA322" s="138">
        <v>2.58</v>
      </c>
    </row>
    <row r="323" spans="1:27" ht="23.4" thickBot="1">
      <c r="A323" s="115" t="s">
        <v>1986</v>
      </c>
      <c r="B323" s="143">
        <v>0.92</v>
      </c>
      <c r="C323" s="147">
        <v>0.7</v>
      </c>
      <c r="D323" s="116">
        <f t="shared" ref="D323:D386" si="12">YEAR(A323)</f>
        <v>2016</v>
      </c>
      <c r="G323" s="140" t="s">
        <v>1656</v>
      </c>
      <c r="H323" s="116">
        <v>14</v>
      </c>
      <c r="I323" s="116">
        <v>2016</v>
      </c>
      <c r="J323" t="str">
        <f t="shared" si="11"/>
        <v>14/04/2016</v>
      </c>
      <c r="N323" s="136" t="s">
        <v>624</v>
      </c>
      <c r="O323" s="136">
        <v>0.21</v>
      </c>
      <c r="P323" s="136" t="s">
        <v>434</v>
      </c>
      <c r="Q323" s="136">
        <v>0.22</v>
      </c>
      <c r="R323" s="136" t="s">
        <v>434</v>
      </c>
      <c r="S323" s="136">
        <v>0.37</v>
      </c>
      <c r="T323" s="136">
        <v>0.55000000000000004</v>
      </c>
      <c r="U323" s="136">
        <v>0.77</v>
      </c>
      <c r="V323" s="136">
        <v>0.92</v>
      </c>
      <c r="W323" s="136">
        <v>1.26</v>
      </c>
      <c r="X323" s="136">
        <v>1.57</v>
      </c>
      <c r="Y323" s="136">
        <v>1.8</v>
      </c>
      <c r="Z323" s="136">
        <v>2.1800000000000002</v>
      </c>
      <c r="AA323" s="136">
        <v>2.61</v>
      </c>
    </row>
    <row r="324" spans="1:27" ht="23.4" thickBot="1">
      <c r="A324" s="115" t="s">
        <v>1987</v>
      </c>
      <c r="B324" s="144">
        <v>0.87</v>
      </c>
      <c r="C324" s="148">
        <v>0.66</v>
      </c>
      <c r="D324" s="116">
        <f t="shared" si="12"/>
        <v>2016</v>
      </c>
      <c r="G324" s="141" t="s">
        <v>1656</v>
      </c>
      <c r="H324" s="116">
        <v>15</v>
      </c>
      <c r="I324" s="116">
        <v>2016</v>
      </c>
      <c r="J324" t="str">
        <f t="shared" si="11"/>
        <v>15/04/2016</v>
      </c>
      <c r="N324" s="138" t="s">
        <v>625</v>
      </c>
      <c r="O324" s="138">
        <v>0.19</v>
      </c>
      <c r="P324" s="138" t="s">
        <v>434</v>
      </c>
      <c r="Q324" s="138">
        <v>0.22</v>
      </c>
      <c r="R324" s="138" t="s">
        <v>434</v>
      </c>
      <c r="S324" s="138">
        <v>0.37</v>
      </c>
      <c r="T324" s="138">
        <v>0.53</v>
      </c>
      <c r="U324" s="138">
        <v>0.74</v>
      </c>
      <c r="V324" s="138">
        <v>0.87</v>
      </c>
      <c r="W324" s="138">
        <v>1.22</v>
      </c>
      <c r="X324" s="138">
        <v>1.52</v>
      </c>
      <c r="Y324" s="138">
        <v>1.76</v>
      </c>
      <c r="Z324" s="138">
        <v>2.14</v>
      </c>
      <c r="AA324" s="138">
        <v>2.56</v>
      </c>
    </row>
    <row r="325" spans="1:27" ht="23.4" thickBot="1">
      <c r="A325" s="115" t="s">
        <v>1988</v>
      </c>
      <c r="B325" s="143">
        <v>0.9</v>
      </c>
      <c r="C325" s="147">
        <v>0.67</v>
      </c>
      <c r="D325" s="116">
        <f t="shared" si="12"/>
        <v>2016</v>
      </c>
      <c r="G325" s="140" t="s">
        <v>1656</v>
      </c>
      <c r="H325" s="116">
        <v>18</v>
      </c>
      <c r="I325" s="116">
        <v>2016</v>
      </c>
      <c r="J325" t="str">
        <f t="shared" si="11"/>
        <v>18/04/2016</v>
      </c>
      <c r="N325" s="136" t="s">
        <v>626</v>
      </c>
      <c r="O325" s="136">
        <v>0.16</v>
      </c>
      <c r="P325" s="136" t="s">
        <v>434</v>
      </c>
      <c r="Q325" s="136">
        <v>0.22</v>
      </c>
      <c r="R325" s="136" t="s">
        <v>434</v>
      </c>
      <c r="S325" s="136">
        <v>0.35</v>
      </c>
      <c r="T325" s="136">
        <v>0.52</v>
      </c>
      <c r="U325" s="136">
        <v>0.75</v>
      </c>
      <c r="V325" s="136">
        <v>0.9</v>
      </c>
      <c r="W325" s="136">
        <v>1.24</v>
      </c>
      <c r="X325" s="136">
        <v>1.54</v>
      </c>
      <c r="Y325" s="136">
        <v>1.78</v>
      </c>
      <c r="Z325" s="136">
        <v>2.17</v>
      </c>
      <c r="AA325" s="136">
        <v>2.58</v>
      </c>
    </row>
    <row r="326" spans="1:27" ht="23.4" thickBot="1">
      <c r="A326" s="115" t="s">
        <v>1989</v>
      </c>
      <c r="B326" s="144">
        <v>0.92</v>
      </c>
      <c r="C326" s="148">
        <v>0.65</v>
      </c>
      <c r="D326" s="116">
        <f t="shared" si="12"/>
        <v>2016</v>
      </c>
      <c r="G326" s="141" t="s">
        <v>1656</v>
      </c>
      <c r="H326" s="116">
        <v>19</v>
      </c>
      <c r="I326" s="116">
        <v>2016</v>
      </c>
      <c r="J326" t="str">
        <f t="shared" si="11"/>
        <v>19/04/2016</v>
      </c>
      <c r="N326" s="138" t="s">
        <v>627</v>
      </c>
      <c r="O326" s="138">
        <v>0.18</v>
      </c>
      <c r="P326" s="138" t="s">
        <v>434</v>
      </c>
      <c r="Q326" s="138">
        <v>0.21</v>
      </c>
      <c r="R326" s="138" t="s">
        <v>434</v>
      </c>
      <c r="S326" s="138">
        <v>0.36</v>
      </c>
      <c r="T326" s="138">
        <v>0.53</v>
      </c>
      <c r="U326" s="138">
        <v>0.77</v>
      </c>
      <c r="V326" s="138">
        <v>0.92</v>
      </c>
      <c r="W326" s="138">
        <v>1.26</v>
      </c>
      <c r="X326" s="138">
        <v>1.57</v>
      </c>
      <c r="Y326" s="138">
        <v>1.79</v>
      </c>
      <c r="Z326" s="138">
        <v>2.19</v>
      </c>
      <c r="AA326" s="138">
        <v>2.6</v>
      </c>
    </row>
    <row r="327" spans="1:27" ht="23.4" thickBot="1">
      <c r="A327" s="115" t="s">
        <v>1990</v>
      </c>
      <c r="B327" s="143">
        <v>0.97</v>
      </c>
      <c r="C327" s="147">
        <v>0.7</v>
      </c>
      <c r="D327" s="116">
        <f t="shared" si="12"/>
        <v>2016</v>
      </c>
      <c r="G327" s="140" t="s">
        <v>1656</v>
      </c>
      <c r="H327" s="116">
        <v>20</v>
      </c>
      <c r="I327" s="116">
        <v>2016</v>
      </c>
      <c r="J327" t="str">
        <f t="shared" si="11"/>
        <v>20/04/2016</v>
      </c>
      <c r="N327" s="136" t="s">
        <v>628</v>
      </c>
      <c r="O327" s="136">
        <v>0.18</v>
      </c>
      <c r="P327" s="136" t="s">
        <v>434</v>
      </c>
      <c r="Q327" s="136">
        <v>0.23</v>
      </c>
      <c r="R327" s="136" t="s">
        <v>434</v>
      </c>
      <c r="S327" s="136">
        <v>0.36</v>
      </c>
      <c r="T327" s="136">
        <v>0.54</v>
      </c>
      <c r="U327" s="136">
        <v>0.8</v>
      </c>
      <c r="V327" s="136">
        <v>0.97</v>
      </c>
      <c r="W327" s="136">
        <v>1.32</v>
      </c>
      <c r="X327" s="136">
        <v>1.63</v>
      </c>
      <c r="Y327" s="136">
        <v>1.85</v>
      </c>
      <c r="Z327" s="136">
        <v>2.25</v>
      </c>
      <c r="AA327" s="136">
        <v>2.66</v>
      </c>
    </row>
    <row r="328" spans="1:27" ht="23.4" thickBot="1">
      <c r="A328" s="115" t="s">
        <v>1991</v>
      </c>
      <c r="B328" s="144">
        <v>0.98</v>
      </c>
      <c r="C328" s="148">
        <v>0.72</v>
      </c>
      <c r="D328" s="116">
        <f t="shared" si="12"/>
        <v>2016</v>
      </c>
      <c r="G328" s="141" t="s">
        <v>1656</v>
      </c>
      <c r="H328" s="116">
        <v>21</v>
      </c>
      <c r="I328" s="116">
        <v>2016</v>
      </c>
      <c r="J328" t="str">
        <f t="shared" si="11"/>
        <v>21/04/2016</v>
      </c>
      <c r="N328" s="138" t="s">
        <v>629</v>
      </c>
      <c r="O328" s="138">
        <v>0.19</v>
      </c>
      <c r="P328" s="138" t="s">
        <v>434</v>
      </c>
      <c r="Q328" s="138">
        <v>0.23</v>
      </c>
      <c r="R328" s="138" t="s">
        <v>434</v>
      </c>
      <c r="S328" s="138">
        <v>0.37</v>
      </c>
      <c r="T328" s="138">
        <v>0.56000000000000005</v>
      </c>
      <c r="U328" s="138">
        <v>0.82</v>
      </c>
      <c r="V328" s="138">
        <v>0.98</v>
      </c>
      <c r="W328" s="138">
        <v>1.35</v>
      </c>
      <c r="X328" s="138">
        <v>1.65</v>
      </c>
      <c r="Y328" s="138">
        <v>1.88</v>
      </c>
      <c r="Z328" s="138">
        <v>2.29</v>
      </c>
      <c r="AA328" s="138">
        <v>2.69</v>
      </c>
    </row>
    <row r="329" spans="1:27" ht="23.4" thickBot="1">
      <c r="A329" s="115" t="s">
        <v>1992</v>
      </c>
      <c r="B329" s="143">
        <v>1.01</v>
      </c>
      <c r="C329" s="147">
        <v>0.73</v>
      </c>
      <c r="D329" s="116">
        <f t="shared" si="12"/>
        <v>2016</v>
      </c>
      <c r="G329" s="140" t="s">
        <v>1656</v>
      </c>
      <c r="H329" s="116">
        <v>22</v>
      </c>
      <c r="I329" s="116">
        <v>2016</v>
      </c>
      <c r="J329" t="str">
        <f t="shared" si="11"/>
        <v>22/04/2016</v>
      </c>
      <c r="N329" s="136" t="s">
        <v>630</v>
      </c>
      <c r="O329" s="136">
        <v>0.19</v>
      </c>
      <c r="P329" s="136" t="s">
        <v>434</v>
      </c>
      <c r="Q329" s="136">
        <v>0.23</v>
      </c>
      <c r="R329" s="136" t="s">
        <v>434</v>
      </c>
      <c r="S329" s="136">
        <v>0.38</v>
      </c>
      <c r="T329" s="136">
        <v>0.56000000000000005</v>
      </c>
      <c r="U329" s="136">
        <v>0.84</v>
      </c>
      <c r="V329" s="136">
        <v>1.01</v>
      </c>
      <c r="W329" s="136">
        <v>1.37</v>
      </c>
      <c r="X329" s="136">
        <v>1.67</v>
      </c>
      <c r="Y329" s="136">
        <v>1.89</v>
      </c>
      <c r="Z329" s="136">
        <v>2.2999999999999998</v>
      </c>
      <c r="AA329" s="136">
        <v>2.7</v>
      </c>
    </row>
    <row r="330" spans="1:27" ht="23.4" thickBot="1">
      <c r="A330" s="115" t="s">
        <v>1993</v>
      </c>
      <c r="B330" s="144">
        <v>1.01</v>
      </c>
      <c r="C330" s="148">
        <v>0.75</v>
      </c>
      <c r="D330" s="116">
        <f t="shared" si="12"/>
        <v>2016</v>
      </c>
      <c r="G330" s="141" t="s">
        <v>1656</v>
      </c>
      <c r="H330" s="116">
        <v>25</v>
      </c>
      <c r="I330" s="116">
        <v>2016</v>
      </c>
      <c r="J330" t="str">
        <f t="shared" si="11"/>
        <v>25/04/2016</v>
      </c>
      <c r="N330" s="138" t="s">
        <v>631</v>
      </c>
      <c r="O330" s="138">
        <v>0.17</v>
      </c>
      <c r="P330" s="138" t="s">
        <v>434</v>
      </c>
      <c r="Q330" s="138">
        <v>0.25</v>
      </c>
      <c r="R330" s="138" t="s">
        <v>434</v>
      </c>
      <c r="S330" s="138">
        <v>0.4</v>
      </c>
      <c r="T330" s="138">
        <v>0.56999999999999995</v>
      </c>
      <c r="U330" s="138">
        <v>0.85</v>
      </c>
      <c r="V330" s="138">
        <v>1.01</v>
      </c>
      <c r="W330" s="138">
        <v>1.38</v>
      </c>
      <c r="X330" s="138">
        <v>1.69</v>
      </c>
      <c r="Y330" s="138">
        <v>1.91</v>
      </c>
      <c r="Z330" s="138">
        <v>2.3199999999999998</v>
      </c>
      <c r="AA330" s="138">
        <v>2.72</v>
      </c>
    </row>
    <row r="331" spans="1:27" ht="23.4" thickBot="1">
      <c r="A331" s="115" t="s">
        <v>1994</v>
      </c>
      <c r="B331" s="143">
        <v>1.04</v>
      </c>
      <c r="C331" s="147">
        <v>0.76</v>
      </c>
      <c r="D331" s="116">
        <f t="shared" si="12"/>
        <v>2016</v>
      </c>
      <c r="G331" s="140" t="s">
        <v>1656</v>
      </c>
      <c r="H331" s="116">
        <v>26</v>
      </c>
      <c r="I331" s="116">
        <v>2016</v>
      </c>
      <c r="J331" t="str">
        <f t="shared" si="11"/>
        <v>26/04/2016</v>
      </c>
      <c r="N331" s="136" t="s">
        <v>632</v>
      </c>
      <c r="O331" s="136">
        <v>0.19</v>
      </c>
      <c r="P331" s="136" t="s">
        <v>434</v>
      </c>
      <c r="Q331" s="136">
        <v>0.24</v>
      </c>
      <c r="R331" s="136" t="s">
        <v>434</v>
      </c>
      <c r="S331" s="136">
        <v>0.43</v>
      </c>
      <c r="T331" s="136">
        <v>0.61</v>
      </c>
      <c r="U331" s="136">
        <v>0.86</v>
      </c>
      <c r="V331" s="136">
        <v>1.04</v>
      </c>
      <c r="W331" s="136">
        <v>1.4</v>
      </c>
      <c r="X331" s="136">
        <v>1.72</v>
      </c>
      <c r="Y331" s="136">
        <v>1.94</v>
      </c>
      <c r="Z331" s="136">
        <v>2.35</v>
      </c>
      <c r="AA331" s="136">
        <v>2.76</v>
      </c>
    </row>
    <row r="332" spans="1:27" ht="23.4" thickBot="1">
      <c r="A332" s="115" t="s">
        <v>1995</v>
      </c>
      <c r="B332" s="144">
        <v>0.99</v>
      </c>
      <c r="C332" s="148">
        <v>0.7</v>
      </c>
      <c r="D332" s="116">
        <f t="shared" si="12"/>
        <v>2016</v>
      </c>
      <c r="G332" s="141" t="s">
        <v>1656</v>
      </c>
      <c r="H332" s="116">
        <v>27</v>
      </c>
      <c r="I332" s="116">
        <v>2016</v>
      </c>
      <c r="J332" t="str">
        <f t="shared" si="11"/>
        <v>27/04/2016</v>
      </c>
      <c r="N332" s="138" t="s">
        <v>633</v>
      </c>
      <c r="O332" s="138">
        <v>0.18</v>
      </c>
      <c r="P332" s="138" t="s">
        <v>434</v>
      </c>
      <c r="Q332" s="138">
        <v>0.24</v>
      </c>
      <c r="R332" s="138" t="s">
        <v>434</v>
      </c>
      <c r="S332" s="138">
        <v>0.4</v>
      </c>
      <c r="T332" s="138">
        <v>0.57999999999999996</v>
      </c>
      <c r="U332" s="138">
        <v>0.83</v>
      </c>
      <c r="V332" s="138">
        <v>0.99</v>
      </c>
      <c r="W332" s="138">
        <v>1.33</v>
      </c>
      <c r="X332" s="138">
        <v>1.64</v>
      </c>
      <c r="Y332" s="138">
        <v>1.87</v>
      </c>
      <c r="Z332" s="138">
        <v>2.2999999999999998</v>
      </c>
      <c r="AA332" s="138">
        <v>2.71</v>
      </c>
    </row>
    <row r="333" spans="1:27" ht="23.4" thickBot="1">
      <c r="A333" s="115" t="s">
        <v>1996</v>
      </c>
      <c r="B333" s="143">
        <v>0.93</v>
      </c>
      <c r="C333" s="147">
        <v>0.64</v>
      </c>
      <c r="D333" s="116">
        <f t="shared" si="12"/>
        <v>2016</v>
      </c>
      <c r="G333" s="140" t="s">
        <v>1656</v>
      </c>
      <c r="H333" s="116">
        <v>28</v>
      </c>
      <c r="I333" s="116">
        <v>2016</v>
      </c>
      <c r="J333" t="str">
        <f t="shared" si="11"/>
        <v>28/04/2016</v>
      </c>
      <c r="N333" s="136" t="s">
        <v>634</v>
      </c>
      <c r="O333" s="136">
        <v>0.17</v>
      </c>
      <c r="P333" s="136" t="s">
        <v>434</v>
      </c>
      <c r="Q333" s="136">
        <v>0.22</v>
      </c>
      <c r="R333" s="136" t="s">
        <v>434</v>
      </c>
      <c r="S333" s="136">
        <v>0.39</v>
      </c>
      <c r="T333" s="136">
        <v>0.56000000000000005</v>
      </c>
      <c r="U333" s="136">
        <v>0.78</v>
      </c>
      <c r="V333" s="136">
        <v>0.93</v>
      </c>
      <c r="W333" s="136">
        <v>1.28</v>
      </c>
      <c r="X333" s="136">
        <v>1.6</v>
      </c>
      <c r="Y333" s="136">
        <v>1.84</v>
      </c>
      <c r="Z333" s="136">
        <v>2.27</v>
      </c>
      <c r="AA333" s="136">
        <v>2.68</v>
      </c>
    </row>
    <row r="334" spans="1:27" ht="23.4" thickBot="1">
      <c r="A334" s="115" t="s">
        <v>1997</v>
      </c>
      <c r="B334" s="144">
        <v>0.92</v>
      </c>
      <c r="C334" s="148">
        <v>0.61</v>
      </c>
      <c r="D334" s="116">
        <f t="shared" si="12"/>
        <v>2016</v>
      </c>
      <c r="G334" s="141" t="s">
        <v>1656</v>
      </c>
      <c r="H334" s="116">
        <v>29</v>
      </c>
      <c r="I334" s="116">
        <v>2016</v>
      </c>
      <c r="J334" t="str">
        <f t="shared" si="11"/>
        <v>29/04/2016</v>
      </c>
      <c r="N334" s="138" t="s">
        <v>635</v>
      </c>
      <c r="O334" s="138">
        <v>0.16</v>
      </c>
      <c r="P334" s="138" t="s">
        <v>434</v>
      </c>
      <c r="Q334" s="138">
        <v>0.22</v>
      </c>
      <c r="R334" s="138" t="s">
        <v>434</v>
      </c>
      <c r="S334" s="138">
        <v>0.4</v>
      </c>
      <c r="T334" s="138">
        <v>0.56000000000000005</v>
      </c>
      <c r="U334" s="138">
        <v>0.77</v>
      </c>
      <c r="V334" s="138">
        <v>0.92</v>
      </c>
      <c r="W334" s="138">
        <v>1.28</v>
      </c>
      <c r="X334" s="138">
        <v>1.6</v>
      </c>
      <c r="Y334" s="138">
        <v>1.83</v>
      </c>
      <c r="Z334" s="138">
        <v>2.2599999999999998</v>
      </c>
      <c r="AA334" s="138">
        <v>2.66</v>
      </c>
    </row>
    <row r="335" spans="1:27" ht="23.4" thickBot="1">
      <c r="A335" s="115" t="s">
        <v>1998</v>
      </c>
      <c r="B335" s="143">
        <v>0.96</v>
      </c>
      <c r="C335" s="147">
        <v>0.68</v>
      </c>
      <c r="D335" s="116">
        <f t="shared" si="12"/>
        <v>2016</v>
      </c>
      <c r="G335" s="140" t="s">
        <v>1657</v>
      </c>
      <c r="H335" s="116">
        <v>2</v>
      </c>
      <c r="I335" s="116">
        <v>2016</v>
      </c>
      <c r="J335" t="str">
        <f t="shared" si="11"/>
        <v>2/05/2016</v>
      </c>
      <c r="N335" s="135">
        <v>42405</v>
      </c>
      <c r="O335" s="136">
        <v>0.11</v>
      </c>
      <c r="P335" s="136" t="s">
        <v>434</v>
      </c>
      <c r="Q335" s="136">
        <v>0.22</v>
      </c>
      <c r="R335" s="136" t="s">
        <v>434</v>
      </c>
      <c r="S335" s="136">
        <v>0.41</v>
      </c>
      <c r="T335" s="136">
        <v>0.55000000000000004</v>
      </c>
      <c r="U335" s="136">
        <v>0.8</v>
      </c>
      <c r="V335" s="136">
        <v>0.96</v>
      </c>
      <c r="W335" s="136">
        <v>1.32</v>
      </c>
      <c r="X335" s="136">
        <v>1.64</v>
      </c>
      <c r="Y335" s="136">
        <v>1.88</v>
      </c>
      <c r="Z335" s="136">
        <v>2.31</v>
      </c>
      <c r="AA335" s="136">
        <v>2.71</v>
      </c>
    </row>
    <row r="336" spans="1:27" ht="23.4" thickBot="1">
      <c r="A336" s="115" t="s">
        <v>1999</v>
      </c>
      <c r="B336" s="144">
        <v>0.92</v>
      </c>
      <c r="C336" s="148">
        <v>0.67</v>
      </c>
      <c r="D336" s="116">
        <f t="shared" si="12"/>
        <v>2016</v>
      </c>
      <c r="G336" s="141" t="s">
        <v>1657</v>
      </c>
      <c r="H336" s="116">
        <v>3</v>
      </c>
      <c r="I336" s="116">
        <v>2016</v>
      </c>
      <c r="J336" t="str">
        <f t="shared" si="11"/>
        <v>3/05/2016</v>
      </c>
      <c r="N336" s="137">
        <v>42434</v>
      </c>
      <c r="O336" s="138">
        <v>0.18</v>
      </c>
      <c r="P336" s="138" t="s">
        <v>434</v>
      </c>
      <c r="Q336" s="138">
        <v>0.21</v>
      </c>
      <c r="R336" s="138" t="s">
        <v>434</v>
      </c>
      <c r="S336" s="138">
        <v>0.4</v>
      </c>
      <c r="T336" s="138">
        <v>0.53</v>
      </c>
      <c r="U336" s="138">
        <v>0.75</v>
      </c>
      <c r="V336" s="138">
        <v>0.92</v>
      </c>
      <c r="W336" s="138">
        <v>1.25</v>
      </c>
      <c r="X336" s="138">
        <v>1.57</v>
      </c>
      <c r="Y336" s="138">
        <v>1.81</v>
      </c>
      <c r="Z336" s="138">
        <v>2.2400000000000002</v>
      </c>
      <c r="AA336" s="138">
        <v>2.66</v>
      </c>
    </row>
    <row r="337" spans="1:27" ht="23.4" thickBot="1">
      <c r="A337" s="115" t="s">
        <v>2000</v>
      </c>
      <c r="B337" s="143">
        <v>0.89</v>
      </c>
      <c r="C337" s="147">
        <v>0.66</v>
      </c>
      <c r="D337" s="116">
        <f t="shared" si="12"/>
        <v>2016</v>
      </c>
      <c r="G337" s="140" t="s">
        <v>1657</v>
      </c>
      <c r="H337" s="116">
        <v>4</v>
      </c>
      <c r="I337" s="116">
        <v>2016</v>
      </c>
      <c r="J337" t="str">
        <f t="shared" si="11"/>
        <v>4/05/2016</v>
      </c>
      <c r="N337" s="135">
        <v>42465</v>
      </c>
      <c r="O337" s="136">
        <v>0.18</v>
      </c>
      <c r="P337" s="136" t="s">
        <v>434</v>
      </c>
      <c r="Q337" s="136">
        <v>0.19</v>
      </c>
      <c r="R337" s="136" t="s">
        <v>434</v>
      </c>
      <c r="S337" s="136">
        <v>0.39</v>
      </c>
      <c r="T337" s="136">
        <v>0.52</v>
      </c>
      <c r="U337" s="136">
        <v>0.75</v>
      </c>
      <c r="V337" s="136">
        <v>0.89</v>
      </c>
      <c r="W337" s="136">
        <v>1.23</v>
      </c>
      <c r="X337" s="136">
        <v>1.55</v>
      </c>
      <c r="Y337" s="136">
        <v>1.79</v>
      </c>
      <c r="Z337" s="136">
        <v>2.2200000000000002</v>
      </c>
      <c r="AA337" s="136">
        <v>2.64</v>
      </c>
    </row>
    <row r="338" spans="1:27" ht="23.4" thickBot="1">
      <c r="A338" s="115" t="s">
        <v>2001</v>
      </c>
      <c r="B338" s="144">
        <v>0.87</v>
      </c>
      <c r="C338" s="148">
        <v>0.62</v>
      </c>
      <c r="D338" s="116">
        <f t="shared" si="12"/>
        <v>2016</v>
      </c>
      <c r="G338" s="141" t="s">
        <v>1657</v>
      </c>
      <c r="H338" s="116">
        <v>5</v>
      </c>
      <c r="I338" s="116">
        <v>2016</v>
      </c>
      <c r="J338" t="str">
        <f t="shared" si="11"/>
        <v>5/05/2016</v>
      </c>
      <c r="N338" s="137">
        <v>42495</v>
      </c>
      <c r="O338" s="138">
        <v>0.2</v>
      </c>
      <c r="P338" s="138" t="s">
        <v>434</v>
      </c>
      <c r="Q338" s="138">
        <v>0.2</v>
      </c>
      <c r="R338" s="138" t="s">
        <v>434</v>
      </c>
      <c r="S338" s="138">
        <v>0.39</v>
      </c>
      <c r="T338" s="138">
        <v>0.51</v>
      </c>
      <c r="U338" s="138">
        <v>0.72</v>
      </c>
      <c r="V338" s="138">
        <v>0.87</v>
      </c>
      <c r="W338" s="138">
        <v>1.2</v>
      </c>
      <c r="X338" s="138">
        <v>1.52</v>
      </c>
      <c r="Y338" s="138">
        <v>1.76</v>
      </c>
      <c r="Z338" s="138">
        <v>2.17</v>
      </c>
      <c r="AA338" s="138">
        <v>2.6</v>
      </c>
    </row>
    <row r="339" spans="1:27" ht="23.4" thickBot="1">
      <c r="A339" s="115" t="s">
        <v>2002</v>
      </c>
      <c r="B339" s="143">
        <v>0.9</v>
      </c>
      <c r="C339" s="147">
        <v>0.66</v>
      </c>
      <c r="D339" s="116">
        <f t="shared" si="12"/>
        <v>2016</v>
      </c>
      <c r="G339" s="140" t="s">
        <v>1657</v>
      </c>
      <c r="H339" s="116">
        <v>6</v>
      </c>
      <c r="I339" s="116">
        <v>2016</v>
      </c>
      <c r="J339" t="str">
        <f t="shared" si="11"/>
        <v>6/05/2016</v>
      </c>
      <c r="N339" s="135">
        <v>42526</v>
      </c>
      <c r="O339" s="136">
        <v>0.2</v>
      </c>
      <c r="P339" s="136" t="s">
        <v>434</v>
      </c>
      <c r="Q339" s="136">
        <v>0.19</v>
      </c>
      <c r="R339" s="136" t="s">
        <v>434</v>
      </c>
      <c r="S339" s="136">
        <v>0.39</v>
      </c>
      <c r="T339" s="136">
        <v>0.51</v>
      </c>
      <c r="U339" s="136">
        <v>0.74</v>
      </c>
      <c r="V339" s="136">
        <v>0.9</v>
      </c>
      <c r="W339" s="136">
        <v>1.23</v>
      </c>
      <c r="X339" s="136">
        <v>1.55</v>
      </c>
      <c r="Y339" s="136">
        <v>1.79</v>
      </c>
      <c r="Z339" s="136">
        <v>2.2000000000000002</v>
      </c>
      <c r="AA339" s="136">
        <v>2.62</v>
      </c>
    </row>
    <row r="340" spans="1:27" ht="23.4" thickBot="1">
      <c r="A340" s="115" t="s">
        <v>2003</v>
      </c>
      <c r="B340" s="144">
        <v>0.86</v>
      </c>
      <c r="C340" s="148">
        <v>0.66</v>
      </c>
      <c r="D340" s="116">
        <f t="shared" si="12"/>
        <v>2016</v>
      </c>
      <c r="G340" s="141" t="s">
        <v>1657</v>
      </c>
      <c r="H340" s="116">
        <v>9</v>
      </c>
      <c r="I340" s="116">
        <v>2016</v>
      </c>
      <c r="J340" t="str">
        <f t="shared" si="11"/>
        <v>9/05/2016</v>
      </c>
      <c r="N340" s="137">
        <v>42618</v>
      </c>
      <c r="O340" s="138">
        <v>0.21</v>
      </c>
      <c r="P340" s="138" t="s">
        <v>434</v>
      </c>
      <c r="Q340" s="138">
        <v>0.24</v>
      </c>
      <c r="R340" s="138" t="s">
        <v>434</v>
      </c>
      <c r="S340" s="138">
        <v>0.38</v>
      </c>
      <c r="T340" s="138">
        <v>0.51</v>
      </c>
      <c r="U340" s="138">
        <v>0.72</v>
      </c>
      <c r="V340" s="138">
        <v>0.86</v>
      </c>
      <c r="W340" s="138">
        <v>1.2</v>
      </c>
      <c r="X340" s="138">
        <v>1.51</v>
      </c>
      <c r="Y340" s="138">
        <v>1.77</v>
      </c>
      <c r="Z340" s="138">
        <v>2.1800000000000002</v>
      </c>
      <c r="AA340" s="138">
        <v>2.61</v>
      </c>
    </row>
    <row r="341" spans="1:27" ht="23.4" thickBot="1">
      <c r="A341" s="115" t="s">
        <v>2004</v>
      </c>
      <c r="B341" s="143">
        <v>0.88</v>
      </c>
      <c r="C341" s="147">
        <v>0.63</v>
      </c>
      <c r="D341" s="116">
        <f t="shared" si="12"/>
        <v>2016</v>
      </c>
      <c r="G341" s="140" t="s">
        <v>1657</v>
      </c>
      <c r="H341" s="116">
        <v>10</v>
      </c>
      <c r="I341" s="116">
        <v>2016</v>
      </c>
      <c r="J341" t="str">
        <f t="shared" si="11"/>
        <v>10/05/2016</v>
      </c>
      <c r="N341" s="135">
        <v>42648</v>
      </c>
      <c r="O341" s="136">
        <v>0.25</v>
      </c>
      <c r="P341" s="136" t="s">
        <v>434</v>
      </c>
      <c r="Q341" s="136">
        <v>0.24</v>
      </c>
      <c r="R341" s="136" t="s">
        <v>434</v>
      </c>
      <c r="S341" s="136">
        <v>0.36</v>
      </c>
      <c r="T341" s="136">
        <v>0.52</v>
      </c>
      <c r="U341" s="136">
        <v>0.72</v>
      </c>
      <c r="V341" s="136">
        <v>0.88</v>
      </c>
      <c r="W341" s="136">
        <v>1.2</v>
      </c>
      <c r="X341" s="136">
        <v>1.52</v>
      </c>
      <c r="Y341" s="136">
        <v>1.77</v>
      </c>
      <c r="Z341" s="136">
        <v>2.1800000000000002</v>
      </c>
      <c r="AA341" s="136">
        <v>2.61</v>
      </c>
    </row>
    <row r="342" spans="1:27" ht="23.4" thickBot="1">
      <c r="A342" s="115" t="s">
        <v>2005</v>
      </c>
      <c r="B342" s="144">
        <v>0.87</v>
      </c>
      <c r="C342" s="148">
        <v>0.62</v>
      </c>
      <c r="D342" s="116">
        <f t="shared" si="12"/>
        <v>2016</v>
      </c>
      <c r="G342" s="141" t="s">
        <v>1657</v>
      </c>
      <c r="H342" s="116">
        <v>11</v>
      </c>
      <c r="I342" s="116">
        <v>2016</v>
      </c>
      <c r="J342" t="str">
        <f t="shared" si="11"/>
        <v>11/05/2016</v>
      </c>
      <c r="N342" s="137">
        <v>42679</v>
      </c>
      <c r="O342" s="138">
        <v>0.25</v>
      </c>
      <c r="P342" s="138" t="s">
        <v>434</v>
      </c>
      <c r="Q342" s="138">
        <v>0.26</v>
      </c>
      <c r="R342" s="138" t="s">
        <v>434</v>
      </c>
      <c r="S342" s="138">
        <v>0.37</v>
      </c>
      <c r="T342" s="138">
        <v>0.53</v>
      </c>
      <c r="U342" s="138">
        <v>0.74</v>
      </c>
      <c r="V342" s="138">
        <v>0.87</v>
      </c>
      <c r="W342" s="138">
        <v>1.2</v>
      </c>
      <c r="X342" s="138">
        <v>1.51</v>
      </c>
      <c r="Y342" s="138">
        <v>1.73</v>
      </c>
      <c r="Z342" s="138">
        <v>2.15</v>
      </c>
      <c r="AA342" s="138">
        <v>2.58</v>
      </c>
    </row>
    <row r="343" spans="1:27" ht="23.4" thickBot="1">
      <c r="A343" s="115" t="s">
        <v>2006</v>
      </c>
      <c r="B343" s="143">
        <v>0.92</v>
      </c>
      <c r="C343" s="147">
        <v>0.63</v>
      </c>
      <c r="D343" s="116">
        <f t="shared" si="12"/>
        <v>2016</v>
      </c>
      <c r="G343" s="140" t="s">
        <v>1657</v>
      </c>
      <c r="H343" s="116">
        <v>12</v>
      </c>
      <c r="I343" s="116">
        <v>2016</v>
      </c>
      <c r="J343" t="str">
        <f t="shared" si="11"/>
        <v>12/05/2016</v>
      </c>
      <c r="N343" s="135">
        <v>42709</v>
      </c>
      <c r="O343" s="136">
        <v>0.25</v>
      </c>
      <c r="P343" s="136" t="s">
        <v>434</v>
      </c>
      <c r="Q343" s="136">
        <v>0.27</v>
      </c>
      <c r="R343" s="136" t="s">
        <v>434</v>
      </c>
      <c r="S343" s="136">
        <v>0.37</v>
      </c>
      <c r="T343" s="136">
        <v>0.54</v>
      </c>
      <c r="U343" s="136">
        <v>0.76</v>
      </c>
      <c r="V343" s="136">
        <v>0.92</v>
      </c>
      <c r="W343" s="136">
        <v>1.24</v>
      </c>
      <c r="X343" s="136">
        <v>1.54</v>
      </c>
      <c r="Y343" s="136">
        <v>1.75</v>
      </c>
      <c r="Z343" s="136">
        <v>2.1800000000000002</v>
      </c>
      <c r="AA343" s="136">
        <v>2.6</v>
      </c>
    </row>
    <row r="344" spans="1:27" ht="23.4" thickBot="1">
      <c r="A344" s="115" t="s">
        <v>2007</v>
      </c>
      <c r="B344" s="144">
        <v>0.91</v>
      </c>
      <c r="C344" s="148">
        <v>0.6</v>
      </c>
      <c r="D344" s="116">
        <f t="shared" si="12"/>
        <v>2016</v>
      </c>
      <c r="G344" s="141" t="s">
        <v>1657</v>
      </c>
      <c r="H344" s="116">
        <v>13</v>
      </c>
      <c r="I344" s="116">
        <v>2016</v>
      </c>
      <c r="J344" t="str">
        <f t="shared" si="11"/>
        <v>13/05/2016</v>
      </c>
      <c r="N344" s="138" t="s">
        <v>636</v>
      </c>
      <c r="O344" s="138">
        <v>0.25</v>
      </c>
      <c r="P344" s="138" t="s">
        <v>434</v>
      </c>
      <c r="Q344" s="138">
        <v>0.28999999999999998</v>
      </c>
      <c r="R344" s="138" t="s">
        <v>434</v>
      </c>
      <c r="S344" s="138">
        <v>0.38</v>
      </c>
      <c r="T344" s="138">
        <v>0.55000000000000004</v>
      </c>
      <c r="U344" s="138">
        <v>0.76</v>
      </c>
      <c r="V344" s="138">
        <v>0.91</v>
      </c>
      <c r="W344" s="138">
        <v>1.22</v>
      </c>
      <c r="X344" s="138">
        <v>1.51</v>
      </c>
      <c r="Y344" s="138">
        <v>1.71</v>
      </c>
      <c r="Z344" s="138">
        <v>2.14</v>
      </c>
      <c r="AA344" s="138">
        <v>2.5499999999999998</v>
      </c>
    </row>
    <row r="345" spans="1:27" ht="23.4" thickBot="1">
      <c r="A345" s="115" t="s">
        <v>2008</v>
      </c>
      <c r="B345" s="143">
        <v>0.94</v>
      </c>
      <c r="C345" s="147">
        <v>0.62</v>
      </c>
      <c r="D345" s="116">
        <f t="shared" si="12"/>
        <v>2016</v>
      </c>
      <c r="G345" s="140" t="s">
        <v>1657</v>
      </c>
      <c r="H345" s="116">
        <v>16</v>
      </c>
      <c r="I345" s="116">
        <v>2016</v>
      </c>
      <c r="J345" t="str">
        <f t="shared" si="11"/>
        <v>16/05/2016</v>
      </c>
      <c r="N345" s="136" t="s">
        <v>637</v>
      </c>
      <c r="O345" s="136">
        <v>0.21</v>
      </c>
      <c r="P345" s="136" t="s">
        <v>434</v>
      </c>
      <c r="Q345" s="136">
        <v>0.28000000000000003</v>
      </c>
      <c r="R345" s="136" t="s">
        <v>434</v>
      </c>
      <c r="S345" s="136">
        <v>0.38</v>
      </c>
      <c r="T345" s="136">
        <v>0.56999999999999995</v>
      </c>
      <c r="U345" s="136">
        <v>0.79</v>
      </c>
      <c r="V345" s="136">
        <v>0.94</v>
      </c>
      <c r="W345" s="136">
        <v>1.26</v>
      </c>
      <c r="X345" s="136">
        <v>1.55</v>
      </c>
      <c r="Y345" s="136">
        <v>1.75</v>
      </c>
      <c r="Z345" s="136">
        <v>2.1800000000000002</v>
      </c>
      <c r="AA345" s="136">
        <v>2.59</v>
      </c>
    </row>
    <row r="346" spans="1:27" ht="23.4" thickBot="1">
      <c r="A346" s="115" t="s">
        <v>2009</v>
      </c>
      <c r="B346" s="144">
        <v>0.97</v>
      </c>
      <c r="C346" s="148">
        <v>0.61</v>
      </c>
      <c r="D346" s="116">
        <f t="shared" si="12"/>
        <v>2016</v>
      </c>
      <c r="G346" s="141" t="s">
        <v>1657</v>
      </c>
      <c r="H346" s="116">
        <v>17</v>
      </c>
      <c r="I346" s="116">
        <v>2016</v>
      </c>
      <c r="J346" t="str">
        <f t="shared" si="11"/>
        <v>17/05/2016</v>
      </c>
      <c r="N346" s="138" t="s">
        <v>638</v>
      </c>
      <c r="O346" s="138">
        <v>0.25</v>
      </c>
      <c r="P346" s="138" t="s">
        <v>434</v>
      </c>
      <c r="Q346" s="138">
        <v>0.28000000000000003</v>
      </c>
      <c r="R346" s="138" t="s">
        <v>434</v>
      </c>
      <c r="S346" s="138">
        <v>0.4</v>
      </c>
      <c r="T346" s="138">
        <v>0.57999999999999996</v>
      </c>
      <c r="U346" s="138">
        <v>0.82</v>
      </c>
      <c r="V346" s="138">
        <v>0.97</v>
      </c>
      <c r="W346" s="138">
        <v>1.29</v>
      </c>
      <c r="X346" s="138">
        <v>1.57</v>
      </c>
      <c r="Y346" s="138">
        <v>1.76</v>
      </c>
      <c r="Z346" s="138">
        <v>2.1800000000000002</v>
      </c>
      <c r="AA346" s="138">
        <v>2.59</v>
      </c>
    </row>
    <row r="347" spans="1:27" ht="23.4" thickBot="1">
      <c r="A347" s="115" t="s">
        <v>2010</v>
      </c>
      <c r="B347" s="143">
        <v>1.08</v>
      </c>
      <c r="C347" s="147">
        <v>0.7</v>
      </c>
      <c r="D347" s="116">
        <f t="shared" si="12"/>
        <v>2016</v>
      </c>
      <c r="G347" s="140" t="s">
        <v>1657</v>
      </c>
      <c r="H347" s="116">
        <v>18</v>
      </c>
      <c r="I347" s="116">
        <v>2016</v>
      </c>
      <c r="J347" t="str">
        <f t="shared" si="11"/>
        <v>18/05/2016</v>
      </c>
      <c r="N347" s="136" t="s">
        <v>639</v>
      </c>
      <c r="O347" s="136">
        <v>0.25</v>
      </c>
      <c r="P347" s="136" t="s">
        <v>434</v>
      </c>
      <c r="Q347" s="136">
        <v>0.3</v>
      </c>
      <c r="R347" s="136" t="s">
        <v>434</v>
      </c>
      <c r="S347" s="136">
        <v>0.43</v>
      </c>
      <c r="T347" s="136">
        <v>0.63</v>
      </c>
      <c r="U347" s="136">
        <v>0.9</v>
      </c>
      <c r="V347" s="136">
        <v>1.08</v>
      </c>
      <c r="W347" s="136">
        <v>1.41</v>
      </c>
      <c r="X347" s="136">
        <v>1.69</v>
      </c>
      <c r="Y347" s="136">
        <v>1.87</v>
      </c>
      <c r="Z347" s="136">
        <v>2.27</v>
      </c>
      <c r="AA347" s="136">
        <v>2.67</v>
      </c>
    </row>
    <row r="348" spans="1:27" ht="23.4" thickBot="1">
      <c r="A348" s="115" t="s">
        <v>2011</v>
      </c>
      <c r="B348" s="144">
        <v>1.06</v>
      </c>
      <c r="C348" s="148">
        <v>0.71</v>
      </c>
      <c r="D348" s="116">
        <f t="shared" si="12"/>
        <v>2016</v>
      </c>
      <c r="G348" s="141" t="s">
        <v>1657</v>
      </c>
      <c r="H348" s="116">
        <v>19</v>
      </c>
      <c r="I348" s="116">
        <v>2016</v>
      </c>
      <c r="J348" t="str">
        <f t="shared" si="11"/>
        <v>19/05/2016</v>
      </c>
      <c r="N348" s="138" t="s">
        <v>640</v>
      </c>
      <c r="O348" s="138">
        <v>0.25</v>
      </c>
      <c r="P348" s="138" t="s">
        <v>434</v>
      </c>
      <c r="Q348" s="138">
        <v>0.31</v>
      </c>
      <c r="R348" s="138" t="s">
        <v>434</v>
      </c>
      <c r="S348" s="138">
        <v>0.43</v>
      </c>
      <c r="T348" s="138">
        <v>0.64</v>
      </c>
      <c r="U348" s="138">
        <v>0.89</v>
      </c>
      <c r="V348" s="138">
        <v>1.06</v>
      </c>
      <c r="W348" s="138">
        <v>1.38</v>
      </c>
      <c r="X348" s="138">
        <v>1.67</v>
      </c>
      <c r="Y348" s="138">
        <v>1.85</v>
      </c>
      <c r="Z348" s="138">
        <v>2.2400000000000002</v>
      </c>
      <c r="AA348" s="138">
        <v>2.64</v>
      </c>
    </row>
    <row r="349" spans="1:27" ht="23.4" thickBot="1">
      <c r="A349" s="115" t="s">
        <v>2012</v>
      </c>
      <c r="B349" s="143">
        <v>1.05</v>
      </c>
      <c r="C349" s="147">
        <v>0.71</v>
      </c>
      <c r="D349" s="116">
        <f t="shared" si="12"/>
        <v>2016</v>
      </c>
      <c r="G349" s="140" t="s">
        <v>1657</v>
      </c>
      <c r="H349" s="116">
        <v>20</v>
      </c>
      <c r="I349" s="116">
        <v>2016</v>
      </c>
      <c r="J349" t="str">
        <f t="shared" si="11"/>
        <v>20/05/2016</v>
      </c>
      <c r="N349" s="136" t="s">
        <v>641</v>
      </c>
      <c r="O349" s="136">
        <v>0.26</v>
      </c>
      <c r="P349" s="136" t="s">
        <v>434</v>
      </c>
      <c r="Q349" s="136">
        <v>0.33</v>
      </c>
      <c r="R349" s="136" t="s">
        <v>434</v>
      </c>
      <c r="S349" s="136">
        <v>0.46</v>
      </c>
      <c r="T349" s="136">
        <v>0.67</v>
      </c>
      <c r="U349" s="136">
        <v>0.89</v>
      </c>
      <c r="V349" s="136">
        <v>1.05</v>
      </c>
      <c r="W349" s="136">
        <v>1.38</v>
      </c>
      <c r="X349" s="136">
        <v>1.65</v>
      </c>
      <c r="Y349" s="136">
        <v>1.85</v>
      </c>
      <c r="Z349" s="136">
        <v>2.2400000000000002</v>
      </c>
      <c r="AA349" s="136">
        <v>2.63</v>
      </c>
    </row>
    <row r="350" spans="1:27" ht="23.4" thickBot="1">
      <c r="A350" s="115" t="s">
        <v>2013</v>
      </c>
      <c r="B350" s="144">
        <v>1.05</v>
      </c>
      <c r="C350" s="148">
        <v>0.72</v>
      </c>
      <c r="D350" s="116">
        <f t="shared" si="12"/>
        <v>2016</v>
      </c>
      <c r="G350" s="141" t="s">
        <v>1657</v>
      </c>
      <c r="H350" s="116">
        <v>23</v>
      </c>
      <c r="I350" s="116">
        <v>2016</v>
      </c>
      <c r="J350" t="str">
        <f t="shared" si="11"/>
        <v>23/05/2016</v>
      </c>
      <c r="N350" s="138" t="s">
        <v>642</v>
      </c>
      <c r="O350" s="138">
        <v>0.26</v>
      </c>
      <c r="P350" s="138" t="s">
        <v>434</v>
      </c>
      <c r="Q350" s="138">
        <v>0.35</v>
      </c>
      <c r="R350" s="138" t="s">
        <v>434</v>
      </c>
      <c r="S350" s="138">
        <v>0.48</v>
      </c>
      <c r="T350" s="138">
        <v>0.69</v>
      </c>
      <c r="U350" s="138">
        <v>0.91</v>
      </c>
      <c r="V350" s="138">
        <v>1.05</v>
      </c>
      <c r="W350" s="138">
        <v>1.38</v>
      </c>
      <c r="X350" s="138">
        <v>1.65</v>
      </c>
      <c r="Y350" s="138">
        <v>1.84</v>
      </c>
      <c r="Z350" s="138">
        <v>2.23</v>
      </c>
      <c r="AA350" s="138">
        <v>2.63</v>
      </c>
    </row>
    <row r="351" spans="1:27" ht="23.4" thickBot="1">
      <c r="A351" s="115" t="s">
        <v>2014</v>
      </c>
      <c r="B351" s="143">
        <v>1.08</v>
      </c>
      <c r="C351" s="147">
        <v>0.73</v>
      </c>
      <c r="D351" s="116">
        <f t="shared" si="12"/>
        <v>2016</v>
      </c>
      <c r="G351" s="140" t="s">
        <v>1657</v>
      </c>
      <c r="H351" s="116">
        <v>24</v>
      </c>
      <c r="I351" s="116">
        <v>2016</v>
      </c>
      <c r="J351" t="str">
        <f t="shared" si="11"/>
        <v>24/05/2016</v>
      </c>
      <c r="N351" s="136" t="s">
        <v>643</v>
      </c>
      <c r="O351" s="136">
        <v>0.28000000000000003</v>
      </c>
      <c r="P351" s="136" t="s">
        <v>434</v>
      </c>
      <c r="Q351" s="136">
        <v>0.35</v>
      </c>
      <c r="R351" s="136" t="s">
        <v>434</v>
      </c>
      <c r="S351" s="136">
        <v>0.48</v>
      </c>
      <c r="T351" s="136">
        <v>0.69</v>
      </c>
      <c r="U351" s="136">
        <v>0.92</v>
      </c>
      <c r="V351" s="136">
        <v>1.08</v>
      </c>
      <c r="W351" s="136">
        <v>1.41</v>
      </c>
      <c r="X351" s="136">
        <v>1.68</v>
      </c>
      <c r="Y351" s="136">
        <v>1.86</v>
      </c>
      <c r="Z351" s="136">
        <v>2.25</v>
      </c>
      <c r="AA351" s="136">
        <v>2.65</v>
      </c>
    </row>
    <row r="352" spans="1:27" ht="23.4" thickBot="1">
      <c r="A352" s="115" t="s">
        <v>2015</v>
      </c>
      <c r="B352" s="144">
        <v>1.08</v>
      </c>
      <c r="C352" s="148">
        <v>0.73</v>
      </c>
      <c r="D352" s="116">
        <f t="shared" si="12"/>
        <v>2016</v>
      </c>
      <c r="G352" s="141" t="s">
        <v>1657</v>
      </c>
      <c r="H352" s="116">
        <v>25</v>
      </c>
      <c r="I352" s="116">
        <v>2016</v>
      </c>
      <c r="J352" t="str">
        <f t="shared" si="11"/>
        <v>25/05/2016</v>
      </c>
      <c r="N352" s="138" t="s">
        <v>644</v>
      </c>
      <c r="O352" s="138">
        <v>0.24</v>
      </c>
      <c r="P352" s="138" t="s">
        <v>434</v>
      </c>
      <c r="Q352" s="138">
        <v>0.33</v>
      </c>
      <c r="R352" s="138" t="s">
        <v>434</v>
      </c>
      <c r="S352" s="138">
        <v>0.47</v>
      </c>
      <c r="T352" s="138">
        <v>0.67</v>
      </c>
      <c r="U352" s="138">
        <v>0.92</v>
      </c>
      <c r="V352" s="138">
        <v>1.08</v>
      </c>
      <c r="W352" s="138">
        <v>1.4</v>
      </c>
      <c r="X352" s="138">
        <v>1.69</v>
      </c>
      <c r="Y352" s="138">
        <v>1.87</v>
      </c>
      <c r="Z352" s="138">
        <v>2.27</v>
      </c>
      <c r="AA352" s="138">
        <v>2.67</v>
      </c>
    </row>
    <row r="353" spans="1:27" ht="23.4" thickBot="1">
      <c r="A353" s="115" t="s">
        <v>2016</v>
      </c>
      <c r="B353" s="143">
        <v>1.03</v>
      </c>
      <c r="C353" s="147">
        <v>0.7</v>
      </c>
      <c r="D353" s="116">
        <f t="shared" si="12"/>
        <v>2016</v>
      </c>
      <c r="G353" s="140" t="s">
        <v>1657</v>
      </c>
      <c r="H353" s="116">
        <v>26</v>
      </c>
      <c r="I353" s="116">
        <v>2016</v>
      </c>
      <c r="J353" t="str">
        <f t="shared" si="11"/>
        <v>26/05/2016</v>
      </c>
      <c r="N353" s="136" t="s">
        <v>645</v>
      </c>
      <c r="O353" s="136">
        <v>0.17</v>
      </c>
      <c r="P353" s="136" t="s">
        <v>434</v>
      </c>
      <c r="Q353" s="136">
        <v>0.31</v>
      </c>
      <c r="R353" s="136" t="s">
        <v>434</v>
      </c>
      <c r="S353" s="136">
        <v>0.46</v>
      </c>
      <c r="T353" s="136">
        <v>0.65</v>
      </c>
      <c r="U353" s="136">
        <v>0.87</v>
      </c>
      <c r="V353" s="136">
        <v>1.03</v>
      </c>
      <c r="W353" s="136">
        <v>1.35</v>
      </c>
      <c r="X353" s="136">
        <v>1.65</v>
      </c>
      <c r="Y353" s="136">
        <v>1.83</v>
      </c>
      <c r="Z353" s="136">
        <v>2.2400000000000002</v>
      </c>
      <c r="AA353" s="136">
        <v>2.64</v>
      </c>
    </row>
    <row r="354" spans="1:27" ht="23.4" thickBot="1">
      <c r="A354" s="115" t="s">
        <v>2017</v>
      </c>
      <c r="B354" s="144">
        <v>1.06</v>
      </c>
      <c r="C354" s="148">
        <v>0.71</v>
      </c>
      <c r="D354" s="116">
        <f t="shared" si="12"/>
        <v>2016</v>
      </c>
      <c r="G354" s="141" t="s">
        <v>1657</v>
      </c>
      <c r="H354" s="116">
        <v>27</v>
      </c>
      <c r="I354" s="116">
        <v>2016</v>
      </c>
      <c r="J354" t="str">
        <f t="shared" si="11"/>
        <v>27/05/2016</v>
      </c>
      <c r="N354" s="138" t="s">
        <v>646</v>
      </c>
      <c r="O354" s="138">
        <v>0.23</v>
      </c>
      <c r="P354" s="138" t="s">
        <v>434</v>
      </c>
      <c r="Q354" s="138">
        <v>0.32</v>
      </c>
      <c r="R354" s="138" t="s">
        <v>434</v>
      </c>
      <c r="S354" s="138">
        <v>0.47</v>
      </c>
      <c r="T354" s="138">
        <v>0.68</v>
      </c>
      <c r="U354" s="138">
        <v>0.9</v>
      </c>
      <c r="V354" s="138">
        <v>1.06</v>
      </c>
      <c r="W354" s="138">
        <v>1.39</v>
      </c>
      <c r="X354" s="138">
        <v>1.67</v>
      </c>
      <c r="Y354" s="138">
        <v>1.85</v>
      </c>
      <c r="Z354" s="138">
        <v>2.25</v>
      </c>
      <c r="AA354" s="138">
        <v>2.65</v>
      </c>
    </row>
    <row r="355" spans="1:27" ht="23.4" thickBot="1">
      <c r="A355" s="115" t="s">
        <v>2018</v>
      </c>
      <c r="B355" s="143">
        <v>1.03</v>
      </c>
      <c r="C355" s="147">
        <v>0.73</v>
      </c>
      <c r="D355" s="116">
        <f t="shared" si="12"/>
        <v>2016</v>
      </c>
      <c r="G355" s="140" t="s">
        <v>1657</v>
      </c>
      <c r="H355" s="116">
        <v>31</v>
      </c>
      <c r="I355" s="116">
        <v>2016</v>
      </c>
      <c r="J355" t="str">
        <f t="shared" si="11"/>
        <v>31/05/2016</v>
      </c>
      <c r="N355" s="136" t="s">
        <v>647</v>
      </c>
      <c r="O355" s="136">
        <v>0.27</v>
      </c>
      <c r="P355" s="136" t="s">
        <v>434</v>
      </c>
      <c r="Q355" s="136">
        <v>0.34</v>
      </c>
      <c r="R355" s="136" t="s">
        <v>434</v>
      </c>
      <c r="S355" s="136">
        <v>0.49</v>
      </c>
      <c r="T355" s="136">
        <v>0.68</v>
      </c>
      <c r="U355" s="136">
        <v>0.87</v>
      </c>
      <c r="V355" s="136">
        <v>1.03</v>
      </c>
      <c r="W355" s="136">
        <v>1.37</v>
      </c>
      <c r="X355" s="136">
        <v>1.66</v>
      </c>
      <c r="Y355" s="136">
        <v>1.84</v>
      </c>
      <c r="Z355" s="136">
        <v>2.23</v>
      </c>
      <c r="AA355" s="136">
        <v>2.64</v>
      </c>
    </row>
    <row r="356" spans="1:27" ht="23.4" thickBot="1">
      <c r="A356" s="115" t="s">
        <v>2019</v>
      </c>
      <c r="B356" s="144">
        <v>1.07</v>
      </c>
      <c r="C356" s="148">
        <v>0.74</v>
      </c>
      <c r="D356" s="116">
        <f t="shared" si="12"/>
        <v>2016</v>
      </c>
      <c r="G356" s="141" t="s">
        <v>1658</v>
      </c>
      <c r="H356" s="116">
        <v>1</v>
      </c>
      <c r="I356" s="116">
        <v>2016</v>
      </c>
      <c r="J356" t="str">
        <f t="shared" si="11"/>
        <v>1/06/2016</v>
      </c>
      <c r="N356" s="137">
        <v>42375</v>
      </c>
      <c r="O356" s="138">
        <v>0.27</v>
      </c>
      <c r="P356" s="138" t="s">
        <v>434</v>
      </c>
      <c r="Q356" s="138">
        <v>0.3</v>
      </c>
      <c r="R356" s="138" t="s">
        <v>434</v>
      </c>
      <c r="S356" s="138">
        <v>0.49</v>
      </c>
      <c r="T356" s="138">
        <v>0.7</v>
      </c>
      <c r="U356" s="138">
        <v>0.91</v>
      </c>
      <c r="V356" s="138">
        <v>1.07</v>
      </c>
      <c r="W356" s="138">
        <v>1.39</v>
      </c>
      <c r="X356" s="138">
        <v>1.67</v>
      </c>
      <c r="Y356" s="138">
        <v>1.85</v>
      </c>
      <c r="Z356" s="138">
        <v>2.2200000000000002</v>
      </c>
      <c r="AA356" s="138">
        <v>2.63</v>
      </c>
    </row>
    <row r="357" spans="1:27" ht="23.4" thickBot="1">
      <c r="A357" s="115" t="s">
        <v>2020</v>
      </c>
      <c r="B357" s="143">
        <v>1.03</v>
      </c>
      <c r="C357" s="147">
        <v>0.71</v>
      </c>
      <c r="D357" s="116">
        <f t="shared" si="12"/>
        <v>2016</v>
      </c>
      <c r="G357" s="140" t="s">
        <v>1658</v>
      </c>
      <c r="H357" s="116">
        <v>2</v>
      </c>
      <c r="I357" s="116">
        <v>2016</v>
      </c>
      <c r="J357" t="str">
        <f t="shared" si="11"/>
        <v>2/06/2016</v>
      </c>
      <c r="N357" s="135">
        <v>42406</v>
      </c>
      <c r="O357" s="136">
        <v>0.19</v>
      </c>
      <c r="P357" s="136" t="s">
        <v>434</v>
      </c>
      <c r="Q357" s="136">
        <v>0.28999999999999998</v>
      </c>
      <c r="R357" s="136" t="s">
        <v>434</v>
      </c>
      <c r="S357" s="136">
        <v>0.48</v>
      </c>
      <c r="T357" s="136">
        <v>0.68</v>
      </c>
      <c r="U357" s="136">
        <v>0.89</v>
      </c>
      <c r="V357" s="136">
        <v>1.03</v>
      </c>
      <c r="W357" s="136">
        <v>1.36</v>
      </c>
      <c r="X357" s="136">
        <v>1.63</v>
      </c>
      <c r="Y357" s="136">
        <v>1.81</v>
      </c>
      <c r="Z357" s="136">
        <v>2.17</v>
      </c>
      <c r="AA357" s="136">
        <v>2.58</v>
      </c>
    </row>
    <row r="358" spans="1:27" ht="23.4" thickBot="1">
      <c r="A358" s="115" t="s">
        <v>2021</v>
      </c>
      <c r="B358" s="144">
        <v>0.92</v>
      </c>
      <c r="C358" s="148">
        <v>0.65</v>
      </c>
      <c r="D358" s="116">
        <f t="shared" si="12"/>
        <v>2016</v>
      </c>
      <c r="G358" s="141" t="s">
        <v>1658</v>
      </c>
      <c r="H358" s="116">
        <v>3</v>
      </c>
      <c r="I358" s="116">
        <v>2016</v>
      </c>
      <c r="J358" t="str">
        <f t="shared" si="11"/>
        <v>3/06/2016</v>
      </c>
      <c r="N358" s="137">
        <v>42435</v>
      </c>
      <c r="O358" s="138">
        <v>0.19</v>
      </c>
      <c r="P358" s="138" t="s">
        <v>434</v>
      </c>
      <c r="Q358" s="138">
        <v>0.3</v>
      </c>
      <c r="R358" s="138" t="s">
        <v>434</v>
      </c>
      <c r="S358" s="138">
        <v>0.43</v>
      </c>
      <c r="T358" s="138">
        <v>0.6</v>
      </c>
      <c r="U358" s="138">
        <v>0.78</v>
      </c>
      <c r="V358" s="138">
        <v>0.92</v>
      </c>
      <c r="W358" s="138">
        <v>1.23</v>
      </c>
      <c r="X358" s="138">
        <v>1.5</v>
      </c>
      <c r="Y358" s="138">
        <v>1.71</v>
      </c>
      <c r="Z358" s="138">
        <v>2.09</v>
      </c>
      <c r="AA358" s="138">
        <v>2.52</v>
      </c>
    </row>
    <row r="359" spans="1:27" ht="23.4" thickBot="1">
      <c r="A359" s="115" t="s">
        <v>2022</v>
      </c>
      <c r="B359" s="143">
        <v>0.94</v>
      </c>
      <c r="C359" s="147">
        <v>0.65</v>
      </c>
      <c r="D359" s="116">
        <f t="shared" si="12"/>
        <v>2016</v>
      </c>
      <c r="G359" s="140" t="s">
        <v>1658</v>
      </c>
      <c r="H359" s="116">
        <v>6</v>
      </c>
      <c r="I359" s="116">
        <v>2016</v>
      </c>
      <c r="J359" t="str">
        <f t="shared" si="11"/>
        <v>6/06/2016</v>
      </c>
      <c r="N359" s="135">
        <v>42527</v>
      </c>
      <c r="O359" s="136">
        <v>0.19</v>
      </c>
      <c r="P359" s="136" t="s">
        <v>434</v>
      </c>
      <c r="Q359" s="136">
        <v>0.28000000000000003</v>
      </c>
      <c r="R359" s="136" t="s">
        <v>434</v>
      </c>
      <c r="S359" s="136">
        <v>0.43</v>
      </c>
      <c r="T359" s="136">
        <v>0.6</v>
      </c>
      <c r="U359" s="136">
        <v>0.8</v>
      </c>
      <c r="V359" s="136">
        <v>0.94</v>
      </c>
      <c r="W359" s="136">
        <v>1.25</v>
      </c>
      <c r="X359" s="136">
        <v>1.53</v>
      </c>
      <c r="Y359" s="136">
        <v>1.73</v>
      </c>
      <c r="Z359" s="136">
        <v>2.12</v>
      </c>
      <c r="AA359" s="136">
        <v>2.5499999999999998</v>
      </c>
    </row>
    <row r="360" spans="1:27" ht="23.4" thickBot="1">
      <c r="A360" s="115" t="s">
        <v>2023</v>
      </c>
      <c r="B360" s="144">
        <v>0.94</v>
      </c>
      <c r="C360" s="148">
        <v>0.62</v>
      </c>
      <c r="D360" s="116">
        <f t="shared" si="12"/>
        <v>2016</v>
      </c>
      <c r="G360" s="141" t="s">
        <v>1658</v>
      </c>
      <c r="H360" s="116">
        <v>7</v>
      </c>
      <c r="I360" s="116">
        <v>2016</v>
      </c>
      <c r="J360" t="str">
        <f t="shared" si="11"/>
        <v>7/06/2016</v>
      </c>
      <c r="N360" s="137">
        <v>42557</v>
      </c>
      <c r="O360" s="138">
        <v>0.2</v>
      </c>
      <c r="P360" s="138" t="s">
        <v>434</v>
      </c>
      <c r="Q360" s="138">
        <v>0.28000000000000003</v>
      </c>
      <c r="R360" s="138" t="s">
        <v>434</v>
      </c>
      <c r="S360" s="138">
        <v>0.43</v>
      </c>
      <c r="T360" s="138">
        <v>0.59</v>
      </c>
      <c r="U360" s="138">
        <v>0.78</v>
      </c>
      <c r="V360" s="138">
        <v>0.94</v>
      </c>
      <c r="W360" s="138">
        <v>1.23</v>
      </c>
      <c r="X360" s="138">
        <v>1.51</v>
      </c>
      <c r="Y360" s="138">
        <v>1.72</v>
      </c>
      <c r="Z360" s="138">
        <v>2.1</v>
      </c>
      <c r="AA360" s="138">
        <v>2.54</v>
      </c>
    </row>
    <row r="361" spans="1:27" ht="23.4" thickBot="1">
      <c r="A361" s="115" t="s">
        <v>2024</v>
      </c>
      <c r="B361" s="143">
        <v>0.93</v>
      </c>
      <c r="C361" s="147">
        <v>0.59</v>
      </c>
      <c r="D361" s="116">
        <f t="shared" si="12"/>
        <v>2016</v>
      </c>
      <c r="G361" s="140" t="s">
        <v>1658</v>
      </c>
      <c r="H361" s="116">
        <v>8</v>
      </c>
      <c r="I361" s="116">
        <v>2016</v>
      </c>
      <c r="J361" t="str">
        <f t="shared" si="11"/>
        <v>8/06/2016</v>
      </c>
      <c r="N361" s="135">
        <v>42588</v>
      </c>
      <c r="O361" s="136">
        <v>0.2</v>
      </c>
      <c r="P361" s="136" t="s">
        <v>434</v>
      </c>
      <c r="Q361" s="136">
        <v>0.24</v>
      </c>
      <c r="R361" s="136" t="s">
        <v>434</v>
      </c>
      <c r="S361" s="136">
        <v>0.43</v>
      </c>
      <c r="T361" s="136">
        <v>0.6</v>
      </c>
      <c r="U361" s="136">
        <v>0.78</v>
      </c>
      <c r="V361" s="136">
        <v>0.93</v>
      </c>
      <c r="W361" s="136">
        <v>1.23</v>
      </c>
      <c r="X361" s="136">
        <v>1.51</v>
      </c>
      <c r="Y361" s="136">
        <v>1.71</v>
      </c>
      <c r="Z361" s="136">
        <v>2.08</v>
      </c>
      <c r="AA361" s="136">
        <v>2.5099999999999998</v>
      </c>
    </row>
    <row r="362" spans="1:27" ht="23.4" thickBot="1">
      <c r="A362" s="115" t="s">
        <v>2025</v>
      </c>
      <c r="B362" s="144">
        <v>0.91</v>
      </c>
      <c r="C362" s="148">
        <v>0.59</v>
      </c>
      <c r="D362" s="116">
        <f t="shared" si="12"/>
        <v>2016</v>
      </c>
      <c r="G362" s="141" t="s">
        <v>1658</v>
      </c>
      <c r="H362" s="116">
        <v>9</v>
      </c>
      <c r="I362" s="116">
        <v>2016</v>
      </c>
      <c r="J362" t="str">
        <f t="shared" si="11"/>
        <v>9/06/2016</v>
      </c>
      <c r="N362" s="137">
        <v>42619</v>
      </c>
      <c r="O362" s="138">
        <v>0.21</v>
      </c>
      <c r="P362" s="138" t="s">
        <v>434</v>
      </c>
      <c r="Q362" s="138">
        <v>0.26</v>
      </c>
      <c r="R362" s="138" t="s">
        <v>434</v>
      </c>
      <c r="S362" s="138">
        <v>0.43</v>
      </c>
      <c r="T362" s="138">
        <v>0.59</v>
      </c>
      <c r="U362" s="138">
        <v>0.77</v>
      </c>
      <c r="V362" s="138">
        <v>0.91</v>
      </c>
      <c r="W362" s="138">
        <v>1.22</v>
      </c>
      <c r="X362" s="138">
        <v>1.49</v>
      </c>
      <c r="Y362" s="138">
        <v>1.68</v>
      </c>
      <c r="Z362" s="138">
        <v>2.0499999999999998</v>
      </c>
      <c r="AA362" s="138">
        <v>2.48</v>
      </c>
    </row>
    <row r="363" spans="1:27" ht="23.4" thickBot="1">
      <c r="A363" s="115" t="s">
        <v>2026</v>
      </c>
      <c r="B363" s="143">
        <v>0.87</v>
      </c>
      <c r="C363" s="147">
        <v>0.57999999999999996</v>
      </c>
      <c r="D363" s="116">
        <f t="shared" si="12"/>
        <v>2016</v>
      </c>
      <c r="G363" s="140" t="s">
        <v>1658</v>
      </c>
      <c r="H363" s="116">
        <v>10</v>
      </c>
      <c r="I363" s="116">
        <v>2016</v>
      </c>
      <c r="J363" t="str">
        <f t="shared" si="11"/>
        <v>10/06/2016</v>
      </c>
      <c r="N363" s="135">
        <v>42649</v>
      </c>
      <c r="O363" s="136">
        <v>0.18</v>
      </c>
      <c r="P363" s="136" t="s">
        <v>434</v>
      </c>
      <c r="Q363" s="136">
        <v>0.26</v>
      </c>
      <c r="R363" s="136" t="s">
        <v>434</v>
      </c>
      <c r="S363" s="136">
        <v>0.42</v>
      </c>
      <c r="T363" s="136">
        <v>0.56999999999999995</v>
      </c>
      <c r="U363" s="136">
        <v>0.73</v>
      </c>
      <c r="V363" s="136">
        <v>0.87</v>
      </c>
      <c r="W363" s="136">
        <v>1.17</v>
      </c>
      <c r="X363" s="136">
        <v>1.44</v>
      </c>
      <c r="Y363" s="136">
        <v>1.64</v>
      </c>
      <c r="Z363" s="136">
        <v>2.02</v>
      </c>
      <c r="AA363" s="136">
        <v>2.44</v>
      </c>
    </row>
    <row r="364" spans="1:27" ht="23.4" thickBot="1">
      <c r="A364" s="115" t="s">
        <v>2027</v>
      </c>
      <c r="B364" s="144">
        <v>0.84</v>
      </c>
      <c r="C364" s="148">
        <v>0.62</v>
      </c>
      <c r="D364" s="116">
        <f t="shared" si="12"/>
        <v>2016</v>
      </c>
      <c r="G364" s="141" t="s">
        <v>1658</v>
      </c>
      <c r="H364" s="116">
        <v>13</v>
      </c>
      <c r="I364" s="116">
        <v>2016</v>
      </c>
      <c r="J364" t="str">
        <f t="shared" si="11"/>
        <v>13/06/2016</v>
      </c>
      <c r="N364" s="138" t="s">
        <v>648</v>
      </c>
      <c r="O364" s="138">
        <v>0.23</v>
      </c>
      <c r="P364" s="138" t="s">
        <v>434</v>
      </c>
      <c r="Q364" s="138">
        <v>0.27</v>
      </c>
      <c r="R364" s="138" t="s">
        <v>434</v>
      </c>
      <c r="S364" s="138">
        <v>0.4</v>
      </c>
      <c r="T364" s="138">
        <v>0.55000000000000004</v>
      </c>
      <c r="U364" s="138">
        <v>0.73</v>
      </c>
      <c r="V364" s="138">
        <v>0.84</v>
      </c>
      <c r="W364" s="138">
        <v>1.1399999999999999</v>
      </c>
      <c r="X364" s="138">
        <v>1.42</v>
      </c>
      <c r="Y364" s="138">
        <v>1.62</v>
      </c>
      <c r="Z364" s="138">
        <v>2.0099999999999998</v>
      </c>
      <c r="AA364" s="138">
        <v>2.4300000000000002</v>
      </c>
    </row>
    <row r="365" spans="1:27" ht="23.4" thickBot="1">
      <c r="A365" s="115" t="s">
        <v>2028</v>
      </c>
      <c r="B365" s="143">
        <v>0.85</v>
      </c>
      <c r="C365" s="147">
        <v>0.64</v>
      </c>
      <c r="D365" s="116">
        <f t="shared" si="12"/>
        <v>2016</v>
      </c>
      <c r="G365" s="140" t="s">
        <v>1658</v>
      </c>
      <c r="H365" s="116">
        <v>14</v>
      </c>
      <c r="I365" s="116">
        <v>2016</v>
      </c>
      <c r="J365" t="str">
        <f t="shared" si="11"/>
        <v>14/06/2016</v>
      </c>
      <c r="N365" s="136" t="s">
        <v>649</v>
      </c>
      <c r="O365" s="136">
        <v>0.24</v>
      </c>
      <c r="P365" s="136" t="s">
        <v>434</v>
      </c>
      <c r="Q365" s="136">
        <v>0.27</v>
      </c>
      <c r="R365" s="136" t="s">
        <v>434</v>
      </c>
      <c r="S365" s="136">
        <v>0.41</v>
      </c>
      <c r="T365" s="136">
        <v>0.55000000000000004</v>
      </c>
      <c r="U365" s="136">
        <v>0.74</v>
      </c>
      <c r="V365" s="136">
        <v>0.85</v>
      </c>
      <c r="W365" s="136">
        <v>1.1499999999999999</v>
      </c>
      <c r="X365" s="136">
        <v>1.42</v>
      </c>
      <c r="Y365" s="136">
        <v>1.62</v>
      </c>
      <c r="Z365" s="136">
        <v>2</v>
      </c>
      <c r="AA365" s="136">
        <v>2.4300000000000002</v>
      </c>
    </row>
    <row r="366" spans="1:27" ht="23.4" thickBot="1">
      <c r="A366" s="115" t="s">
        <v>2029</v>
      </c>
      <c r="B366" s="144">
        <v>0.81</v>
      </c>
      <c r="C366" s="148">
        <v>0.61</v>
      </c>
      <c r="D366" s="116">
        <f t="shared" si="12"/>
        <v>2016</v>
      </c>
      <c r="G366" s="141" t="s">
        <v>1658</v>
      </c>
      <c r="H366" s="116">
        <v>15</v>
      </c>
      <c r="I366" s="116">
        <v>2016</v>
      </c>
      <c r="J366" t="str">
        <f t="shared" si="11"/>
        <v>15/06/2016</v>
      </c>
      <c r="N366" s="138" t="s">
        <v>650</v>
      </c>
      <c r="O366" s="138">
        <v>0.23</v>
      </c>
      <c r="P366" s="138" t="s">
        <v>434</v>
      </c>
      <c r="Q366" s="138">
        <v>0.26</v>
      </c>
      <c r="R366" s="138" t="s">
        <v>434</v>
      </c>
      <c r="S366" s="138">
        <v>0.37</v>
      </c>
      <c r="T366" s="138">
        <v>0.52</v>
      </c>
      <c r="U366" s="138">
        <v>0.69</v>
      </c>
      <c r="V366" s="138">
        <v>0.81</v>
      </c>
      <c r="W366" s="138">
        <v>1.1000000000000001</v>
      </c>
      <c r="X366" s="138">
        <v>1.38</v>
      </c>
      <c r="Y366" s="138">
        <v>1.6</v>
      </c>
      <c r="Z366" s="138">
        <v>1.99</v>
      </c>
      <c r="AA366" s="138">
        <v>2.4300000000000002</v>
      </c>
    </row>
    <row r="367" spans="1:27" ht="23.4" thickBot="1">
      <c r="A367" s="115" t="s">
        <v>2030</v>
      </c>
      <c r="B367" s="143">
        <v>0.81</v>
      </c>
      <c r="C367" s="147">
        <v>0.62</v>
      </c>
      <c r="D367" s="116">
        <f t="shared" si="12"/>
        <v>2016</v>
      </c>
      <c r="G367" s="140" t="s">
        <v>1658</v>
      </c>
      <c r="H367" s="116">
        <v>16</v>
      </c>
      <c r="I367" s="116">
        <v>2016</v>
      </c>
      <c r="J367" t="str">
        <f t="shared" si="11"/>
        <v>16/06/2016</v>
      </c>
      <c r="N367" s="136" t="s">
        <v>651</v>
      </c>
      <c r="O367" s="136">
        <v>0.23</v>
      </c>
      <c r="P367" s="136" t="s">
        <v>434</v>
      </c>
      <c r="Q367" s="136">
        <v>0.27</v>
      </c>
      <c r="R367" s="136" t="s">
        <v>434</v>
      </c>
      <c r="S367" s="136">
        <v>0.36</v>
      </c>
      <c r="T367" s="136">
        <v>0.53</v>
      </c>
      <c r="U367" s="136">
        <v>0.7</v>
      </c>
      <c r="V367" s="136">
        <v>0.81</v>
      </c>
      <c r="W367" s="136">
        <v>1.1000000000000001</v>
      </c>
      <c r="X367" s="136">
        <v>1.37</v>
      </c>
      <c r="Y367" s="136">
        <v>1.57</v>
      </c>
      <c r="Z367" s="136">
        <v>1.96</v>
      </c>
      <c r="AA367" s="136">
        <v>2.39</v>
      </c>
    </row>
    <row r="368" spans="1:27" ht="23.4" thickBot="1">
      <c r="A368" s="115" t="s">
        <v>2031</v>
      </c>
      <c r="B368" s="144">
        <v>0.83</v>
      </c>
      <c r="C368" s="148">
        <v>0.66</v>
      </c>
      <c r="D368" s="116">
        <f t="shared" si="12"/>
        <v>2016</v>
      </c>
      <c r="G368" s="141" t="s">
        <v>1658</v>
      </c>
      <c r="H368" s="116">
        <v>17</v>
      </c>
      <c r="I368" s="116">
        <v>2016</v>
      </c>
      <c r="J368" t="str">
        <f t="shared" si="11"/>
        <v>17/06/2016</v>
      </c>
      <c r="N368" s="138" t="s">
        <v>652</v>
      </c>
      <c r="O368" s="138">
        <v>0.22</v>
      </c>
      <c r="P368" s="138" t="s">
        <v>434</v>
      </c>
      <c r="Q368" s="138">
        <v>0.27</v>
      </c>
      <c r="R368" s="138" t="s">
        <v>434</v>
      </c>
      <c r="S368" s="138">
        <v>0.37</v>
      </c>
      <c r="T368" s="138">
        <v>0.51</v>
      </c>
      <c r="U368" s="138">
        <v>0.7</v>
      </c>
      <c r="V368" s="138">
        <v>0.83</v>
      </c>
      <c r="W368" s="138">
        <v>1.1299999999999999</v>
      </c>
      <c r="X368" s="138">
        <v>1.41</v>
      </c>
      <c r="Y368" s="138">
        <v>1.62</v>
      </c>
      <c r="Z368" s="138">
        <v>1.99</v>
      </c>
      <c r="AA368" s="138">
        <v>2.4300000000000002</v>
      </c>
    </row>
    <row r="369" spans="1:27" ht="23.4" thickBot="1">
      <c r="A369" s="115" t="s">
        <v>2032</v>
      </c>
      <c r="B369" s="143">
        <v>0.87</v>
      </c>
      <c r="C369" s="147">
        <v>0.69</v>
      </c>
      <c r="D369" s="116">
        <f t="shared" si="12"/>
        <v>2016</v>
      </c>
      <c r="G369" s="140" t="s">
        <v>1658</v>
      </c>
      <c r="H369" s="116">
        <v>20</v>
      </c>
      <c r="I369" s="116">
        <v>2016</v>
      </c>
      <c r="J369" t="str">
        <f t="shared" si="11"/>
        <v>20/06/2016</v>
      </c>
      <c r="N369" s="136" t="s">
        <v>653</v>
      </c>
      <c r="O369" s="136">
        <v>0.23</v>
      </c>
      <c r="P369" s="136" t="s">
        <v>434</v>
      </c>
      <c r="Q369" s="136">
        <v>0.28000000000000003</v>
      </c>
      <c r="R369" s="136" t="s">
        <v>434</v>
      </c>
      <c r="S369" s="136">
        <v>0.41</v>
      </c>
      <c r="T369" s="136">
        <v>0.56000000000000005</v>
      </c>
      <c r="U369" s="136">
        <v>0.74</v>
      </c>
      <c r="V369" s="136">
        <v>0.87</v>
      </c>
      <c r="W369" s="136">
        <v>1.17</v>
      </c>
      <c r="X369" s="136">
        <v>1.45</v>
      </c>
      <c r="Y369" s="136">
        <v>1.67</v>
      </c>
      <c r="Z369" s="136">
        <v>2.0299999999999998</v>
      </c>
      <c r="AA369" s="136">
        <v>2.4700000000000002</v>
      </c>
    </row>
    <row r="370" spans="1:27" ht="23.4" thickBot="1">
      <c r="A370" s="115" t="s">
        <v>2033</v>
      </c>
      <c r="B370" s="144">
        <v>0.89</v>
      </c>
      <c r="C370" s="148">
        <v>0.72</v>
      </c>
      <c r="D370" s="116">
        <f t="shared" si="12"/>
        <v>2016</v>
      </c>
      <c r="G370" s="141" t="s">
        <v>1658</v>
      </c>
      <c r="H370" s="116">
        <v>21</v>
      </c>
      <c r="I370" s="116">
        <v>2016</v>
      </c>
      <c r="J370" t="str">
        <f t="shared" si="11"/>
        <v>21/06/2016</v>
      </c>
      <c r="N370" s="138" t="s">
        <v>654</v>
      </c>
      <c r="O370" s="138">
        <v>0.25</v>
      </c>
      <c r="P370" s="138" t="s">
        <v>434</v>
      </c>
      <c r="Q370" s="138">
        <v>0.27</v>
      </c>
      <c r="R370" s="138" t="s">
        <v>434</v>
      </c>
      <c r="S370" s="138">
        <v>0.41</v>
      </c>
      <c r="T370" s="138">
        <v>0.56999999999999995</v>
      </c>
      <c r="U370" s="138">
        <v>0.76</v>
      </c>
      <c r="V370" s="138">
        <v>0.89</v>
      </c>
      <c r="W370" s="138">
        <v>1.22</v>
      </c>
      <c r="X370" s="138">
        <v>1.49</v>
      </c>
      <c r="Y370" s="138">
        <v>1.71</v>
      </c>
      <c r="Z370" s="138">
        <v>2.0699999999999998</v>
      </c>
      <c r="AA370" s="138">
        <v>2.5</v>
      </c>
    </row>
    <row r="371" spans="1:27" ht="23.4" thickBot="1">
      <c r="A371" s="115" t="s">
        <v>2034</v>
      </c>
      <c r="B371" s="143">
        <v>0.88</v>
      </c>
      <c r="C371" s="147">
        <v>0.69</v>
      </c>
      <c r="D371" s="116">
        <f t="shared" si="12"/>
        <v>2016</v>
      </c>
      <c r="G371" s="140" t="s">
        <v>1658</v>
      </c>
      <c r="H371" s="116">
        <v>22</v>
      </c>
      <c r="I371" s="116">
        <v>2016</v>
      </c>
      <c r="J371" t="str">
        <f t="shared" si="11"/>
        <v>22/06/2016</v>
      </c>
      <c r="N371" s="136" t="s">
        <v>655</v>
      </c>
      <c r="O371" s="136">
        <v>0.25</v>
      </c>
      <c r="P371" s="136" t="s">
        <v>434</v>
      </c>
      <c r="Q371" s="136">
        <v>0.27</v>
      </c>
      <c r="R371" s="136" t="s">
        <v>434</v>
      </c>
      <c r="S371" s="136">
        <v>0.4</v>
      </c>
      <c r="T371" s="136">
        <v>0.56000000000000005</v>
      </c>
      <c r="U371" s="136">
        <v>0.75</v>
      </c>
      <c r="V371" s="136">
        <v>0.88</v>
      </c>
      <c r="W371" s="136">
        <v>1.2</v>
      </c>
      <c r="X371" s="136">
        <v>1.49</v>
      </c>
      <c r="Y371" s="136">
        <v>1.69</v>
      </c>
      <c r="Z371" s="136">
        <v>2.06</v>
      </c>
      <c r="AA371" s="136">
        <v>2.5</v>
      </c>
    </row>
    <row r="372" spans="1:27" ht="23.4" thickBot="1">
      <c r="A372" s="115" t="s">
        <v>2035</v>
      </c>
      <c r="B372" s="144">
        <v>0.92</v>
      </c>
      <c r="C372" s="148">
        <v>0.69</v>
      </c>
      <c r="D372" s="116">
        <f t="shared" si="12"/>
        <v>2016</v>
      </c>
      <c r="G372" s="141" t="s">
        <v>1658</v>
      </c>
      <c r="H372" s="116">
        <v>23</v>
      </c>
      <c r="I372" s="116">
        <v>2016</v>
      </c>
      <c r="J372" t="str">
        <f t="shared" si="11"/>
        <v>23/06/2016</v>
      </c>
      <c r="N372" s="138" t="s">
        <v>656</v>
      </c>
      <c r="O372" s="138">
        <v>0.27</v>
      </c>
      <c r="P372" s="138" t="s">
        <v>434</v>
      </c>
      <c r="Q372" s="138">
        <v>0.31</v>
      </c>
      <c r="R372" s="138" t="s">
        <v>434</v>
      </c>
      <c r="S372" s="138">
        <v>0.43</v>
      </c>
      <c r="T372" s="138">
        <v>0.57999999999999996</v>
      </c>
      <c r="U372" s="138">
        <v>0.78</v>
      </c>
      <c r="V372" s="138">
        <v>0.92</v>
      </c>
      <c r="W372" s="138">
        <v>1.25</v>
      </c>
      <c r="X372" s="138">
        <v>1.54</v>
      </c>
      <c r="Y372" s="138">
        <v>1.74</v>
      </c>
      <c r="Z372" s="138">
        <v>2.12</v>
      </c>
      <c r="AA372" s="138">
        <v>2.5499999999999998</v>
      </c>
    </row>
    <row r="373" spans="1:27" ht="23.4" thickBot="1">
      <c r="A373" s="115" t="s">
        <v>2036</v>
      </c>
      <c r="B373" s="143">
        <v>0.76</v>
      </c>
      <c r="C373" s="147">
        <v>0.61</v>
      </c>
      <c r="D373" s="116">
        <f t="shared" si="12"/>
        <v>2016</v>
      </c>
      <c r="G373" s="140" t="s">
        <v>1658</v>
      </c>
      <c r="H373" s="116">
        <v>24</v>
      </c>
      <c r="I373" s="116">
        <v>2016</v>
      </c>
      <c r="J373" t="str">
        <f t="shared" si="11"/>
        <v>24/06/2016</v>
      </c>
      <c r="N373" s="136" t="s">
        <v>657</v>
      </c>
      <c r="O373" s="136">
        <v>0.24</v>
      </c>
      <c r="P373" s="136" t="s">
        <v>434</v>
      </c>
      <c r="Q373" s="136">
        <v>0.27</v>
      </c>
      <c r="R373" s="136" t="s">
        <v>434</v>
      </c>
      <c r="S373" s="136">
        <v>0.38</v>
      </c>
      <c r="T373" s="136">
        <v>0.48</v>
      </c>
      <c r="U373" s="136">
        <v>0.64</v>
      </c>
      <c r="V373" s="136">
        <v>0.76</v>
      </c>
      <c r="W373" s="136">
        <v>1.08</v>
      </c>
      <c r="X373" s="136">
        <v>1.35</v>
      </c>
      <c r="Y373" s="136">
        <v>1.57</v>
      </c>
      <c r="Z373" s="136">
        <v>1.96</v>
      </c>
      <c r="AA373" s="136">
        <v>2.42</v>
      </c>
    </row>
    <row r="374" spans="1:27" ht="23.4" thickBot="1">
      <c r="A374" s="115" t="s">
        <v>2037</v>
      </c>
      <c r="B374" s="144">
        <v>0.7</v>
      </c>
      <c r="C374" s="148">
        <v>0.55000000000000004</v>
      </c>
      <c r="D374" s="116">
        <f t="shared" si="12"/>
        <v>2016</v>
      </c>
      <c r="G374" s="141" t="s">
        <v>1658</v>
      </c>
      <c r="H374" s="116">
        <v>27</v>
      </c>
      <c r="I374" s="116">
        <v>2016</v>
      </c>
      <c r="J374" t="str">
        <f t="shared" si="11"/>
        <v>27/06/2016</v>
      </c>
      <c r="N374" s="138" t="s">
        <v>658</v>
      </c>
      <c r="O374" s="138">
        <v>0.22</v>
      </c>
      <c r="P374" s="138" t="s">
        <v>434</v>
      </c>
      <c r="Q374" s="138">
        <v>0.27</v>
      </c>
      <c r="R374" s="138" t="s">
        <v>434</v>
      </c>
      <c r="S374" s="138">
        <v>0.35</v>
      </c>
      <c r="T374" s="138">
        <v>0.45</v>
      </c>
      <c r="U374" s="138">
        <v>0.61</v>
      </c>
      <c r="V374" s="138">
        <v>0.7</v>
      </c>
      <c r="W374" s="138">
        <v>1</v>
      </c>
      <c r="X374" s="138">
        <v>1.26</v>
      </c>
      <c r="Y374" s="138">
        <v>1.46</v>
      </c>
      <c r="Z374" s="138">
        <v>1.83</v>
      </c>
      <c r="AA374" s="138">
        <v>2.2799999999999998</v>
      </c>
    </row>
    <row r="375" spans="1:27" ht="23.4" thickBot="1">
      <c r="A375" s="115" t="s">
        <v>2038</v>
      </c>
      <c r="B375" s="143">
        <v>0.71</v>
      </c>
      <c r="C375" s="147">
        <v>0.52</v>
      </c>
      <c r="D375" s="116">
        <f t="shared" si="12"/>
        <v>2016</v>
      </c>
      <c r="G375" s="140" t="s">
        <v>1658</v>
      </c>
      <c r="H375" s="116">
        <v>28</v>
      </c>
      <c r="I375" s="116">
        <v>2016</v>
      </c>
      <c r="J375" t="str">
        <f t="shared" si="11"/>
        <v>28/06/2016</v>
      </c>
      <c r="N375" s="136" t="s">
        <v>659</v>
      </c>
      <c r="O375" s="136">
        <v>0.25</v>
      </c>
      <c r="P375" s="136" t="s">
        <v>434</v>
      </c>
      <c r="Q375" s="136">
        <v>0.26</v>
      </c>
      <c r="R375" s="136" t="s">
        <v>434</v>
      </c>
      <c r="S375" s="136">
        <v>0.35</v>
      </c>
      <c r="T375" s="136">
        <v>0.45</v>
      </c>
      <c r="U375" s="136">
        <v>0.61</v>
      </c>
      <c r="V375" s="136">
        <v>0.71</v>
      </c>
      <c r="W375" s="136">
        <v>1</v>
      </c>
      <c r="X375" s="136">
        <v>1.26</v>
      </c>
      <c r="Y375" s="136">
        <v>1.46</v>
      </c>
      <c r="Z375" s="136">
        <v>1.83</v>
      </c>
      <c r="AA375" s="136">
        <v>2.27</v>
      </c>
    </row>
    <row r="376" spans="1:27" ht="23.4" thickBot="1">
      <c r="A376" s="115" t="s">
        <v>2039</v>
      </c>
      <c r="B376" s="144">
        <v>0.74</v>
      </c>
      <c r="C376" s="148">
        <v>0.54</v>
      </c>
      <c r="D376" s="116">
        <f t="shared" si="12"/>
        <v>2016</v>
      </c>
      <c r="G376" s="141" t="s">
        <v>1658</v>
      </c>
      <c r="H376" s="116">
        <v>29</v>
      </c>
      <c r="I376" s="116">
        <v>2016</v>
      </c>
      <c r="J376" t="str">
        <f t="shared" si="11"/>
        <v>29/06/2016</v>
      </c>
      <c r="N376" s="138" t="s">
        <v>660</v>
      </c>
      <c r="O376" s="138">
        <v>0.18</v>
      </c>
      <c r="P376" s="138" t="s">
        <v>434</v>
      </c>
      <c r="Q376" s="138">
        <v>0.26</v>
      </c>
      <c r="R376" s="138" t="s">
        <v>434</v>
      </c>
      <c r="S376" s="138">
        <v>0.35</v>
      </c>
      <c r="T376" s="138">
        <v>0.46</v>
      </c>
      <c r="U376" s="138">
        <v>0.62</v>
      </c>
      <c r="V376" s="138">
        <v>0.74</v>
      </c>
      <c r="W376" s="138">
        <v>1.03</v>
      </c>
      <c r="X376" s="138">
        <v>1.3</v>
      </c>
      <c r="Y376" s="138">
        <v>1.5</v>
      </c>
      <c r="Z376" s="138">
        <v>1.86</v>
      </c>
      <c r="AA376" s="138">
        <v>2.2999999999999998</v>
      </c>
    </row>
    <row r="377" spans="1:27" ht="23.4" thickBot="1">
      <c r="A377" s="115" t="s">
        <v>2040</v>
      </c>
      <c r="B377" s="143">
        <v>0.71</v>
      </c>
      <c r="C377" s="147">
        <v>0.52</v>
      </c>
      <c r="D377" s="116">
        <f t="shared" si="12"/>
        <v>2016</v>
      </c>
      <c r="G377" s="140" t="s">
        <v>1658</v>
      </c>
      <c r="H377" s="116">
        <v>30</v>
      </c>
      <c r="I377" s="116">
        <v>2016</v>
      </c>
      <c r="J377" t="str">
        <f t="shared" si="11"/>
        <v>30/06/2016</v>
      </c>
      <c r="N377" s="136" t="s">
        <v>661</v>
      </c>
      <c r="O377" s="136">
        <v>0.2</v>
      </c>
      <c r="P377" s="136" t="s">
        <v>434</v>
      </c>
      <c r="Q377" s="136">
        <v>0.26</v>
      </c>
      <c r="R377" s="136" t="s">
        <v>434</v>
      </c>
      <c r="S377" s="136">
        <v>0.36</v>
      </c>
      <c r="T377" s="136">
        <v>0.45</v>
      </c>
      <c r="U377" s="136">
        <v>0.57999999999999996</v>
      </c>
      <c r="V377" s="136">
        <v>0.71</v>
      </c>
      <c r="W377" s="136">
        <v>1.01</v>
      </c>
      <c r="X377" s="136">
        <v>1.29</v>
      </c>
      <c r="Y377" s="136">
        <v>1.49</v>
      </c>
      <c r="Z377" s="136">
        <v>1.86</v>
      </c>
      <c r="AA377" s="136">
        <v>2.2999999999999998</v>
      </c>
    </row>
    <row r="378" spans="1:27" ht="23.4" thickBot="1">
      <c r="A378" s="115" t="s">
        <v>2041</v>
      </c>
      <c r="B378" s="144">
        <v>0.71</v>
      </c>
      <c r="C378" s="148">
        <v>0.45</v>
      </c>
      <c r="D378" s="116">
        <f t="shared" si="12"/>
        <v>2016</v>
      </c>
      <c r="G378" s="141" t="s">
        <v>1659</v>
      </c>
      <c r="H378" s="116">
        <v>1</v>
      </c>
      <c r="I378" s="116">
        <v>2016</v>
      </c>
      <c r="J378" t="str">
        <f t="shared" si="11"/>
        <v>1/07/2016</v>
      </c>
      <c r="N378" s="137">
        <v>42376</v>
      </c>
      <c r="O378" s="138">
        <v>0.24</v>
      </c>
      <c r="P378" s="138" t="s">
        <v>434</v>
      </c>
      <c r="Q378" s="138">
        <v>0.28000000000000003</v>
      </c>
      <c r="R378" s="138" t="s">
        <v>434</v>
      </c>
      <c r="S378" s="138">
        <v>0.37</v>
      </c>
      <c r="T378" s="138">
        <v>0.45</v>
      </c>
      <c r="U378" s="138">
        <v>0.59</v>
      </c>
      <c r="V378" s="138">
        <v>0.71</v>
      </c>
      <c r="W378" s="138">
        <v>1</v>
      </c>
      <c r="X378" s="138">
        <v>1.27</v>
      </c>
      <c r="Y378" s="138">
        <v>1.46</v>
      </c>
      <c r="Z378" s="138">
        <v>1.81</v>
      </c>
      <c r="AA378" s="138">
        <v>2.2400000000000002</v>
      </c>
    </row>
    <row r="379" spans="1:27" ht="23.4" thickBot="1">
      <c r="A379" s="115" t="s">
        <v>2042</v>
      </c>
      <c r="B379" s="143">
        <v>0.66</v>
      </c>
      <c r="C379" s="147">
        <v>0.39</v>
      </c>
      <c r="D379" s="116">
        <f t="shared" si="12"/>
        <v>2016</v>
      </c>
      <c r="G379" s="140" t="s">
        <v>1659</v>
      </c>
      <c r="H379" s="116">
        <v>5</v>
      </c>
      <c r="I379" s="116">
        <v>2016</v>
      </c>
      <c r="J379" t="str">
        <f t="shared" si="11"/>
        <v>5/07/2016</v>
      </c>
      <c r="N379" s="135">
        <v>42497</v>
      </c>
      <c r="O379" s="136">
        <v>0.27</v>
      </c>
      <c r="P379" s="136" t="s">
        <v>434</v>
      </c>
      <c r="Q379" s="136">
        <v>0.28000000000000003</v>
      </c>
      <c r="R379" s="136" t="s">
        <v>434</v>
      </c>
      <c r="S379" s="136">
        <v>0.35</v>
      </c>
      <c r="T379" s="136">
        <v>0.44</v>
      </c>
      <c r="U379" s="136">
        <v>0.56000000000000005</v>
      </c>
      <c r="V379" s="136">
        <v>0.66</v>
      </c>
      <c r="W379" s="136">
        <v>0.94</v>
      </c>
      <c r="X379" s="136">
        <v>1.19</v>
      </c>
      <c r="Y379" s="136">
        <v>1.37</v>
      </c>
      <c r="Z379" s="136">
        <v>1.72</v>
      </c>
      <c r="AA379" s="136">
        <v>2.14</v>
      </c>
    </row>
    <row r="380" spans="1:27" ht="23.4" thickBot="1">
      <c r="A380" s="115" t="s">
        <v>2043</v>
      </c>
      <c r="B380" s="144">
        <v>0.69</v>
      </c>
      <c r="C380" s="148">
        <v>0.37</v>
      </c>
      <c r="D380" s="116">
        <f t="shared" si="12"/>
        <v>2016</v>
      </c>
      <c r="G380" s="141" t="s">
        <v>1659</v>
      </c>
      <c r="H380" s="116">
        <v>6</v>
      </c>
      <c r="I380" s="116">
        <v>2016</v>
      </c>
      <c r="J380" t="str">
        <f t="shared" si="11"/>
        <v>6/07/2016</v>
      </c>
      <c r="N380" s="137">
        <v>42528</v>
      </c>
      <c r="O380" s="138">
        <v>0.26</v>
      </c>
      <c r="P380" s="138" t="s">
        <v>434</v>
      </c>
      <c r="Q380" s="138">
        <v>0.27</v>
      </c>
      <c r="R380" s="138" t="s">
        <v>434</v>
      </c>
      <c r="S380" s="138">
        <v>0.36</v>
      </c>
      <c r="T380" s="138">
        <v>0.46</v>
      </c>
      <c r="U380" s="138">
        <v>0.57999999999999996</v>
      </c>
      <c r="V380" s="138">
        <v>0.69</v>
      </c>
      <c r="W380" s="138">
        <v>0.95</v>
      </c>
      <c r="X380" s="138">
        <v>1.2</v>
      </c>
      <c r="Y380" s="138">
        <v>1.38</v>
      </c>
      <c r="Z380" s="138">
        <v>1.72</v>
      </c>
      <c r="AA380" s="138">
        <v>2.14</v>
      </c>
    </row>
    <row r="381" spans="1:27" ht="23.4" thickBot="1">
      <c r="A381" s="115" t="s">
        <v>2044</v>
      </c>
      <c r="B381" s="143">
        <v>0.69</v>
      </c>
      <c r="C381" s="147">
        <v>0.39</v>
      </c>
      <c r="D381" s="116">
        <f t="shared" si="12"/>
        <v>2016</v>
      </c>
      <c r="G381" s="140" t="s">
        <v>1659</v>
      </c>
      <c r="H381" s="116">
        <v>7</v>
      </c>
      <c r="I381" s="116">
        <v>2016</v>
      </c>
      <c r="J381" t="str">
        <f t="shared" si="11"/>
        <v>7/07/2016</v>
      </c>
      <c r="N381" s="135">
        <v>42558</v>
      </c>
      <c r="O381" s="136">
        <v>0.27</v>
      </c>
      <c r="P381" s="136" t="s">
        <v>434</v>
      </c>
      <c r="Q381" s="136">
        <v>0.28999999999999998</v>
      </c>
      <c r="R381" s="136" t="s">
        <v>434</v>
      </c>
      <c r="S381" s="136">
        <v>0.37</v>
      </c>
      <c r="T381" s="136">
        <v>0.47</v>
      </c>
      <c r="U381" s="136">
        <v>0.57999999999999996</v>
      </c>
      <c r="V381" s="136">
        <v>0.69</v>
      </c>
      <c r="W381" s="136">
        <v>0.97</v>
      </c>
      <c r="X381" s="136">
        <v>1.21</v>
      </c>
      <c r="Y381" s="136">
        <v>1.4</v>
      </c>
      <c r="Z381" s="136">
        <v>1.72</v>
      </c>
      <c r="AA381" s="136">
        <v>2.14</v>
      </c>
    </row>
    <row r="382" spans="1:27" ht="23.4" thickBot="1">
      <c r="A382" s="115" t="s">
        <v>2045</v>
      </c>
      <c r="B382" s="144">
        <v>0.71</v>
      </c>
      <c r="C382" s="148">
        <v>0.37</v>
      </c>
      <c r="D382" s="116">
        <f t="shared" si="12"/>
        <v>2016</v>
      </c>
      <c r="G382" s="141" t="s">
        <v>1659</v>
      </c>
      <c r="H382" s="116">
        <v>8</v>
      </c>
      <c r="I382" s="116">
        <v>2016</v>
      </c>
      <c r="J382" t="str">
        <f t="shared" si="11"/>
        <v>8/07/2016</v>
      </c>
      <c r="N382" s="137">
        <v>42589</v>
      </c>
      <c r="O382" s="138">
        <v>0.26</v>
      </c>
      <c r="P382" s="138" t="s">
        <v>434</v>
      </c>
      <c r="Q382" s="138">
        <v>0.28000000000000003</v>
      </c>
      <c r="R382" s="138" t="s">
        <v>434</v>
      </c>
      <c r="S382" s="138">
        <v>0.36</v>
      </c>
      <c r="T382" s="138">
        <v>0.48</v>
      </c>
      <c r="U382" s="138">
        <v>0.61</v>
      </c>
      <c r="V382" s="138">
        <v>0.71</v>
      </c>
      <c r="W382" s="138">
        <v>0.95</v>
      </c>
      <c r="X382" s="138">
        <v>1.19</v>
      </c>
      <c r="Y382" s="138">
        <v>1.37</v>
      </c>
      <c r="Z382" s="138">
        <v>1.69</v>
      </c>
      <c r="AA382" s="138">
        <v>2.11</v>
      </c>
    </row>
    <row r="383" spans="1:27" ht="23.4" thickBot="1">
      <c r="A383" s="115" t="s">
        <v>2046</v>
      </c>
      <c r="B383" s="143">
        <v>0.77</v>
      </c>
      <c r="C383" s="147">
        <v>0.41</v>
      </c>
      <c r="D383" s="116">
        <f t="shared" si="12"/>
        <v>2016</v>
      </c>
      <c r="G383" s="140" t="s">
        <v>1659</v>
      </c>
      <c r="H383" s="116">
        <v>11</v>
      </c>
      <c r="I383" s="116">
        <v>2016</v>
      </c>
      <c r="J383" t="str">
        <f t="shared" si="11"/>
        <v>11/07/2016</v>
      </c>
      <c r="N383" s="135">
        <v>42681</v>
      </c>
      <c r="O383" s="136">
        <v>0.28000000000000003</v>
      </c>
      <c r="P383" s="136" t="s">
        <v>434</v>
      </c>
      <c r="Q383" s="136">
        <v>0.31</v>
      </c>
      <c r="R383" s="136" t="s">
        <v>434</v>
      </c>
      <c r="S383" s="136">
        <v>0.4</v>
      </c>
      <c r="T383" s="136">
        <v>0.5</v>
      </c>
      <c r="U383" s="136">
        <v>0.66</v>
      </c>
      <c r="V383" s="136">
        <v>0.77</v>
      </c>
      <c r="W383" s="136">
        <v>1.03</v>
      </c>
      <c r="X383" s="136">
        <v>1.27</v>
      </c>
      <c r="Y383" s="136">
        <v>1.43</v>
      </c>
      <c r="Z383" s="136">
        <v>1.73</v>
      </c>
      <c r="AA383" s="136">
        <v>2.14</v>
      </c>
    </row>
    <row r="384" spans="1:27" ht="23.4" thickBot="1">
      <c r="A384" s="115" t="s">
        <v>2047</v>
      </c>
      <c r="B384" s="144">
        <v>0.81</v>
      </c>
      <c r="C384" s="148">
        <v>0.48</v>
      </c>
      <c r="D384" s="116">
        <f t="shared" si="12"/>
        <v>2016</v>
      </c>
      <c r="G384" s="141" t="s">
        <v>1659</v>
      </c>
      <c r="H384" s="116">
        <v>12</v>
      </c>
      <c r="I384" s="116">
        <v>2016</v>
      </c>
      <c r="J384" t="str">
        <f t="shared" si="11"/>
        <v>12/07/2016</v>
      </c>
      <c r="N384" s="137">
        <v>42711</v>
      </c>
      <c r="O384" s="138">
        <v>0.28999999999999998</v>
      </c>
      <c r="P384" s="138" t="s">
        <v>434</v>
      </c>
      <c r="Q384" s="138">
        <v>0.28999999999999998</v>
      </c>
      <c r="R384" s="138" t="s">
        <v>434</v>
      </c>
      <c r="S384" s="138">
        <v>0.4</v>
      </c>
      <c r="T384" s="138">
        <v>0.52</v>
      </c>
      <c r="U384" s="138">
        <v>0.69</v>
      </c>
      <c r="V384" s="138">
        <v>0.81</v>
      </c>
      <c r="W384" s="138">
        <v>1.1000000000000001</v>
      </c>
      <c r="X384" s="138">
        <v>1.35</v>
      </c>
      <c r="Y384" s="138">
        <v>1.53</v>
      </c>
      <c r="Z384" s="138">
        <v>1.82</v>
      </c>
      <c r="AA384" s="138">
        <v>2.2400000000000002</v>
      </c>
    </row>
    <row r="385" spans="1:27" ht="23.4" thickBot="1">
      <c r="A385" s="115" t="s">
        <v>2048</v>
      </c>
      <c r="B385" s="143">
        <v>0.8</v>
      </c>
      <c r="C385" s="147">
        <v>0.43</v>
      </c>
      <c r="D385" s="116">
        <f t="shared" si="12"/>
        <v>2016</v>
      </c>
      <c r="G385" s="140" t="s">
        <v>1659</v>
      </c>
      <c r="H385" s="116">
        <v>13</v>
      </c>
      <c r="I385" s="116">
        <v>2016</v>
      </c>
      <c r="J385" t="str">
        <f t="shared" si="11"/>
        <v>13/07/2016</v>
      </c>
      <c r="N385" s="136" t="s">
        <v>662</v>
      </c>
      <c r="O385" s="136">
        <v>0.28999999999999998</v>
      </c>
      <c r="P385" s="136" t="s">
        <v>434</v>
      </c>
      <c r="Q385" s="136">
        <v>0.31</v>
      </c>
      <c r="R385" s="136" t="s">
        <v>434</v>
      </c>
      <c r="S385" s="136">
        <v>0.4</v>
      </c>
      <c r="T385" s="136">
        <v>0.51</v>
      </c>
      <c r="U385" s="136">
        <v>0.68</v>
      </c>
      <c r="V385" s="136">
        <v>0.8</v>
      </c>
      <c r="W385" s="136">
        <v>1.07</v>
      </c>
      <c r="X385" s="136">
        <v>1.32</v>
      </c>
      <c r="Y385" s="136">
        <v>1.48</v>
      </c>
      <c r="Z385" s="136">
        <v>1.77</v>
      </c>
      <c r="AA385" s="136">
        <v>2.1800000000000002</v>
      </c>
    </row>
    <row r="386" spans="1:27" ht="23.4" thickBot="1">
      <c r="A386" s="115" t="s">
        <v>2049</v>
      </c>
      <c r="B386" s="144">
        <v>0.82</v>
      </c>
      <c r="C386" s="148">
        <v>0.47</v>
      </c>
      <c r="D386" s="116">
        <f t="shared" si="12"/>
        <v>2016</v>
      </c>
      <c r="G386" s="141" t="s">
        <v>1659</v>
      </c>
      <c r="H386" s="116">
        <v>14</v>
      </c>
      <c r="I386" s="116">
        <v>2016</v>
      </c>
      <c r="J386" t="str">
        <f t="shared" ref="J386:J449" si="13">H386&amp;"/"&amp;G386&amp;"/"&amp;I386</f>
        <v>14/07/2016</v>
      </c>
      <c r="N386" s="138" t="s">
        <v>663</v>
      </c>
      <c r="O386" s="138">
        <v>0.28999999999999998</v>
      </c>
      <c r="P386" s="138" t="s">
        <v>434</v>
      </c>
      <c r="Q386" s="138">
        <v>0.32</v>
      </c>
      <c r="R386" s="138" t="s">
        <v>434</v>
      </c>
      <c r="S386" s="138">
        <v>0.41</v>
      </c>
      <c r="T386" s="138">
        <v>0.53</v>
      </c>
      <c r="U386" s="138">
        <v>0.68</v>
      </c>
      <c r="V386" s="138">
        <v>0.82</v>
      </c>
      <c r="W386" s="138">
        <v>1.1000000000000001</v>
      </c>
      <c r="X386" s="138">
        <v>1.36</v>
      </c>
      <c r="Y386" s="138">
        <v>1.53</v>
      </c>
      <c r="Z386" s="138">
        <v>1.84</v>
      </c>
      <c r="AA386" s="138">
        <v>2.25</v>
      </c>
    </row>
    <row r="387" spans="1:27" ht="23.4" thickBot="1">
      <c r="A387" s="115" t="s">
        <v>2050</v>
      </c>
      <c r="B387" s="143">
        <v>0.87</v>
      </c>
      <c r="C387" s="147">
        <v>0.5</v>
      </c>
      <c r="D387" s="116">
        <f t="shared" ref="D387:D450" si="14">YEAR(A387)</f>
        <v>2016</v>
      </c>
      <c r="G387" s="140" t="s">
        <v>1659</v>
      </c>
      <c r="H387" s="116">
        <v>15</v>
      </c>
      <c r="I387" s="116">
        <v>2016</v>
      </c>
      <c r="J387" t="str">
        <f t="shared" si="13"/>
        <v>15/07/2016</v>
      </c>
      <c r="N387" s="136" t="s">
        <v>664</v>
      </c>
      <c r="O387" s="136">
        <v>0.27</v>
      </c>
      <c r="P387" s="136" t="s">
        <v>434</v>
      </c>
      <c r="Q387" s="136">
        <v>0.32</v>
      </c>
      <c r="R387" s="136" t="s">
        <v>434</v>
      </c>
      <c r="S387" s="136">
        <v>0.42</v>
      </c>
      <c r="T387" s="136">
        <v>0.52</v>
      </c>
      <c r="U387" s="136">
        <v>0.71</v>
      </c>
      <c r="V387" s="136">
        <v>0.87</v>
      </c>
      <c r="W387" s="136">
        <v>1.1499999999999999</v>
      </c>
      <c r="X387" s="136">
        <v>1.42</v>
      </c>
      <c r="Y387" s="136">
        <v>1.6</v>
      </c>
      <c r="Z387" s="136">
        <v>1.9</v>
      </c>
      <c r="AA387" s="136">
        <v>2.2999999999999998</v>
      </c>
    </row>
    <row r="388" spans="1:27" ht="23.4" thickBot="1">
      <c r="A388" s="115" t="s">
        <v>2051</v>
      </c>
      <c r="B388" s="144">
        <v>0.85</v>
      </c>
      <c r="C388" s="148">
        <v>0.49</v>
      </c>
      <c r="D388" s="116">
        <f t="shared" si="14"/>
        <v>2016</v>
      </c>
      <c r="G388" s="141" t="s">
        <v>1659</v>
      </c>
      <c r="H388" s="116">
        <v>18</v>
      </c>
      <c r="I388" s="116">
        <v>2016</v>
      </c>
      <c r="J388" t="str">
        <f t="shared" si="13"/>
        <v>18/07/2016</v>
      </c>
      <c r="N388" s="138" t="s">
        <v>665</v>
      </c>
      <c r="O388" s="138">
        <v>0.26</v>
      </c>
      <c r="P388" s="138" t="s">
        <v>434</v>
      </c>
      <c r="Q388" s="138">
        <v>0.32</v>
      </c>
      <c r="R388" s="138" t="s">
        <v>434</v>
      </c>
      <c r="S388" s="138">
        <v>0.44</v>
      </c>
      <c r="T388" s="138">
        <v>0.52</v>
      </c>
      <c r="U388" s="138">
        <v>0.68</v>
      </c>
      <c r="V388" s="138">
        <v>0.85</v>
      </c>
      <c r="W388" s="138">
        <v>1.1399999999999999</v>
      </c>
      <c r="X388" s="138">
        <v>1.4</v>
      </c>
      <c r="Y388" s="138">
        <v>1.59</v>
      </c>
      <c r="Z388" s="138">
        <v>1.9</v>
      </c>
      <c r="AA388" s="138">
        <v>2.2999999999999998</v>
      </c>
    </row>
    <row r="389" spans="1:27" ht="23.4" thickBot="1">
      <c r="A389" s="115" t="s">
        <v>2052</v>
      </c>
      <c r="B389" s="143">
        <v>0.84</v>
      </c>
      <c r="C389" s="147">
        <v>0.5</v>
      </c>
      <c r="D389" s="116">
        <f t="shared" si="14"/>
        <v>2016</v>
      </c>
      <c r="G389" s="140" t="s">
        <v>1659</v>
      </c>
      <c r="H389" s="116">
        <v>19</v>
      </c>
      <c r="I389" s="116">
        <v>2016</v>
      </c>
      <c r="J389" t="str">
        <f t="shared" si="13"/>
        <v>19/07/2016</v>
      </c>
      <c r="N389" s="136" t="s">
        <v>666</v>
      </c>
      <c r="O389" s="136">
        <v>0.28999999999999998</v>
      </c>
      <c r="P389" s="136" t="s">
        <v>434</v>
      </c>
      <c r="Q389" s="136">
        <v>0.31</v>
      </c>
      <c r="R389" s="136" t="s">
        <v>434</v>
      </c>
      <c r="S389" s="136">
        <v>0.44</v>
      </c>
      <c r="T389" s="136">
        <v>0.56000000000000005</v>
      </c>
      <c r="U389" s="136">
        <v>0.7</v>
      </c>
      <c r="V389" s="136">
        <v>0.84</v>
      </c>
      <c r="W389" s="136">
        <v>1.1200000000000001</v>
      </c>
      <c r="X389" s="136">
        <v>1.38</v>
      </c>
      <c r="Y389" s="136">
        <v>1.56</v>
      </c>
      <c r="Z389" s="136">
        <v>1.88</v>
      </c>
      <c r="AA389" s="136">
        <v>2.27</v>
      </c>
    </row>
    <row r="390" spans="1:27" ht="23.4" thickBot="1">
      <c r="A390" s="115" t="s">
        <v>2053</v>
      </c>
      <c r="B390" s="144">
        <v>0.86</v>
      </c>
      <c r="C390" s="148">
        <v>0.52</v>
      </c>
      <c r="D390" s="116">
        <f t="shared" si="14"/>
        <v>2016</v>
      </c>
      <c r="G390" s="141" t="s">
        <v>1659</v>
      </c>
      <c r="H390" s="116">
        <v>20</v>
      </c>
      <c r="I390" s="116">
        <v>2016</v>
      </c>
      <c r="J390" t="str">
        <f t="shared" si="13"/>
        <v>20/07/2016</v>
      </c>
      <c r="N390" s="138" t="s">
        <v>667</v>
      </c>
      <c r="O390" s="138">
        <v>0.28000000000000003</v>
      </c>
      <c r="P390" s="138" t="s">
        <v>434</v>
      </c>
      <c r="Q390" s="138">
        <v>0.32</v>
      </c>
      <c r="R390" s="138" t="s">
        <v>434</v>
      </c>
      <c r="S390" s="138">
        <v>0.44</v>
      </c>
      <c r="T390" s="138">
        <v>0.56000000000000005</v>
      </c>
      <c r="U390" s="138">
        <v>0.73</v>
      </c>
      <c r="V390" s="138">
        <v>0.86</v>
      </c>
      <c r="W390" s="138">
        <v>1.1499999999999999</v>
      </c>
      <c r="X390" s="138">
        <v>1.41</v>
      </c>
      <c r="Y390" s="138">
        <v>1.59</v>
      </c>
      <c r="Z390" s="138">
        <v>1.91</v>
      </c>
      <c r="AA390" s="138">
        <v>2.2999999999999998</v>
      </c>
    </row>
    <row r="391" spans="1:27" ht="23.4" thickBot="1">
      <c r="A391" s="115" t="s">
        <v>2054</v>
      </c>
      <c r="B391" s="143">
        <v>0.82</v>
      </c>
      <c r="C391" s="147">
        <v>0.52</v>
      </c>
      <c r="D391" s="116">
        <f t="shared" si="14"/>
        <v>2016</v>
      </c>
      <c r="G391" s="140" t="s">
        <v>1659</v>
      </c>
      <c r="H391" s="116">
        <v>21</v>
      </c>
      <c r="I391" s="116">
        <v>2016</v>
      </c>
      <c r="J391" t="str">
        <f t="shared" si="13"/>
        <v>21/07/2016</v>
      </c>
      <c r="N391" s="136" t="s">
        <v>668</v>
      </c>
      <c r="O391" s="136">
        <v>0.28000000000000003</v>
      </c>
      <c r="P391" s="136" t="s">
        <v>434</v>
      </c>
      <c r="Q391" s="136">
        <v>0.32</v>
      </c>
      <c r="R391" s="136" t="s">
        <v>434</v>
      </c>
      <c r="S391" s="136">
        <v>0.44</v>
      </c>
      <c r="T391" s="136">
        <v>0.54</v>
      </c>
      <c r="U391" s="136">
        <v>0.7</v>
      </c>
      <c r="V391" s="136">
        <v>0.82</v>
      </c>
      <c r="W391" s="136">
        <v>1.1100000000000001</v>
      </c>
      <c r="X391" s="136">
        <v>1.38</v>
      </c>
      <c r="Y391" s="136">
        <v>1.57</v>
      </c>
      <c r="Z391" s="136">
        <v>1.9</v>
      </c>
      <c r="AA391" s="136">
        <v>2.29</v>
      </c>
    </row>
    <row r="392" spans="1:27" ht="23.4" thickBot="1">
      <c r="A392" s="115" t="s">
        <v>2055</v>
      </c>
      <c r="B392" s="144">
        <v>0.84</v>
      </c>
      <c r="C392" s="148">
        <v>0.53</v>
      </c>
      <c r="D392" s="116">
        <f t="shared" si="14"/>
        <v>2016</v>
      </c>
      <c r="G392" s="141" t="s">
        <v>1659</v>
      </c>
      <c r="H392" s="116">
        <v>22</v>
      </c>
      <c r="I392" s="116">
        <v>2016</v>
      </c>
      <c r="J392" t="str">
        <f t="shared" si="13"/>
        <v>22/07/2016</v>
      </c>
      <c r="N392" s="138" t="s">
        <v>669</v>
      </c>
      <c r="O392" s="138">
        <v>0.28999999999999998</v>
      </c>
      <c r="P392" s="138" t="s">
        <v>434</v>
      </c>
      <c r="Q392" s="138">
        <v>0.33</v>
      </c>
      <c r="R392" s="138" t="s">
        <v>434</v>
      </c>
      <c r="S392" s="138">
        <v>0.44</v>
      </c>
      <c r="T392" s="138">
        <v>0.55000000000000004</v>
      </c>
      <c r="U392" s="138">
        <v>0.71</v>
      </c>
      <c r="V392" s="138">
        <v>0.84</v>
      </c>
      <c r="W392" s="138">
        <v>1.1299999999999999</v>
      </c>
      <c r="X392" s="138">
        <v>1.4</v>
      </c>
      <c r="Y392" s="138">
        <v>1.57</v>
      </c>
      <c r="Z392" s="138">
        <v>1.9</v>
      </c>
      <c r="AA392" s="138">
        <v>2.29</v>
      </c>
    </row>
    <row r="393" spans="1:27" ht="23.4" thickBot="1">
      <c r="A393" s="115" t="s">
        <v>2056</v>
      </c>
      <c r="B393" s="143">
        <v>0.87</v>
      </c>
      <c r="C393" s="147">
        <v>0.54</v>
      </c>
      <c r="D393" s="116">
        <f t="shared" si="14"/>
        <v>2016</v>
      </c>
      <c r="G393" s="140" t="s">
        <v>1659</v>
      </c>
      <c r="H393" s="116">
        <v>25</v>
      </c>
      <c r="I393" s="116">
        <v>2016</v>
      </c>
      <c r="J393" t="str">
        <f t="shared" si="13"/>
        <v>25/07/2016</v>
      </c>
      <c r="N393" s="136" t="s">
        <v>670</v>
      </c>
      <c r="O393" s="136">
        <v>0.28000000000000003</v>
      </c>
      <c r="P393" s="136" t="s">
        <v>434</v>
      </c>
      <c r="Q393" s="136">
        <v>0.32</v>
      </c>
      <c r="R393" s="136" t="s">
        <v>434</v>
      </c>
      <c r="S393" s="136">
        <v>0.44</v>
      </c>
      <c r="T393" s="136">
        <v>0.55000000000000004</v>
      </c>
      <c r="U393" s="136">
        <v>0.72</v>
      </c>
      <c r="V393" s="136">
        <v>0.87</v>
      </c>
      <c r="W393" s="136">
        <v>1.1499999999999999</v>
      </c>
      <c r="X393" s="136">
        <v>1.41</v>
      </c>
      <c r="Y393" s="136">
        <v>1.58</v>
      </c>
      <c r="Z393" s="136">
        <v>1.9</v>
      </c>
      <c r="AA393" s="136">
        <v>2.29</v>
      </c>
    </row>
    <row r="394" spans="1:27" ht="23.4" thickBot="1">
      <c r="A394" s="115" t="s">
        <v>2057</v>
      </c>
      <c r="B394" s="144">
        <v>0.87</v>
      </c>
      <c r="C394" s="148">
        <v>0.52</v>
      </c>
      <c r="D394" s="116">
        <f t="shared" si="14"/>
        <v>2016</v>
      </c>
      <c r="G394" s="141" t="s">
        <v>1659</v>
      </c>
      <c r="H394" s="116">
        <v>26</v>
      </c>
      <c r="I394" s="116">
        <v>2016</v>
      </c>
      <c r="J394" t="str">
        <f t="shared" si="13"/>
        <v>26/07/2016</v>
      </c>
      <c r="N394" s="138" t="s">
        <v>671</v>
      </c>
      <c r="O394" s="138">
        <v>0.24</v>
      </c>
      <c r="P394" s="138" t="s">
        <v>434</v>
      </c>
      <c r="Q394" s="138">
        <v>0.31</v>
      </c>
      <c r="R394" s="138" t="s">
        <v>434</v>
      </c>
      <c r="S394" s="138">
        <v>0.43</v>
      </c>
      <c r="T394" s="138">
        <v>0.55000000000000004</v>
      </c>
      <c r="U394" s="138">
        <v>0.75</v>
      </c>
      <c r="V394" s="138">
        <v>0.87</v>
      </c>
      <c r="W394" s="138">
        <v>1.1499999999999999</v>
      </c>
      <c r="X394" s="138">
        <v>1.4</v>
      </c>
      <c r="Y394" s="138">
        <v>1.57</v>
      </c>
      <c r="Z394" s="138">
        <v>1.89</v>
      </c>
      <c r="AA394" s="138">
        <v>2.2799999999999998</v>
      </c>
    </row>
    <row r="395" spans="1:27" ht="23.4" thickBot="1">
      <c r="A395" s="115" t="s">
        <v>2058</v>
      </c>
      <c r="B395" s="143">
        <v>0.83</v>
      </c>
      <c r="C395" s="147">
        <v>0.47</v>
      </c>
      <c r="D395" s="116">
        <f t="shared" si="14"/>
        <v>2016</v>
      </c>
      <c r="G395" s="140" t="s">
        <v>1659</v>
      </c>
      <c r="H395" s="116">
        <v>27</v>
      </c>
      <c r="I395" s="116">
        <v>2016</v>
      </c>
      <c r="J395" t="str">
        <f t="shared" si="13"/>
        <v>27/07/2016</v>
      </c>
      <c r="N395" s="136" t="s">
        <v>672</v>
      </c>
      <c r="O395" s="136">
        <v>0.25</v>
      </c>
      <c r="P395" s="136" t="s">
        <v>434</v>
      </c>
      <c r="Q395" s="136">
        <v>0.31</v>
      </c>
      <c r="R395" s="136" t="s">
        <v>434</v>
      </c>
      <c r="S395" s="136">
        <v>0.4</v>
      </c>
      <c r="T395" s="136">
        <v>0.53</v>
      </c>
      <c r="U395" s="136">
        <v>0.73</v>
      </c>
      <c r="V395" s="136">
        <v>0.83</v>
      </c>
      <c r="W395" s="136">
        <v>1.1000000000000001</v>
      </c>
      <c r="X395" s="136">
        <v>1.35</v>
      </c>
      <c r="Y395" s="136">
        <v>1.52</v>
      </c>
      <c r="Z395" s="136">
        <v>1.84</v>
      </c>
      <c r="AA395" s="136">
        <v>2.23</v>
      </c>
    </row>
    <row r="396" spans="1:27" ht="23.4" thickBot="1">
      <c r="A396" s="115" t="s">
        <v>2059</v>
      </c>
      <c r="B396" s="144">
        <v>0.82</v>
      </c>
      <c r="C396" s="148">
        <v>0.45</v>
      </c>
      <c r="D396" s="116">
        <f t="shared" si="14"/>
        <v>2016</v>
      </c>
      <c r="G396" s="141" t="s">
        <v>1659</v>
      </c>
      <c r="H396" s="116">
        <v>28</v>
      </c>
      <c r="I396" s="116">
        <v>2016</v>
      </c>
      <c r="J396" t="str">
        <f t="shared" si="13"/>
        <v>28/07/2016</v>
      </c>
      <c r="N396" s="138" t="s">
        <v>673</v>
      </c>
      <c r="O396" s="138">
        <v>0.19</v>
      </c>
      <c r="P396" s="138" t="s">
        <v>434</v>
      </c>
      <c r="Q396" s="138">
        <v>0.25</v>
      </c>
      <c r="R396" s="138" t="s">
        <v>434</v>
      </c>
      <c r="S396" s="138">
        <v>0.39</v>
      </c>
      <c r="T396" s="138">
        <v>0.53</v>
      </c>
      <c r="U396" s="138">
        <v>0.72</v>
      </c>
      <c r="V396" s="138">
        <v>0.82</v>
      </c>
      <c r="W396" s="138">
        <v>1.0900000000000001</v>
      </c>
      <c r="X396" s="138">
        <v>1.35</v>
      </c>
      <c r="Y396" s="138">
        <v>1.52</v>
      </c>
      <c r="Z396" s="138">
        <v>1.83</v>
      </c>
      <c r="AA396" s="138">
        <v>2.23</v>
      </c>
    </row>
    <row r="397" spans="1:27" ht="23.4" thickBot="1">
      <c r="A397" s="115" t="s">
        <v>2060</v>
      </c>
      <c r="B397" s="143">
        <v>0.76</v>
      </c>
      <c r="C397" s="147">
        <v>0.42</v>
      </c>
      <c r="D397" s="116">
        <f t="shared" si="14"/>
        <v>2016</v>
      </c>
      <c r="G397" s="140" t="s">
        <v>1659</v>
      </c>
      <c r="H397" s="116">
        <v>29</v>
      </c>
      <c r="I397" s="116">
        <v>2016</v>
      </c>
      <c r="J397" t="str">
        <f t="shared" si="13"/>
        <v>29/07/2016</v>
      </c>
      <c r="N397" s="136" t="s">
        <v>674</v>
      </c>
      <c r="O397" s="136">
        <v>0.19</v>
      </c>
      <c r="P397" s="136" t="s">
        <v>434</v>
      </c>
      <c r="Q397" s="136">
        <v>0.28000000000000003</v>
      </c>
      <c r="R397" s="136" t="s">
        <v>434</v>
      </c>
      <c r="S397" s="136">
        <v>0.38</v>
      </c>
      <c r="T397" s="136">
        <v>0.5</v>
      </c>
      <c r="U397" s="136">
        <v>0.67</v>
      </c>
      <c r="V397" s="136">
        <v>0.76</v>
      </c>
      <c r="W397" s="136">
        <v>1.03</v>
      </c>
      <c r="X397" s="136">
        <v>1.29</v>
      </c>
      <c r="Y397" s="136">
        <v>1.46</v>
      </c>
      <c r="Z397" s="136">
        <v>1.78</v>
      </c>
      <c r="AA397" s="136">
        <v>2.1800000000000002</v>
      </c>
    </row>
    <row r="398" spans="1:27" ht="23.4" thickBot="1">
      <c r="A398" s="115" t="s">
        <v>2061</v>
      </c>
      <c r="B398" s="144">
        <v>0.78</v>
      </c>
      <c r="C398" s="148">
        <v>0.49</v>
      </c>
      <c r="D398" s="116">
        <f t="shared" si="14"/>
        <v>2016</v>
      </c>
      <c r="G398" s="141" t="s">
        <v>1660</v>
      </c>
      <c r="H398" s="116">
        <v>1</v>
      </c>
      <c r="I398" s="116">
        <v>2016</v>
      </c>
      <c r="J398" t="str">
        <f t="shared" si="13"/>
        <v>1/08/2016</v>
      </c>
      <c r="N398" s="137">
        <v>42377</v>
      </c>
      <c r="O398" s="138">
        <v>0.2</v>
      </c>
      <c r="P398" s="138" t="s">
        <v>434</v>
      </c>
      <c r="Q398" s="138">
        <v>0.28999999999999998</v>
      </c>
      <c r="R398" s="138" t="s">
        <v>434</v>
      </c>
      <c r="S398" s="138">
        <v>0.4</v>
      </c>
      <c r="T398" s="138">
        <v>0.5</v>
      </c>
      <c r="U398" s="138">
        <v>0.67</v>
      </c>
      <c r="V398" s="138">
        <v>0.78</v>
      </c>
      <c r="W398" s="138">
        <v>1.06</v>
      </c>
      <c r="X398" s="138">
        <v>1.33</v>
      </c>
      <c r="Y398" s="138">
        <v>1.51</v>
      </c>
      <c r="Z398" s="138">
        <v>1.84</v>
      </c>
      <c r="AA398" s="138">
        <v>2.2400000000000002</v>
      </c>
    </row>
    <row r="399" spans="1:27" ht="23.4" thickBot="1">
      <c r="A399" s="115" t="s">
        <v>2062</v>
      </c>
      <c r="B399" s="143">
        <v>0.79</v>
      </c>
      <c r="C399" s="147">
        <v>0.55000000000000004</v>
      </c>
      <c r="D399" s="116">
        <f t="shared" si="14"/>
        <v>2016</v>
      </c>
      <c r="G399" s="140" t="s">
        <v>1660</v>
      </c>
      <c r="H399" s="116">
        <v>2</v>
      </c>
      <c r="I399" s="116">
        <v>2016</v>
      </c>
      <c r="J399" t="str">
        <f t="shared" si="13"/>
        <v>2/08/2016</v>
      </c>
      <c r="N399" s="135">
        <v>42408</v>
      </c>
      <c r="O399" s="136">
        <v>0.28000000000000003</v>
      </c>
      <c r="P399" s="136" t="s">
        <v>434</v>
      </c>
      <c r="Q399" s="136">
        <v>0.28999999999999998</v>
      </c>
      <c r="R399" s="136" t="s">
        <v>434</v>
      </c>
      <c r="S399" s="136">
        <v>0.41</v>
      </c>
      <c r="T399" s="136">
        <v>0.5</v>
      </c>
      <c r="U399" s="136">
        <v>0.67</v>
      </c>
      <c r="V399" s="136">
        <v>0.79</v>
      </c>
      <c r="W399" s="136">
        <v>1.07</v>
      </c>
      <c r="X399" s="136">
        <v>1.36</v>
      </c>
      <c r="Y399" s="136">
        <v>1.55</v>
      </c>
      <c r="Z399" s="136">
        <v>1.88</v>
      </c>
      <c r="AA399" s="136">
        <v>2.29</v>
      </c>
    </row>
    <row r="400" spans="1:27" ht="23.4" thickBot="1">
      <c r="A400" s="115" t="s">
        <v>2063</v>
      </c>
      <c r="B400" s="144">
        <v>0.78</v>
      </c>
      <c r="C400" s="148">
        <v>0.53</v>
      </c>
      <c r="D400" s="116">
        <f t="shared" si="14"/>
        <v>2016</v>
      </c>
      <c r="G400" s="141" t="s">
        <v>1660</v>
      </c>
      <c r="H400" s="116">
        <v>3</v>
      </c>
      <c r="I400" s="116">
        <v>2016</v>
      </c>
      <c r="J400" t="str">
        <f t="shared" si="13"/>
        <v>3/08/2016</v>
      </c>
      <c r="N400" s="137">
        <v>42437</v>
      </c>
      <c r="O400" s="138">
        <v>0.26</v>
      </c>
      <c r="P400" s="138" t="s">
        <v>434</v>
      </c>
      <c r="Q400" s="138">
        <v>0.28000000000000003</v>
      </c>
      <c r="R400" s="138" t="s">
        <v>434</v>
      </c>
      <c r="S400" s="138">
        <v>0.42</v>
      </c>
      <c r="T400" s="138">
        <v>0.53</v>
      </c>
      <c r="U400" s="138">
        <v>0.67</v>
      </c>
      <c r="V400" s="138">
        <v>0.78</v>
      </c>
      <c r="W400" s="138">
        <v>1.07</v>
      </c>
      <c r="X400" s="138">
        <v>1.35</v>
      </c>
      <c r="Y400" s="138">
        <v>1.55</v>
      </c>
      <c r="Z400" s="138">
        <v>1.88</v>
      </c>
      <c r="AA400" s="138">
        <v>2.29</v>
      </c>
    </row>
    <row r="401" spans="1:27" ht="23.4" thickBot="1">
      <c r="A401" s="115" t="s">
        <v>2064</v>
      </c>
      <c r="B401" s="143">
        <v>0.76</v>
      </c>
      <c r="C401" s="147">
        <v>0.48</v>
      </c>
      <c r="D401" s="116">
        <f t="shared" si="14"/>
        <v>2016</v>
      </c>
      <c r="G401" s="140" t="s">
        <v>1660</v>
      </c>
      <c r="H401" s="116">
        <v>4</v>
      </c>
      <c r="I401" s="116">
        <v>2016</v>
      </c>
      <c r="J401" t="str">
        <f t="shared" si="13"/>
        <v>4/08/2016</v>
      </c>
      <c r="N401" s="135">
        <v>42468</v>
      </c>
      <c r="O401" s="136">
        <v>0.24</v>
      </c>
      <c r="P401" s="136" t="s">
        <v>434</v>
      </c>
      <c r="Q401" s="136">
        <v>0.26</v>
      </c>
      <c r="R401" s="136" t="s">
        <v>434</v>
      </c>
      <c r="S401" s="136">
        <v>0.41</v>
      </c>
      <c r="T401" s="136">
        <v>0.51</v>
      </c>
      <c r="U401" s="136">
        <v>0.64</v>
      </c>
      <c r="V401" s="136">
        <v>0.76</v>
      </c>
      <c r="W401" s="136">
        <v>1.03</v>
      </c>
      <c r="X401" s="136">
        <v>1.31</v>
      </c>
      <c r="Y401" s="136">
        <v>1.51</v>
      </c>
      <c r="Z401" s="136">
        <v>1.84</v>
      </c>
      <c r="AA401" s="136">
        <v>2.25</v>
      </c>
    </row>
    <row r="402" spans="1:27" ht="23.4" thickBot="1">
      <c r="A402" s="115" t="s">
        <v>2065</v>
      </c>
      <c r="B402" s="144">
        <v>0.86</v>
      </c>
      <c r="C402" s="148">
        <v>0.51</v>
      </c>
      <c r="D402" s="116">
        <f t="shared" si="14"/>
        <v>2016</v>
      </c>
      <c r="G402" s="141" t="s">
        <v>1660</v>
      </c>
      <c r="H402" s="116">
        <v>5</v>
      </c>
      <c r="I402" s="116">
        <v>2016</v>
      </c>
      <c r="J402" t="str">
        <f t="shared" si="13"/>
        <v>5/08/2016</v>
      </c>
      <c r="N402" s="137">
        <v>42498</v>
      </c>
      <c r="O402" s="138">
        <v>0.23</v>
      </c>
      <c r="P402" s="138" t="s">
        <v>434</v>
      </c>
      <c r="Q402" s="138">
        <v>0.28000000000000003</v>
      </c>
      <c r="R402" s="138" t="s">
        <v>434</v>
      </c>
      <c r="S402" s="138">
        <v>0.45</v>
      </c>
      <c r="T402" s="138">
        <v>0.56000000000000005</v>
      </c>
      <c r="U402" s="138">
        <v>0.72</v>
      </c>
      <c r="V402" s="138">
        <v>0.86</v>
      </c>
      <c r="W402" s="138">
        <v>1.1299999999999999</v>
      </c>
      <c r="X402" s="138">
        <v>1.41</v>
      </c>
      <c r="Y402" s="138">
        <v>1.59</v>
      </c>
      <c r="Z402" s="138">
        <v>1.91</v>
      </c>
      <c r="AA402" s="138">
        <v>2.3199999999999998</v>
      </c>
    </row>
    <row r="403" spans="1:27" ht="23.4" thickBot="1">
      <c r="A403" s="115" t="s">
        <v>2066</v>
      </c>
      <c r="B403" s="143">
        <v>0.86</v>
      </c>
      <c r="C403" s="147">
        <v>0.5</v>
      </c>
      <c r="D403" s="116">
        <f t="shared" si="14"/>
        <v>2016</v>
      </c>
      <c r="G403" s="140" t="s">
        <v>1660</v>
      </c>
      <c r="H403" s="116">
        <v>8</v>
      </c>
      <c r="I403" s="116">
        <v>2016</v>
      </c>
      <c r="J403" t="str">
        <f t="shared" si="13"/>
        <v>8/08/2016</v>
      </c>
      <c r="N403" s="135">
        <v>42590</v>
      </c>
      <c r="O403" s="136">
        <v>0.27</v>
      </c>
      <c r="P403" s="136" t="s">
        <v>434</v>
      </c>
      <c r="Q403" s="136">
        <v>0.31</v>
      </c>
      <c r="R403" s="136" t="s">
        <v>434</v>
      </c>
      <c r="S403" s="136">
        <v>0.45</v>
      </c>
      <c r="T403" s="136">
        <v>0.56999999999999995</v>
      </c>
      <c r="U403" s="136">
        <v>0.74</v>
      </c>
      <c r="V403" s="136">
        <v>0.86</v>
      </c>
      <c r="W403" s="136">
        <v>1.1499999999999999</v>
      </c>
      <c r="X403" s="136">
        <v>1.42</v>
      </c>
      <c r="Y403" s="136">
        <v>1.59</v>
      </c>
      <c r="Z403" s="136">
        <v>1.91</v>
      </c>
      <c r="AA403" s="136">
        <v>2.2999999999999998</v>
      </c>
    </row>
    <row r="404" spans="1:27" ht="23.4" thickBot="1">
      <c r="A404" s="115" t="s">
        <v>2067</v>
      </c>
      <c r="B404" s="144">
        <v>0.84</v>
      </c>
      <c r="C404" s="148">
        <v>0.47</v>
      </c>
      <c r="D404" s="116">
        <f t="shared" si="14"/>
        <v>2016</v>
      </c>
      <c r="G404" s="141" t="s">
        <v>1660</v>
      </c>
      <c r="H404" s="116">
        <v>9</v>
      </c>
      <c r="I404" s="116">
        <v>2016</v>
      </c>
      <c r="J404" t="str">
        <f t="shared" si="13"/>
        <v>9/08/2016</v>
      </c>
      <c r="N404" s="137">
        <v>42621</v>
      </c>
      <c r="O404" s="138">
        <v>0.27</v>
      </c>
      <c r="P404" s="138" t="s">
        <v>434</v>
      </c>
      <c r="Q404" s="138">
        <v>0.28999999999999998</v>
      </c>
      <c r="R404" s="138" t="s">
        <v>434</v>
      </c>
      <c r="S404" s="138">
        <v>0.44</v>
      </c>
      <c r="T404" s="138">
        <v>0.55000000000000004</v>
      </c>
      <c r="U404" s="138">
        <v>0.71</v>
      </c>
      <c r="V404" s="138">
        <v>0.84</v>
      </c>
      <c r="W404" s="138">
        <v>1.1100000000000001</v>
      </c>
      <c r="X404" s="138">
        <v>1.38</v>
      </c>
      <c r="Y404" s="138">
        <v>1.55</v>
      </c>
      <c r="Z404" s="138">
        <v>1.86</v>
      </c>
      <c r="AA404" s="138">
        <v>2.25</v>
      </c>
    </row>
    <row r="405" spans="1:27" ht="23.4" thickBot="1">
      <c r="A405" s="115" t="s">
        <v>2068</v>
      </c>
      <c r="B405" s="143">
        <v>0.8</v>
      </c>
      <c r="C405" s="147">
        <v>0.46</v>
      </c>
      <c r="D405" s="116">
        <f t="shared" si="14"/>
        <v>2016</v>
      </c>
      <c r="G405" s="140" t="s">
        <v>1660</v>
      </c>
      <c r="H405" s="116">
        <v>10</v>
      </c>
      <c r="I405" s="116">
        <v>2016</v>
      </c>
      <c r="J405" t="str">
        <f t="shared" si="13"/>
        <v>10/08/2016</v>
      </c>
      <c r="N405" s="135">
        <v>42651</v>
      </c>
      <c r="O405" s="136">
        <v>0.27</v>
      </c>
      <c r="P405" s="136" t="s">
        <v>434</v>
      </c>
      <c r="Q405" s="136">
        <v>0.28000000000000003</v>
      </c>
      <c r="R405" s="136" t="s">
        <v>434</v>
      </c>
      <c r="S405" s="136">
        <v>0.43</v>
      </c>
      <c r="T405" s="136">
        <v>0.55000000000000004</v>
      </c>
      <c r="U405" s="136">
        <v>0.69</v>
      </c>
      <c r="V405" s="136">
        <v>0.8</v>
      </c>
      <c r="W405" s="136">
        <v>1.07</v>
      </c>
      <c r="X405" s="136">
        <v>1.34</v>
      </c>
      <c r="Y405" s="136">
        <v>1.5</v>
      </c>
      <c r="Z405" s="136">
        <v>1.83</v>
      </c>
      <c r="AA405" s="136">
        <v>2.23</v>
      </c>
    </row>
    <row r="406" spans="1:27" ht="23.4" thickBot="1">
      <c r="A406" s="115" t="s">
        <v>2069</v>
      </c>
      <c r="B406" s="144">
        <v>0.88</v>
      </c>
      <c r="C406" s="148">
        <v>0.49</v>
      </c>
      <c r="D406" s="116">
        <f t="shared" si="14"/>
        <v>2016</v>
      </c>
      <c r="G406" s="141" t="s">
        <v>1660</v>
      </c>
      <c r="H406" s="116">
        <v>11</v>
      </c>
      <c r="I406" s="116">
        <v>2016</v>
      </c>
      <c r="J406" t="str">
        <f t="shared" si="13"/>
        <v>11/08/2016</v>
      </c>
      <c r="N406" s="137">
        <v>42682</v>
      </c>
      <c r="O406" s="138">
        <v>0.27</v>
      </c>
      <c r="P406" s="138" t="s">
        <v>434</v>
      </c>
      <c r="Q406" s="138">
        <v>0.28000000000000003</v>
      </c>
      <c r="R406" s="138" t="s">
        <v>434</v>
      </c>
      <c r="S406" s="138">
        <v>0.45</v>
      </c>
      <c r="T406" s="138">
        <v>0.55000000000000004</v>
      </c>
      <c r="U406" s="138">
        <v>0.76</v>
      </c>
      <c r="V406" s="138">
        <v>0.88</v>
      </c>
      <c r="W406" s="138">
        <v>1.1599999999999999</v>
      </c>
      <c r="X406" s="138">
        <v>1.42</v>
      </c>
      <c r="Y406" s="138">
        <v>1.57</v>
      </c>
      <c r="Z406" s="138">
        <v>1.89</v>
      </c>
      <c r="AA406" s="138">
        <v>2.2799999999999998</v>
      </c>
    </row>
    <row r="407" spans="1:27" ht="23.4" thickBot="1">
      <c r="A407" s="115" t="s">
        <v>2070</v>
      </c>
      <c r="B407" s="143">
        <v>0.82</v>
      </c>
      <c r="C407" s="147">
        <v>0.46</v>
      </c>
      <c r="D407" s="116">
        <f t="shared" si="14"/>
        <v>2016</v>
      </c>
      <c r="G407" s="140" t="s">
        <v>1660</v>
      </c>
      <c r="H407" s="116">
        <v>12</v>
      </c>
      <c r="I407" s="116">
        <v>2016</v>
      </c>
      <c r="J407" t="str">
        <f t="shared" si="13"/>
        <v>12/08/2016</v>
      </c>
      <c r="N407" s="135">
        <v>42712</v>
      </c>
      <c r="O407" s="136">
        <v>0.27</v>
      </c>
      <c r="P407" s="136" t="s">
        <v>434</v>
      </c>
      <c r="Q407" s="136">
        <v>0.28999999999999998</v>
      </c>
      <c r="R407" s="136" t="s">
        <v>434</v>
      </c>
      <c r="S407" s="136">
        <v>0.43</v>
      </c>
      <c r="T407" s="136">
        <v>0.56000000000000005</v>
      </c>
      <c r="U407" s="136">
        <v>0.71</v>
      </c>
      <c r="V407" s="136">
        <v>0.82</v>
      </c>
      <c r="W407" s="136">
        <v>1.1000000000000001</v>
      </c>
      <c r="X407" s="136">
        <v>1.36</v>
      </c>
      <c r="Y407" s="136">
        <v>1.51</v>
      </c>
      <c r="Z407" s="136">
        <v>1.85</v>
      </c>
      <c r="AA407" s="136">
        <v>2.23</v>
      </c>
    </row>
    <row r="408" spans="1:27" ht="23.4" thickBot="1">
      <c r="A408" s="115" t="s">
        <v>2071</v>
      </c>
      <c r="B408" s="144">
        <v>0.85</v>
      </c>
      <c r="C408" s="148">
        <v>0.49</v>
      </c>
      <c r="D408" s="116">
        <f t="shared" si="14"/>
        <v>2016</v>
      </c>
      <c r="G408" s="141" t="s">
        <v>1660</v>
      </c>
      <c r="H408" s="116">
        <v>15</v>
      </c>
      <c r="I408" s="116">
        <v>2016</v>
      </c>
      <c r="J408" t="str">
        <f t="shared" si="13"/>
        <v>15/08/2016</v>
      </c>
      <c r="N408" s="138" t="s">
        <v>675</v>
      </c>
      <c r="O408" s="138">
        <v>0.26</v>
      </c>
      <c r="P408" s="138" t="s">
        <v>434</v>
      </c>
      <c r="Q408" s="138">
        <v>0.31</v>
      </c>
      <c r="R408" s="138" t="s">
        <v>434</v>
      </c>
      <c r="S408" s="138">
        <v>0.46</v>
      </c>
      <c r="T408" s="138">
        <v>0.56000000000000005</v>
      </c>
      <c r="U408" s="138">
        <v>0.72</v>
      </c>
      <c r="V408" s="138">
        <v>0.85</v>
      </c>
      <c r="W408" s="138">
        <v>1.1399999999999999</v>
      </c>
      <c r="X408" s="138">
        <v>1.4</v>
      </c>
      <c r="Y408" s="138">
        <v>1.55</v>
      </c>
      <c r="Z408" s="138">
        <v>1.9</v>
      </c>
      <c r="AA408" s="138">
        <v>2.27</v>
      </c>
    </row>
    <row r="409" spans="1:27" ht="23.4" thickBot="1">
      <c r="A409" s="115" t="s">
        <v>2072</v>
      </c>
      <c r="B409" s="143">
        <v>0.87</v>
      </c>
      <c r="C409" s="147">
        <v>0.52</v>
      </c>
      <c r="D409" s="116">
        <f t="shared" si="14"/>
        <v>2016</v>
      </c>
      <c r="G409" s="140" t="s">
        <v>1660</v>
      </c>
      <c r="H409" s="116">
        <v>16</v>
      </c>
      <c r="I409" s="116">
        <v>2016</v>
      </c>
      <c r="J409" t="str">
        <f t="shared" si="13"/>
        <v>16/08/2016</v>
      </c>
      <c r="N409" s="136" t="s">
        <v>676</v>
      </c>
      <c r="O409" s="136">
        <v>0.27</v>
      </c>
      <c r="P409" s="136" t="s">
        <v>434</v>
      </c>
      <c r="Q409" s="136">
        <v>0.27</v>
      </c>
      <c r="R409" s="136" t="s">
        <v>434</v>
      </c>
      <c r="S409" s="136">
        <v>0.45</v>
      </c>
      <c r="T409" s="136">
        <v>0.56999999999999995</v>
      </c>
      <c r="U409" s="136">
        <v>0.76</v>
      </c>
      <c r="V409" s="136">
        <v>0.87</v>
      </c>
      <c r="W409" s="136">
        <v>1.1599999999999999</v>
      </c>
      <c r="X409" s="136">
        <v>1.42</v>
      </c>
      <c r="Y409" s="136">
        <v>1.57</v>
      </c>
      <c r="Z409" s="136">
        <v>1.92</v>
      </c>
      <c r="AA409" s="136">
        <v>2.29</v>
      </c>
    </row>
    <row r="410" spans="1:27" ht="23.4" thickBot="1">
      <c r="A410" s="115" t="s">
        <v>2073</v>
      </c>
      <c r="B410" s="144">
        <v>0.86</v>
      </c>
      <c r="C410" s="148">
        <v>0.49</v>
      </c>
      <c r="D410" s="116">
        <f t="shared" si="14"/>
        <v>2016</v>
      </c>
      <c r="G410" s="141" t="s">
        <v>1660</v>
      </c>
      <c r="H410" s="116">
        <v>17</v>
      </c>
      <c r="I410" s="116">
        <v>2016</v>
      </c>
      <c r="J410" t="str">
        <f t="shared" si="13"/>
        <v>17/08/2016</v>
      </c>
      <c r="N410" s="138" t="s">
        <v>677</v>
      </c>
      <c r="O410" s="138">
        <v>0.27</v>
      </c>
      <c r="P410" s="138" t="s">
        <v>434</v>
      </c>
      <c r="Q410" s="138">
        <v>0.3</v>
      </c>
      <c r="R410" s="138" t="s">
        <v>434</v>
      </c>
      <c r="S410" s="138">
        <v>0.46</v>
      </c>
      <c r="T410" s="138">
        <v>0.57999999999999996</v>
      </c>
      <c r="U410" s="138">
        <v>0.74</v>
      </c>
      <c r="V410" s="138">
        <v>0.86</v>
      </c>
      <c r="W410" s="138">
        <v>1.1499999999999999</v>
      </c>
      <c r="X410" s="138">
        <v>1.41</v>
      </c>
      <c r="Y410" s="138">
        <v>1.56</v>
      </c>
      <c r="Z410" s="138">
        <v>1.9</v>
      </c>
      <c r="AA410" s="138">
        <v>2.27</v>
      </c>
    </row>
    <row r="411" spans="1:27" ht="23.4" thickBot="1">
      <c r="A411" s="115" t="s">
        <v>2074</v>
      </c>
      <c r="B411" s="143">
        <v>0.81</v>
      </c>
      <c r="C411" s="147">
        <v>0.46</v>
      </c>
      <c r="D411" s="116">
        <f t="shared" si="14"/>
        <v>2016</v>
      </c>
      <c r="G411" s="140" t="s">
        <v>1660</v>
      </c>
      <c r="H411" s="116">
        <v>18</v>
      </c>
      <c r="I411" s="116">
        <v>2016</v>
      </c>
      <c r="J411" t="str">
        <f t="shared" si="13"/>
        <v>18/08/2016</v>
      </c>
      <c r="N411" s="136" t="s">
        <v>678</v>
      </c>
      <c r="O411" s="136">
        <v>0.27</v>
      </c>
      <c r="P411" s="136" t="s">
        <v>434</v>
      </c>
      <c r="Q411" s="136">
        <v>0.3</v>
      </c>
      <c r="R411" s="136" t="s">
        <v>434</v>
      </c>
      <c r="S411" s="136">
        <v>0.44</v>
      </c>
      <c r="T411" s="136">
        <v>0.57999999999999996</v>
      </c>
      <c r="U411" s="136">
        <v>0.71</v>
      </c>
      <c r="V411" s="136">
        <v>0.81</v>
      </c>
      <c r="W411" s="136">
        <v>1.1200000000000001</v>
      </c>
      <c r="X411" s="136">
        <v>1.38</v>
      </c>
      <c r="Y411" s="136">
        <v>1.53</v>
      </c>
      <c r="Z411" s="136">
        <v>1.89</v>
      </c>
      <c r="AA411" s="136">
        <v>2.2599999999999998</v>
      </c>
    </row>
    <row r="412" spans="1:27" ht="23.4" thickBot="1">
      <c r="A412" s="115" t="s">
        <v>2075</v>
      </c>
      <c r="B412" s="144">
        <v>0.88</v>
      </c>
      <c r="C412" s="148">
        <v>0.49</v>
      </c>
      <c r="D412" s="116">
        <f t="shared" si="14"/>
        <v>2016</v>
      </c>
      <c r="G412" s="141" t="s">
        <v>1660</v>
      </c>
      <c r="H412" s="116">
        <v>19</v>
      </c>
      <c r="I412" s="116">
        <v>2016</v>
      </c>
      <c r="J412" t="str">
        <f t="shared" si="13"/>
        <v>19/08/2016</v>
      </c>
      <c r="N412" s="138" t="s">
        <v>679</v>
      </c>
      <c r="O412" s="138">
        <v>0.27</v>
      </c>
      <c r="P412" s="138" t="s">
        <v>434</v>
      </c>
      <c r="Q412" s="138">
        <v>0.3</v>
      </c>
      <c r="R412" s="138" t="s">
        <v>434</v>
      </c>
      <c r="S412" s="138">
        <v>0.44</v>
      </c>
      <c r="T412" s="138">
        <v>0.59</v>
      </c>
      <c r="U412" s="138">
        <v>0.76</v>
      </c>
      <c r="V412" s="138">
        <v>0.88</v>
      </c>
      <c r="W412" s="138">
        <v>1.17</v>
      </c>
      <c r="X412" s="138">
        <v>1.43</v>
      </c>
      <c r="Y412" s="138">
        <v>1.58</v>
      </c>
      <c r="Z412" s="138">
        <v>1.93</v>
      </c>
      <c r="AA412" s="138">
        <v>2.29</v>
      </c>
    </row>
    <row r="413" spans="1:27" ht="23.4" thickBot="1">
      <c r="A413" s="115" t="s">
        <v>2076</v>
      </c>
      <c r="B413" s="143">
        <v>0.86</v>
      </c>
      <c r="C413" s="147">
        <v>0.46</v>
      </c>
      <c r="D413" s="116">
        <f t="shared" si="14"/>
        <v>2016</v>
      </c>
      <c r="G413" s="140" t="s">
        <v>1660</v>
      </c>
      <c r="H413" s="116">
        <v>22</v>
      </c>
      <c r="I413" s="116">
        <v>2016</v>
      </c>
      <c r="J413" t="str">
        <f t="shared" si="13"/>
        <v>22/08/2016</v>
      </c>
      <c r="N413" s="136" t="s">
        <v>680</v>
      </c>
      <c r="O413" s="136">
        <v>0.24</v>
      </c>
      <c r="P413" s="136" t="s">
        <v>434</v>
      </c>
      <c r="Q413" s="136">
        <v>0.28999999999999998</v>
      </c>
      <c r="R413" s="136" t="s">
        <v>434</v>
      </c>
      <c r="S413" s="136">
        <v>0.45</v>
      </c>
      <c r="T413" s="136">
        <v>0.57999999999999996</v>
      </c>
      <c r="U413" s="136">
        <v>0.76</v>
      </c>
      <c r="V413" s="136">
        <v>0.86</v>
      </c>
      <c r="W413" s="136">
        <v>1.1499999999999999</v>
      </c>
      <c r="X413" s="136">
        <v>1.4</v>
      </c>
      <c r="Y413" s="136">
        <v>1.55</v>
      </c>
      <c r="Z413" s="136">
        <v>1.88</v>
      </c>
      <c r="AA413" s="136">
        <v>2.2400000000000002</v>
      </c>
    </row>
    <row r="414" spans="1:27" ht="23.4" thickBot="1">
      <c r="A414" s="115" t="s">
        <v>2077</v>
      </c>
      <c r="B414" s="144">
        <v>0.86</v>
      </c>
      <c r="C414" s="148">
        <v>0.45</v>
      </c>
      <c r="D414" s="116">
        <f t="shared" si="14"/>
        <v>2016</v>
      </c>
      <c r="G414" s="141" t="s">
        <v>1660</v>
      </c>
      <c r="H414" s="116">
        <v>23</v>
      </c>
      <c r="I414" s="116">
        <v>2016</v>
      </c>
      <c r="J414" t="str">
        <f t="shared" si="13"/>
        <v>23/08/2016</v>
      </c>
      <c r="N414" s="138" t="s">
        <v>681</v>
      </c>
      <c r="O414" s="138">
        <v>0.28000000000000003</v>
      </c>
      <c r="P414" s="138" t="s">
        <v>434</v>
      </c>
      <c r="Q414" s="138">
        <v>0.3</v>
      </c>
      <c r="R414" s="138" t="s">
        <v>434</v>
      </c>
      <c r="S414" s="138">
        <v>0.45</v>
      </c>
      <c r="T414" s="138">
        <v>0.57999999999999996</v>
      </c>
      <c r="U414" s="138">
        <v>0.74</v>
      </c>
      <c r="V414" s="138">
        <v>0.86</v>
      </c>
      <c r="W414" s="138">
        <v>1.1499999999999999</v>
      </c>
      <c r="X414" s="138">
        <v>1.4</v>
      </c>
      <c r="Y414" s="138">
        <v>1.55</v>
      </c>
      <c r="Z414" s="138">
        <v>1.88</v>
      </c>
      <c r="AA414" s="138">
        <v>2.2400000000000002</v>
      </c>
    </row>
    <row r="415" spans="1:27" ht="23.4" thickBot="1">
      <c r="A415" s="115" t="s">
        <v>2078</v>
      </c>
      <c r="B415" s="143">
        <v>0.87</v>
      </c>
      <c r="C415" s="147">
        <v>0.46</v>
      </c>
      <c r="D415" s="116">
        <f t="shared" si="14"/>
        <v>2016</v>
      </c>
      <c r="G415" s="140" t="s">
        <v>1660</v>
      </c>
      <c r="H415" s="116">
        <v>24</v>
      </c>
      <c r="I415" s="116">
        <v>2016</v>
      </c>
      <c r="J415" t="str">
        <f t="shared" si="13"/>
        <v>24/08/2016</v>
      </c>
      <c r="N415" s="136" t="s">
        <v>682</v>
      </c>
      <c r="O415" s="136">
        <v>0.28000000000000003</v>
      </c>
      <c r="P415" s="136" t="s">
        <v>434</v>
      </c>
      <c r="Q415" s="136">
        <v>0.31</v>
      </c>
      <c r="R415" s="136" t="s">
        <v>434</v>
      </c>
      <c r="S415" s="136">
        <v>0.46</v>
      </c>
      <c r="T415" s="136">
        <v>0.59</v>
      </c>
      <c r="U415" s="136">
        <v>0.76</v>
      </c>
      <c r="V415" s="136">
        <v>0.87</v>
      </c>
      <c r="W415" s="136">
        <v>1.1299999999999999</v>
      </c>
      <c r="X415" s="136">
        <v>1.4</v>
      </c>
      <c r="Y415" s="136">
        <v>1.56</v>
      </c>
      <c r="Z415" s="136">
        <v>1.89</v>
      </c>
      <c r="AA415" s="136">
        <v>2.2400000000000002</v>
      </c>
    </row>
    <row r="416" spans="1:27" ht="23.4" thickBot="1">
      <c r="A416" s="115" t="s">
        <v>2079</v>
      </c>
      <c r="B416" s="144">
        <v>0.89</v>
      </c>
      <c r="C416" s="148">
        <v>0.47</v>
      </c>
      <c r="D416" s="116">
        <f t="shared" si="14"/>
        <v>2016</v>
      </c>
      <c r="G416" s="141" t="s">
        <v>1660</v>
      </c>
      <c r="H416" s="116">
        <v>25</v>
      </c>
      <c r="I416" s="116">
        <v>2016</v>
      </c>
      <c r="J416" t="str">
        <f t="shared" si="13"/>
        <v>25/08/2016</v>
      </c>
      <c r="N416" s="138" t="s">
        <v>683</v>
      </c>
      <c r="O416" s="138">
        <v>0.28000000000000003</v>
      </c>
      <c r="P416" s="138" t="s">
        <v>434</v>
      </c>
      <c r="Q416" s="138">
        <v>0.33</v>
      </c>
      <c r="R416" s="138" t="s">
        <v>434</v>
      </c>
      <c r="S416" s="138">
        <v>0.46</v>
      </c>
      <c r="T416" s="138">
        <v>0.6</v>
      </c>
      <c r="U416" s="138">
        <v>0.78</v>
      </c>
      <c r="V416" s="138">
        <v>0.89</v>
      </c>
      <c r="W416" s="138">
        <v>1.1599999999999999</v>
      </c>
      <c r="X416" s="138">
        <v>1.43</v>
      </c>
      <c r="Y416" s="138">
        <v>1.58</v>
      </c>
      <c r="Z416" s="138">
        <v>1.91</v>
      </c>
      <c r="AA416" s="138">
        <v>2.27</v>
      </c>
    </row>
    <row r="417" spans="1:27" ht="23.4" thickBot="1">
      <c r="A417" s="115" t="s">
        <v>2080</v>
      </c>
      <c r="B417" s="143">
        <v>0.96</v>
      </c>
      <c r="C417" s="147">
        <v>0.51</v>
      </c>
      <c r="D417" s="116">
        <f t="shared" si="14"/>
        <v>2016</v>
      </c>
      <c r="G417" s="140" t="s">
        <v>1660</v>
      </c>
      <c r="H417" s="116">
        <v>26</v>
      </c>
      <c r="I417" s="116">
        <v>2016</v>
      </c>
      <c r="J417" t="str">
        <f t="shared" si="13"/>
        <v>26/08/2016</v>
      </c>
      <c r="N417" s="136" t="s">
        <v>684</v>
      </c>
      <c r="O417" s="136">
        <v>0.28000000000000003</v>
      </c>
      <c r="P417" s="136" t="s">
        <v>434</v>
      </c>
      <c r="Q417" s="136">
        <v>0.34</v>
      </c>
      <c r="R417" s="136" t="s">
        <v>434</v>
      </c>
      <c r="S417" s="136">
        <v>0.47</v>
      </c>
      <c r="T417" s="136">
        <v>0.62</v>
      </c>
      <c r="U417" s="136">
        <v>0.84</v>
      </c>
      <c r="V417" s="136">
        <v>0.96</v>
      </c>
      <c r="W417" s="136">
        <v>1.23</v>
      </c>
      <c r="X417" s="136">
        <v>1.49</v>
      </c>
      <c r="Y417" s="136">
        <v>1.62</v>
      </c>
      <c r="Z417" s="136">
        <v>1.96</v>
      </c>
      <c r="AA417" s="136">
        <v>2.29</v>
      </c>
    </row>
    <row r="418" spans="1:27" ht="23.4" thickBot="1">
      <c r="A418" s="115" t="s">
        <v>2081</v>
      </c>
      <c r="B418" s="144">
        <v>0.92</v>
      </c>
      <c r="C418" s="148">
        <v>0.47</v>
      </c>
      <c r="D418" s="116">
        <f t="shared" si="14"/>
        <v>2016</v>
      </c>
      <c r="G418" s="141" t="s">
        <v>1660</v>
      </c>
      <c r="H418" s="116">
        <v>29</v>
      </c>
      <c r="I418" s="116">
        <v>2016</v>
      </c>
      <c r="J418" t="str">
        <f t="shared" si="13"/>
        <v>29/08/2016</v>
      </c>
      <c r="N418" s="138" t="s">
        <v>685</v>
      </c>
      <c r="O418" s="138">
        <v>0.25</v>
      </c>
      <c r="P418" s="138" t="s">
        <v>434</v>
      </c>
      <c r="Q418" s="138">
        <v>0.33</v>
      </c>
      <c r="R418" s="138" t="s">
        <v>434</v>
      </c>
      <c r="S418" s="138">
        <v>0.49</v>
      </c>
      <c r="T418" s="138">
        <v>0.62</v>
      </c>
      <c r="U418" s="138">
        <v>0.81</v>
      </c>
      <c r="V418" s="138">
        <v>0.92</v>
      </c>
      <c r="W418" s="138">
        <v>1.18</v>
      </c>
      <c r="X418" s="138">
        <v>1.43</v>
      </c>
      <c r="Y418" s="138">
        <v>1.57</v>
      </c>
      <c r="Z418" s="138">
        <v>1.9</v>
      </c>
      <c r="AA418" s="138">
        <v>2.2200000000000002</v>
      </c>
    </row>
    <row r="419" spans="1:27" ht="23.4" thickBot="1">
      <c r="A419" s="115" t="s">
        <v>2082</v>
      </c>
      <c r="B419" s="143">
        <v>0.92</v>
      </c>
      <c r="C419" s="147">
        <v>0.48</v>
      </c>
      <c r="D419" s="116">
        <f t="shared" si="14"/>
        <v>2016</v>
      </c>
      <c r="G419" s="140" t="s">
        <v>1660</v>
      </c>
      <c r="H419" s="116">
        <v>30</v>
      </c>
      <c r="I419" s="116">
        <v>2016</v>
      </c>
      <c r="J419" t="str">
        <f t="shared" si="13"/>
        <v>30/08/2016</v>
      </c>
      <c r="N419" s="136" t="s">
        <v>686</v>
      </c>
      <c r="O419" s="136">
        <v>0.23</v>
      </c>
      <c r="P419" s="136" t="s">
        <v>434</v>
      </c>
      <c r="Q419" s="136">
        <v>0.33</v>
      </c>
      <c r="R419" s="136" t="s">
        <v>434</v>
      </c>
      <c r="S419" s="136">
        <v>0.47</v>
      </c>
      <c r="T419" s="136">
        <v>0.61</v>
      </c>
      <c r="U419" s="136">
        <v>0.8</v>
      </c>
      <c r="V419" s="136">
        <v>0.92</v>
      </c>
      <c r="W419" s="136">
        <v>1.18</v>
      </c>
      <c r="X419" s="136">
        <v>1.44</v>
      </c>
      <c r="Y419" s="136">
        <v>1.57</v>
      </c>
      <c r="Z419" s="136">
        <v>1.91</v>
      </c>
      <c r="AA419" s="136">
        <v>2.23</v>
      </c>
    </row>
    <row r="420" spans="1:27" ht="23.4" thickBot="1">
      <c r="A420" s="115" t="s">
        <v>2083</v>
      </c>
      <c r="B420" s="144">
        <v>0.92</v>
      </c>
      <c r="C420" s="148">
        <v>0.46</v>
      </c>
      <c r="D420" s="116">
        <f t="shared" si="14"/>
        <v>2016</v>
      </c>
      <c r="G420" s="141" t="s">
        <v>1660</v>
      </c>
      <c r="H420" s="116">
        <v>31</v>
      </c>
      <c r="I420" s="116">
        <v>2016</v>
      </c>
      <c r="J420" t="str">
        <f t="shared" si="13"/>
        <v>31/08/2016</v>
      </c>
      <c r="N420" s="138" t="s">
        <v>687</v>
      </c>
      <c r="O420" s="138">
        <v>0.26</v>
      </c>
      <c r="P420" s="138" t="s">
        <v>434</v>
      </c>
      <c r="Q420" s="138">
        <v>0.33</v>
      </c>
      <c r="R420" s="138" t="s">
        <v>434</v>
      </c>
      <c r="S420" s="138">
        <v>0.47</v>
      </c>
      <c r="T420" s="138">
        <v>0.61</v>
      </c>
      <c r="U420" s="138">
        <v>0.8</v>
      </c>
      <c r="V420" s="138">
        <v>0.92</v>
      </c>
      <c r="W420" s="138">
        <v>1.19</v>
      </c>
      <c r="X420" s="138">
        <v>1.45</v>
      </c>
      <c r="Y420" s="138">
        <v>1.58</v>
      </c>
      <c r="Z420" s="138">
        <v>1.9</v>
      </c>
      <c r="AA420" s="138">
        <v>2.23</v>
      </c>
    </row>
    <row r="421" spans="1:27" ht="23.4" thickBot="1">
      <c r="A421" s="115" t="s">
        <v>2084</v>
      </c>
      <c r="B421" s="143">
        <v>0.91</v>
      </c>
      <c r="C421" s="147">
        <v>0.46</v>
      </c>
      <c r="D421" s="116">
        <f t="shared" si="14"/>
        <v>2016</v>
      </c>
      <c r="G421" s="140" t="s">
        <v>1661</v>
      </c>
      <c r="H421" s="116">
        <v>1</v>
      </c>
      <c r="I421" s="116">
        <v>2016</v>
      </c>
      <c r="J421" t="str">
        <f t="shared" si="13"/>
        <v>1/09/2016</v>
      </c>
      <c r="N421" s="135">
        <v>42378</v>
      </c>
      <c r="O421" s="136">
        <v>0.27</v>
      </c>
      <c r="P421" s="136" t="s">
        <v>434</v>
      </c>
      <c r="Q421" s="136">
        <v>0.33</v>
      </c>
      <c r="R421" s="136" t="s">
        <v>434</v>
      </c>
      <c r="S421" s="136">
        <v>0.47</v>
      </c>
      <c r="T421" s="136">
        <v>0.6</v>
      </c>
      <c r="U421" s="136">
        <v>0.78</v>
      </c>
      <c r="V421" s="136">
        <v>0.91</v>
      </c>
      <c r="W421" s="136">
        <v>1.18</v>
      </c>
      <c r="X421" s="136">
        <v>1.44</v>
      </c>
      <c r="Y421" s="136">
        <v>1.57</v>
      </c>
      <c r="Z421" s="136">
        <v>1.9</v>
      </c>
      <c r="AA421" s="136">
        <v>2.23</v>
      </c>
    </row>
    <row r="422" spans="1:27" ht="23.4" thickBot="1">
      <c r="A422" s="115" t="s">
        <v>2085</v>
      </c>
      <c r="B422" s="144">
        <v>0.92</v>
      </c>
      <c r="C422" s="148">
        <v>0.48</v>
      </c>
      <c r="D422" s="116">
        <f t="shared" si="14"/>
        <v>2016</v>
      </c>
      <c r="G422" s="141" t="s">
        <v>1661</v>
      </c>
      <c r="H422" s="116">
        <v>2</v>
      </c>
      <c r="I422" s="116">
        <v>2016</v>
      </c>
      <c r="J422" t="str">
        <f t="shared" si="13"/>
        <v>2/09/2016</v>
      </c>
      <c r="N422" s="137">
        <v>42409</v>
      </c>
      <c r="O422" s="138">
        <v>0.25</v>
      </c>
      <c r="P422" s="138" t="s">
        <v>434</v>
      </c>
      <c r="Q422" s="138">
        <v>0.33</v>
      </c>
      <c r="R422" s="138" t="s">
        <v>434</v>
      </c>
      <c r="S422" s="138">
        <v>0.45</v>
      </c>
      <c r="T422" s="138">
        <v>0.59</v>
      </c>
      <c r="U422" s="138">
        <v>0.8</v>
      </c>
      <c r="V422" s="138">
        <v>0.92</v>
      </c>
      <c r="W422" s="138">
        <v>1.2</v>
      </c>
      <c r="X422" s="138">
        <v>1.47</v>
      </c>
      <c r="Y422" s="138">
        <v>1.6</v>
      </c>
      <c r="Z422" s="138">
        <v>1.95</v>
      </c>
      <c r="AA422" s="138">
        <v>2.2799999999999998</v>
      </c>
    </row>
    <row r="423" spans="1:27" ht="23.4" thickBot="1">
      <c r="A423" s="115" t="s">
        <v>2086</v>
      </c>
      <c r="B423" s="143">
        <v>0.86</v>
      </c>
      <c r="C423" s="147">
        <v>0.42</v>
      </c>
      <c r="D423" s="116">
        <f t="shared" si="14"/>
        <v>2016</v>
      </c>
      <c r="G423" s="140" t="s">
        <v>1661</v>
      </c>
      <c r="H423" s="116">
        <v>6</v>
      </c>
      <c r="I423" s="116">
        <v>2016</v>
      </c>
      <c r="J423" t="str">
        <f t="shared" si="13"/>
        <v>6/09/2016</v>
      </c>
      <c r="N423" s="135">
        <v>42530</v>
      </c>
      <c r="O423" s="136">
        <v>0.24</v>
      </c>
      <c r="P423" s="136" t="s">
        <v>434</v>
      </c>
      <c r="Q423" s="136">
        <v>0.32</v>
      </c>
      <c r="R423" s="136" t="s">
        <v>434</v>
      </c>
      <c r="S423" s="136">
        <v>0.45</v>
      </c>
      <c r="T423" s="136">
        <v>0.56000000000000005</v>
      </c>
      <c r="U423" s="136">
        <v>0.74</v>
      </c>
      <c r="V423" s="136">
        <v>0.86</v>
      </c>
      <c r="W423" s="136">
        <v>1.1299999999999999</v>
      </c>
      <c r="X423" s="136">
        <v>1.4</v>
      </c>
      <c r="Y423" s="136">
        <v>1.55</v>
      </c>
      <c r="Z423" s="136">
        <v>1.9</v>
      </c>
      <c r="AA423" s="136">
        <v>2.2400000000000002</v>
      </c>
    </row>
    <row r="424" spans="1:27" ht="23.4" thickBot="1">
      <c r="A424" s="115" t="s">
        <v>2087</v>
      </c>
      <c r="B424" s="144">
        <v>0.86</v>
      </c>
      <c r="C424" s="148">
        <v>0.4</v>
      </c>
      <c r="D424" s="116">
        <f t="shared" si="14"/>
        <v>2016</v>
      </c>
      <c r="G424" s="141" t="s">
        <v>1661</v>
      </c>
      <c r="H424" s="116">
        <v>7</v>
      </c>
      <c r="I424" s="116">
        <v>2016</v>
      </c>
      <c r="J424" t="str">
        <f t="shared" si="13"/>
        <v>7/09/2016</v>
      </c>
      <c r="N424" s="137">
        <v>42560</v>
      </c>
      <c r="O424" s="138">
        <v>0.25</v>
      </c>
      <c r="P424" s="138" t="s">
        <v>434</v>
      </c>
      <c r="Q424" s="138">
        <v>0.34</v>
      </c>
      <c r="R424" s="138" t="s">
        <v>434</v>
      </c>
      <c r="S424" s="138">
        <v>0.49</v>
      </c>
      <c r="T424" s="138">
        <v>0.56999999999999995</v>
      </c>
      <c r="U424" s="138">
        <v>0.74</v>
      </c>
      <c r="V424" s="138">
        <v>0.86</v>
      </c>
      <c r="W424" s="138">
        <v>1.1200000000000001</v>
      </c>
      <c r="X424" s="138">
        <v>1.39</v>
      </c>
      <c r="Y424" s="138">
        <v>1.54</v>
      </c>
      <c r="Z424" s="138">
        <v>1.89</v>
      </c>
      <c r="AA424" s="138">
        <v>2.23</v>
      </c>
    </row>
    <row r="425" spans="1:27" ht="23.4" thickBot="1">
      <c r="A425" s="115" t="s">
        <v>2088</v>
      </c>
      <c r="B425" s="143">
        <v>0.91</v>
      </c>
      <c r="C425" s="147">
        <v>0.46</v>
      </c>
      <c r="D425" s="116">
        <f t="shared" si="14"/>
        <v>2016</v>
      </c>
      <c r="G425" s="140" t="s">
        <v>1661</v>
      </c>
      <c r="H425" s="116">
        <v>8</v>
      </c>
      <c r="I425" s="116">
        <v>2016</v>
      </c>
      <c r="J425" t="str">
        <f t="shared" si="13"/>
        <v>8/09/2016</v>
      </c>
      <c r="N425" s="135">
        <v>42591</v>
      </c>
      <c r="O425" s="136">
        <v>0.26</v>
      </c>
      <c r="P425" s="136" t="s">
        <v>434</v>
      </c>
      <c r="Q425" s="136">
        <v>0.35</v>
      </c>
      <c r="R425" s="136" t="s">
        <v>434</v>
      </c>
      <c r="S425" s="136">
        <v>0.5</v>
      </c>
      <c r="T425" s="136">
        <v>0.56999999999999995</v>
      </c>
      <c r="U425" s="136">
        <v>0.78</v>
      </c>
      <c r="V425" s="136">
        <v>0.91</v>
      </c>
      <c r="W425" s="136">
        <v>1.19</v>
      </c>
      <c r="X425" s="136">
        <v>1.46</v>
      </c>
      <c r="Y425" s="136">
        <v>1.61</v>
      </c>
      <c r="Z425" s="136">
        <v>1.98</v>
      </c>
      <c r="AA425" s="136">
        <v>2.3199999999999998</v>
      </c>
    </row>
    <row r="426" spans="1:27" ht="23.4" thickBot="1">
      <c r="A426" s="115" t="s">
        <v>2089</v>
      </c>
      <c r="B426" s="144">
        <v>0.93</v>
      </c>
      <c r="C426" s="148">
        <v>0.55000000000000004</v>
      </c>
      <c r="D426" s="116">
        <f t="shared" si="14"/>
        <v>2016</v>
      </c>
      <c r="G426" s="141" t="s">
        <v>1661</v>
      </c>
      <c r="H426" s="116">
        <v>9</v>
      </c>
      <c r="I426" s="116">
        <v>2016</v>
      </c>
      <c r="J426" t="str">
        <f t="shared" si="13"/>
        <v>9/09/2016</v>
      </c>
      <c r="N426" s="137">
        <v>42622</v>
      </c>
      <c r="O426" s="138">
        <v>0.24</v>
      </c>
      <c r="P426" s="138" t="s">
        <v>434</v>
      </c>
      <c r="Q426" s="138">
        <v>0.35</v>
      </c>
      <c r="R426" s="138" t="s">
        <v>434</v>
      </c>
      <c r="S426" s="138">
        <v>0.51</v>
      </c>
      <c r="T426" s="138">
        <v>0.57999999999999996</v>
      </c>
      <c r="U426" s="138">
        <v>0.79</v>
      </c>
      <c r="V426" s="138">
        <v>0.93</v>
      </c>
      <c r="W426" s="138">
        <v>1.23</v>
      </c>
      <c r="X426" s="138">
        <v>1.51</v>
      </c>
      <c r="Y426" s="138">
        <v>1.67</v>
      </c>
      <c r="Z426" s="138">
        <v>2.0499999999999998</v>
      </c>
      <c r="AA426" s="138">
        <v>2.39</v>
      </c>
    </row>
    <row r="427" spans="1:27" ht="23.4" thickBot="1">
      <c r="A427" s="115" t="s">
        <v>2090</v>
      </c>
      <c r="B427" s="143">
        <v>0.92</v>
      </c>
      <c r="C427" s="147">
        <v>0.54</v>
      </c>
      <c r="D427" s="116">
        <f t="shared" si="14"/>
        <v>2016</v>
      </c>
      <c r="G427" s="140" t="s">
        <v>1661</v>
      </c>
      <c r="H427" s="116">
        <v>12</v>
      </c>
      <c r="I427" s="116">
        <v>2016</v>
      </c>
      <c r="J427" t="str">
        <f t="shared" si="13"/>
        <v>12/09/2016</v>
      </c>
      <c r="N427" s="135">
        <v>42713</v>
      </c>
      <c r="O427" s="136">
        <v>0.24</v>
      </c>
      <c r="P427" s="136" t="s">
        <v>434</v>
      </c>
      <c r="Q427" s="136">
        <v>0.37</v>
      </c>
      <c r="R427" s="136" t="s">
        <v>434</v>
      </c>
      <c r="S427" s="136">
        <v>0.53</v>
      </c>
      <c r="T427" s="136">
        <v>0.56999999999999995</v>
      </c>
      <c r="U427" s="136">
        <v>0.79</v>
      </c>
      <c r="V427" s="136">
        <v>0.92</v>
      </c>
      <c r="W427" s="136">
        <v>1.21</v>
      </c>
      <c r="X427" s="136">
        <v>1.5</v>
      </c>
      <c r="Y427" s="136">
        <v>1.68</v>
      </c>
      <c r="Z427" s="136">
        <v>2.0499999999999998</v>
      </c>
      <c r="AA427" s="136">
        <v>2.4</v>
      </c>
    </row>
    <row r="428" spans="1:27" ht="23.4" thickBot="1">
      <c r="A428" s="115" t="s">
        <v>2091</v>
      </c>
      <c r="B428" s="144">
        <v>0.95</v>
      </c>
      <c r="C428" s="148">
        <v>0.61</v>
      </c>
      <c r="D428" s="116">
        <f t="shared" si="14"/>
        <v>2016</v>
      </c>
      <c r="G428" s="141" t="s">
        <v>1661</v>
      </c>
      <c r="H428" s="116">
        <v>13</v>
      </c>
      <c r="I428" s="116">
        <v>2016</v>
      </c>
      <c r="J428" t="str">
        <f t="shared" si="13"/>
        <v>13/09/2016</v>
      </c>
      <c r="N428" s="138" t="s">
        <v>688</v>
      </c>
      <c r="O428" s="138">
        <v>0.25</v>
      </c>
      <c r="P428" s="138" t="s">
        <v>434</v>
      </c>
      <c r="Q428" s="138">
        <v>0.36</v>
      </c>
      <c r="R428" s="138" t="s">
        <v>434</v>
      </c>
      <c r="S428" s="138">
        <v>0.54</v>
      </c>
      <c r="T428" s="138">
        <v>0.63</v>
      </c>
      <c r="U428" s="138">
        <v>0.8</v>
      </c>
      <c r="V428" s="138">
        <v>0.95</v>
      </c>
      <c r="W428" s="138">
        <v>1.26</v>
      </c>
      <c r="X428" s="138">
        <v>1.56</v>
      </c>
      <c r="Y428" s="138">
        <v>1.73</v>
      </c>
      <c r="Z428" s="138">
        <v>2.12</v>
      </c>
      <c r="AA428" s="138">
        <v>2.4700000000000002</v>
      </c>
    </row>
    <row r="429" spans="1:27" ht="23.4" thickBot="1">
      <c r="A429" s="115" t="s">
        <v>2092</v>
      </c>
      <c r="B429" s="143">
        <v>0.9</v>
      </c>
      <c r="C429" s="147">
        <v>0.59</v>
      </c>
      <c r="D429" s="116">
        <f t="shared" si="14"/>
        <v>2016</v>
      </c>
      <c r="G429" s="140" t="s">
        <v>1661</v>
      </c>
      <c r="H429" s="116">
        <v>14</v>
      </c>
      <c r="I429" s="116">
        <v>2016</v>
      </c>
      <c r="J429" t="str">
        <f t="shared" si="13"/>
        <v>14/09/2016</v>
      </c>
      <c r="N429" s="136" t="s">
        <v>689</v>
      </c>
      <c r="O429" s="136">
        <v>0.24</v>
      </c>
      <c r="P429" s="136" t="s">
        <v>434</v>
      </c>
      <c r="Q429" s="136">
        <v>0.33</v>
      </c>
      <c r="R429" s="136" t="s">
        <v>434</v>
      </c>
      <c r="S429" s="136">
        <v>0.52</v>
      </c>
      <c r="T429" s="136">
        <v>0.62</v>
      </c>
      <c r="U429" s="136">
        <v>0.77</v>
      </c>
      <c r="V429" s="136">
        <v>0.9</v>
      </c>
      <c r="W429" s="136">
        <v>1.21</v>
      </c>
      <c r="X429" s="136">
        <v>1.52</v>
      </c>
      <c r="Y429" s="136">
        <v>1.7</v>
      </c>
      <c r="Z429" s="136">
        <v>2.1</v>
      </c>
      <c r="AA429" s="136">
        <v>2.44</v>
      </c>
    </row>
    <row r="430" spans="1:27" ht="23.4" thickBot="1">
      <c r="A430" s="115" t="s">
        <v>2093</v>
      </c>
      <c r="B430" s="144">
        <v>0.87</v>
      </c>
      <c r="C430" s="148">
        <v>0.62</v>
      </c>
      <c r="D430" s="116">
        <f t="shared" si="14"/>
        <v>2016</v>
      </c>
      <c r="G430" s="141" t="s">
        <v>1661</v>
      </c>
      <c r="H430" s="116">
        <v>15</v>
      </c>
      <c r="I430" s="116">
        <v>2016</v>
      </c>
      <c r="J430" t="str">
        <f t="shared" si="13"/>
        <v>15/09/2016</v>
      </c>
      <c r="N430" s="138" t="s">
        <v>690</v>
      </c>
      <c r="O430" s="138">
        <v>0.2</v>
      </c>
      <c r="P430" s="138" t="s">
        <v>434</v>
      </c>
      <c r="Q430" s="138">
        <v>0.28999999999999998</v>
      </c>
      <c r="R430" s="138" t="s">
        <v>434</v>
      </c>
      <c r="S430" s="138">
        <v>0.49</v>
      </c>
      <c r="T430" s="138">
        <v>0.6</v>
      </c>
      <c r="U430" s="138">
        <v>0.74</v>
      </c>
      <c r="V430" s="138">
        <v>0.87</v>
      </c>
      <c r="W430" s="138">
        <v>1.2</v>
      </c>
      <c r="X430" s="138">
        <v>1.51</v>
      </c>
      <c r="Y430" s="138">
        <v>1.71</v>
      </c>
      <c r="Z430" s="138">
        <v>2.13</v>
      </c>
      <c r="AA430" s="138">
        <v>2.48</v>
      </c>
    </row>
    <row r="431" spans="1:27" ht="23.4" thickBot="1">
      <c r="A431" s="115" t="s">
        <v>2094</v>
      </c>
      <c r="B431" s="143">
        <v>0.91</v>
      </c>
      <c r="C431" s="147">
        <v>0.59</v>
      </c>
      <c r="D431" s="116">
        <f t="shared" si="14"/>
        <v>2016</v>
      </c>
      <c r="G431" s="140" t="s">
        <v>1661</v>
      </c>
      <c r="H431" s="116">
        <v>16</v>
      </c>
      <c r="I431" s="116">
        <v>2016</v>
      </c>
      <c r="J431" t="str">
        <f t="shared" si="13"/>
        <v>16/09/2016</v>
      </c>
      <c r="N431" s="136" t="s">
        <v>691</v>
      </c>
      <c r="O431" s="136">
        <v>0.2</v>
      </c>
      <c r="P431" s="136" t="s">
        <v>434</v>
      </c>
      <c r="Q431" s="136">
        <v>0.3</v>
      </c>
      <c r="R431" s="136" t="s">
        <v>434</v>
      </c>
      <c r="S431" s="136">
        <v>0.5</v>
      </c>
      <c r="T431" s="136">
        <v>0.61</v>
      </c>
      <c r="U431" s="136">
        <v>0.77</v>
      </c>
      <c r="V431" s="136">
        <v>0.91</v>
      </c>
      <c r="W431" s="136">
        <v>1.21</v>
      </c>
      <c r="X431" s="136">
        <v>1.51</v>
      </c>
      <c r="Y431" s="136">
        <v>1.7</v>
      </c>
      <c r="Z431" s="136">
        <v>2.1</v>
      </c>
      <c r="AA431" s="136">
        <v>2.44</v>
      </c>
    </row>
    <row r="432" spans="1:27" ht="23.4" thickBot="1">
      <c r="A432" s="115" t="s">
        <v>2095</v>
      </c>
      <c r="B432" s="144">
        <v>0.92</v>
      </c>
      <c r="C432" s="148">
        <v>0.6</v>
      </c>
      <c r="D432" s="116">
        <f t="shared" si="14"/>
        <v>2016</v>
      </c>
      <c r="G432" s="141" t="s">
        <v>1661</v>
      </c>
      <c r="H432" s="116">
        <v>19</v>
      </c>
      <c r="I432" s="116">
        <v>2016</v>
      </c>
      <c r="J432" t="str">
        <f t="shared" si="13"/>
        <v>19/09/2016</v>
      </c>
      <c r="N432" s="138" t="s">
        <v>692</v>
      </c>
      <c r="O432" s="138">
        <v>0.16</v>
      </c>
      <c r="P432" s="138" t="s">
        <v>434</v>
      </c>
      <c r="Q432" s="138">
        <v>0.3</v>
      </c>
      <c r="R432" s="138" t="s">
        <v>434</v>
      </c>
      <c r="S432" s="138">
        <v>0.48</v>
      </c>
      <c r="T432" s="138">
        <v>0.6</v>
      </c>
      <c r="U432" s="138">
        <v>0.79</v>
      </c>
      <c r="V432" s="138">
        <v>0.92</v>
      </c>
      <c r="W432" s="138">
        <v>1.22</v>
      </c>
      <c r="X432" s="138">
        <v>1.52</v>
      </c>
      <c r="Y432" s="138">
        <v>1.7</v>
      </c>
      <c r="Z432" s="138">
        <v>2.1</v>
      </c>
      <c r="AA432" s="138">
        <v>2.4500000000000002</v>
      </c>
    </row>
    <row r="433" spans="1:27" ht="23.4" thickBot="1">
      <c r="A433" s="115" t="s">
        <v>2096</v>
      </c>
      <c r="B433" s="143">
        <v>0.93</v>
      </c>
      <c r="C433" s="147">
        <v>0.6</v>
      </c>
      <c r="D433" s="116">
        <f t="shared" si="14"/>
        <v>2016</v>
      </c>
      <c r="G433" s="140" t="s">
        <v>1661</v>
      </c>
      <c r="H433" s="116">
        <v>20</v>
      </c>
      <c r="I433" s="116">
        <v>2016</v>
      </c>
      <c r="J433" t="str">
        <f t="shared" si="13"/>
        <v>20/09/2016</v>
      </c>
      <c r="N433" s="136" t="s">
        <v>693</v>
      </c>
      <c r="O433" s="136">
        <v>0.17</v>
      </c>
      <c r="P433" s="136" t="s">
        <v>434</v>
      </c>
      <c r="Q433" s="136">
        <v>0.3</v>
      </c>
      <c r="R433" s="136" t="s">
        <v>434</v>
      </c>
      <c r="S433" s="136">
        <v>0.49</v>
      </c>
      <c r="T433" s="136">
        <v>0.61</v>
      </c>
      <c r="U433" s="136">
        <v>0.79</v>
      </c>
      <c r="V433" s="136">
        <v>0.93</v>
      </c>
      <c r="W433" s="136">
        <v>1.2</v>
      </c>
      <c r="X433" s="136">
        <v>1.5</v>
      </c>
      <c r="Y433" s="136">
        <v>1.69</v>
      </c>
      <c r="Z433" s="136">
        <v>2.09</v>
      </c>
      <c r="AA433" s="136">
        <v>2.4300000000000002</v>
      </c>
    </row>
    <row r="434" spans="1:27" ht="23.4" thickBot="1">
      <c r="A434" s="115" t="s">
        <v>2097</v>
      </c>
      <c r="B434" s="144">
        <v>0.92</v>
      </c>
      <c r="C434" s="148">
        <v>0.55000000000000004</v>
      </c>
      <c r="D434" s="116">
        <f t="shared" si="14"/>
        <v>2016</v>
      </c>
      <c r="G434" s="141" t="s">
        <v>1661</v>
      </c>
      <c r="H434" s="116">
        <v>21</v>
      </c>
      <c r="I434" s="116">
        <v>2016</v>
      </c>
      <c r="J434" t="str">
        <f t="shared" si="13"/>
        <v>21/09/2016</v>
      </c>
      <c r="N434" s="138" t="s">
        <v>694</v>
      </c>
      <c r="O434" s="138">
        <v>0.12</v>
      </c>
      <c r="P434" s="138" t="s">
        <v>434</v>
      </c>
      <c r="Q434" s="138">
        <v>0.22</v>
      </c>
      <c r="R434" s="138" t="s">
        <v>434</v>
      </c>
      <c r="S434" s="138">
        <v>0.44</v>
      </c>
      <c r="T434" s="138">
        <v>0.61</v>
      </c>
      <c r="U434" s="138">
        <v>0.79</v>
      </c>
      <c r="V434" s="138">
        <v>0.92</v>
      </c>
      <c r="W434" s="138">
        <v>1.2</v>
      </c>
      <c r="X434" s="138">
        <v>1.48</v>
      </c>
      <c r="Y434" s="138">
        <v>1.66</v>
      </c>
      <c r="Z434" s="138">
        <v>2.06</v>
      </c>
      <c r="AA434" s="138">
        <v>2.39</v>
      </c>
    </row>
    <row r="435" spans="1:27" ht="23.4" thickBot="1">
      <c r="A435" s="115" t="s">
        <v>2098</v>
      </c>
      <c r="B435" s="143">
        <v>0.91</v>
      </c>
      <c r="C435" s="147">
        <v>0.48</v>
      </c>
      <c r="D435" s="116">
        <f t="shared" si="14"/>
        <v>2016</v>
      </c>
      <c r="G435" s="140" t="s">
        <v>1661</v>
      </c>
      <c r="H435" s="116">
        <v>22</v>
      </c>
      <c r="I435" s="116">
        <v>2016</v>
      </c>
      <c r="J435" t="str">
        <f t="shared" si="13"/>
        <v>22/09/2016</v>
      </c>
      <c r="N435" s="136" t="s">
        <v>695</v>
      </c>
      <c r="O435" s="136">
        <v>0.1</v>
      </c>
      <c r="P435" s="136" t="s">
        <v>434</v>
      </c>
      <c r="Q435" s="136">
        <v>0.18</v>
      </c>
      <c r="R435" s="136" t="s">
        <v>434</v>
      </c>
      <c r="S435" s="136">
        <v>0.39</v>
      </c>
      <c r="T435" s="136">
        <v>0.6</v>
      </c>
      <c r="U435" s="136">
        <v>0.79</v>
      </c>
      <c r="V435" s="136">
        <v>0.91</v>
      </c>
      <c r="W435" s="136">
        <v>1.18</v>
      </c>
      <c r="X435" s="136">
        <v>1.46</v>
      </c>
      <c r="Y435" s="136">
        <v>1.63</v>
      </c>
      <c r="Z435" s="136">
        <v>2.02</v>
      </c>
      <c r="AA435" s="136">
        <v>2.34</v>
      </c>
    </row>
    <row r="436" spans="1:27" ht="23.4" thickBot="1">
      <c r="A436" s="115" t="s">
        <v>2099</v>
      </c>
      <c r="B436" s="144">
        <v>0.9</v>
      </c>
      <c r="C436" s="148">
        <v>0.44</v>
      </c>
      <c r="D436" s="116">
        <f t="shared" si="14"/>
        <v>2016</v>
      </c>
      <c r="G436" s="141" t="s">
        <v>1661</v>
      </c>
      <c r="H436" s="116">
        <v>23</v>
      </c>
      <c r="I436" s="116">
        <v>2016</v>
      </c>
      <c r="J436" t="str">
        <f t="shared" si="13"/>
        <v>23/09/2016</v>
      </c>
      <c r="N436" s="138" t="s">
        <v>696</v>
      </c>
      <c r="O436" s="138">
        <v>0.09</v>
      </c>
      <c r="P436" s="138" t="s">
        <v>434</v>
      </c>
      <c r="Q436" s="138">
        <v>0.18</v>
      </c>
      <c r="R436" s="138" t="s">
        <v>434</v>
      </c>
      <c r="S436" s="138">
        <v>0.4</v>
      </c>
      <c r="T436" s="138">
        <v>0.6</v>
      </c>
      <c r="U436" s="138">
        <v>0.77</v>
      </c>
      <c r="V436" s="138">
        <v>0.9</v>
      </c>
      <c r="W436" s="138">
        <v>1.1599999999999999</v>
      </c>
      <c r="X436" s="138">
        <v>1.44</v>
      </c>
      <c r="Y436" s="138">
        <v>1.62</v>
      </c>
      <c r="Z436" s="138">
        <v>2.02</v>
      </c>
      <c r="AA436" s="138">
        <v>2.34</v>
      </c>
    </row>
    <row r="437" spans="1:27" ht="23.4" thickBot="1">
      <c r="A437" s="115" t="s">
        <v>2100</v>
      </c>
      <c r="B437" s="143">
        <v>0.87</v>
      </c>
      <c r="C437" s="147">
        <v>0.46</v>
      </c>
      <c r="D437" s="116">
        <f t="shared" si="14"/>
        <v>2016</v>
      </c>
      <c r="G437" s="140" t="s">
        <v>1661</v>
      </c>
      <c r="H437" s="116">
        <v>26</v>
      </c>
      <c r="I437" s="116">
        <v>2016</v>
      </c>
      <c r="J437" t="str">
        <f t="shared" si="13"/>
        <v>26/09/2016</v>
      </c>
      <c r="N437" s="136" t="s">
        <v>697</v>
      </c>
      <c r="O437" s="136">
        <v>0.12</v>
      </c>
      <c r="P437" s="136" t="s">
        <v>434</v>
      </c>
      <c r="Q437" s="136">
        <v>0.25</v>
      </c>
      <c r="R437" s="136" t="s">
        <v>434</v>
      </c>
      <c r="S437" s="136">
        <v>0.42</v>
      </c>
      <c r="T437" s="136">
        <v>0.57999999999999996</v>
      </c>
      <c r="U437" s="136">
        <v>0.76</v>
      </c>
      <c r="V437" s="136">
        <v>0.87</v>
      </c>
      <c r="W437" s="136">
        <v>1.1299999999999999</v>
      </c>
      <c r="X437" s="136">
        <v>1.41</v>
      </c>
      <c r="Y437" s="136">
        <v>1.59</v>
      </c>
      <c r="Z437" s="136">
        <v>2</v>
      </c>
      <c r="AA437" s="136">
        <v>2.3199999999999998</v>
      </c>
    </row>
    <row r="438" spans="1:27" ht="23.4" thickBot="1">
      <c r="A438" s="115" t="s">
        <v>2101</v>
      </c>
      <c r="B438" s="144">
        <v>0.86</v>
      </c>
      <c r="C438" s="148">
        <v>0.44</v>
      </c>
      <c r="D438" s="116">
        <f t="shared" si="14"/>
        <v>2016</v>
      </c>
      <c r="G438" s="141" t="s">
        <v>1661</v>
      </c>
      <c r="H438" s="116">
        <v>27</v>
      </c>
      <c r="I438" s="116">
        <v>2016</v>
      </c>
      <c r="J438" t="str">
        <f t="shared" si="13"/>
        <v>27/09/2016</v>
      </c>
      <c r="N438" s="138" t="s">
        <v>698</v>
      </c>
      <c r="O438" s="138">
        <v>0.16</v>
      </c>
      <c r="P438" s="138" t="s">
        <v>434</v>
      </c>
      <c r="Q438" s="138">
        <v>0.26</v>
      </c>
      <c r="R438" s="138" t="s">
        <v>434</v>
      </c>
      <c r="S438" s="138">
        <v>0.42</v>
      </c>
      <c r="T438" s="138">
        <v>0.57999999999999996</v>
      </c>
      <c r="U438" s="138">
        <v>0.75</v>
      </c>
      <c r="V438" s="138">
        <v>0.86</v>
      </c>
      <c r="W438" s="138">
        <v>1.1200000000000001</v>
      </c>
      <c r="X438" s="138">
        <v>1.39</v>
      </c>
      <c r="Y438" s="138">
        <v>1.56</v>
      </c>
      <c r="Z438" s="138">
        <v>1.96</v>
      </c>
      <c r="AA438" s="138">
        <v>2.2799999999999998</v>
      </c>
    </row>
    <row r="439" spans="1:27" ht="23.4" thickBot="1">
      <c r="A439" s="115" t="s">
        <v>2102</v>
      </c>
      <c r="B439" s="143">
        <v>0.87</v>
      </c>
      <c r="C439" s="147">
        <v>0.42</v>
      </c>
      <c r="D439" s="116">
        <f t="shared" si="14"/>
        <v>2016</v>
      </c>
      <c r="G439" s="140" t="s">
        <v>1661</v>
      </c>
      <c r="H439" s="116">
        <v>28</v>
      </c>
      <c r="I439" s="116">
        <v>2016</v>
      </c>
      <c r="J439" t="str">
        <f t="shared" si="13"/>
        <v>28/09/2016</v>
      </c>
      <c r="N439" s="136" t="s">
        <v>699</v>
      </c>
      <c r="O439" s="136">
        <v>0.14000000000000001</v>
      </c>
      <c r="P439" s="136" t="s">
        <v>434</v>
      </c>
      <c r="Q439" s="136">
        <v>0.27</v>
      </c>
      <c r="R439" s="136" t="s">
        <v>434</v>
      </c>
      <c r="S439" s="136">
        <v>0.44</v>
      </c>
      <c r="T439" s="136">
        <v>0.6</v>
      </c>
      <c r="U439" s="136">
        <v>0.75</v>
      </c>
      <c r="V439" s="136">
        <v>0.87</v>
      </c>
      <c r="W439" s="136">
        <v>1.1299999999999999</v>
      </c>
      <c r="X439" s="136">
        <v>1.41</v>
      </c>
      <c r="Y439" s="136">
        <v>1.57</v>
      </c>
      <c r="Z439" s="136">
        <v>1.96</v>
      </c>
      <c r="AA439" s="136">
        <v>2.29</v>
      </c>
    </row>
    <row r="440" spans="1:27" ht="23.4" thickBot="1">
      <c r="A440" s="115" t="s">
        <v>2103</v>
      </c>
      <c r="B440" s="144">
        <v>0.85</v>
      </c>
      <c r="C440" s="148">
        <v>0.43</v>
      </c>
      <c r="D440" s="116">
        <f t="shared" si="14"/>
        <v>2016</v>
      </c>
      <c r="G440" s="141" t="s">
        <v>1661</v>
      </c>
      <c r="H440" s="116">
        <v>29</v>
      </c>
      <c r="I440" s="116">
        <v>2016</v>
      </c>
      <c r="J440" t="str">
        <f t="shared" si="13"/>
        <v>29/09/2016</v>
      </c>
      <c r="N440" s="138" t="s">
        <v>700</v>
      </c>
      <c r="O440" s="138">
        <v>0.12</v>
      </c>
      <c r="P440" s="138" t="s">
        <v>434</v>
      </c>
      <c r="Q440" s="138">
        <v>0.26</v>
      </c>
      <c r="R440" s="138" t="s">
        <v>434</v>
      </c>
      <c r="S440" s="138">
        <v>0.43</v>
      </c>
      <c r="T440" s="138">
        <v>0.59</v>
      </c>
      <c r="U440" s="138">
        <v>0.73</v>
      </c>
      <c r="V440" s="138">
        <v>0.85</v>
      </c>
      <c r="W440" s="138">
        <v>1.1200000000000001</v>
      </c>
      <c r="X440" s="138">
        <v>1.39</v>
      </c>
      <c r="Y440" s="138">
        <v>1.56</v>
      </c>
      <c r="Z440" s="138">
        <v>1.95</v>
      </c>
      <c r="AA440" s="138">
        <v>2.2799999999999998</v>
      </c>
    </row>
    <row r="441" spans="1:27" ht="23.4" thickBot="1">
      <c r="A441" s="115" t="s">
        <v>2104</v>
      </c>
      <c r="B441" s="143">
        <v>0.88</v>
      </c>
      <c r="C441" s="147">
        <v>0.43</v>
      </c>
      <c r="D441" s="116">
        <f t="shared" si="14"/>
        <v>2016</v>
      </c>
      <c r="G441" s="140" t="s">
        <v>1661</v>
      </c>
      <c r="H441" s="116">
        <v>30</v>
      </c>
      <c r="I441" s="116">
        <v>2016</v>
      </c>
      <c r="J441" t="str">
        <f t="shared" si="13"/>
        <v>30/09/2016</v>
      </c>
      <c r="N441" s="136" t="s">
        <v>701</v>
      </c>
      <c r="O441" s="136">
        <v>0.2</v>
      </c>
      <c r="P441" s="136" t="s">
        <v>434</v>
      </c>
      <c r="Q441" s="136">
        <v>0.28999999999999998</v>
      </c>
      <c r="R441" s="136" t="s">
        <v>434</v>
      </c>
      <c r="S441" s="136">
        <v>0.45</v>
      </c>
      <c r="T441" s="136">
        <v>0.59</v>
      </c>
      <c r="U441" s="136">
        <v>0.77</v>
      </c>
      <c r="V441" s="136">
        <v>0.88</v>
      </c>
      <c r="W441" s="136">
        <v>1.1399999999999999</v>
      </c>
      <c r="X441" s="136">
        <v>1.42</v>
      </c>
      <c r="Y441" s="136">
        <v>1.6</v>
      </c>
      <c r="Z441" s="136">
        <v>1.99</v>
      </c>
      <c r="AA441" s="136">
        <v>2.3199999999999998</v>
      </c>
    </row>
    <row r="442" spans="1:27" ht="23.4" thickBot="1">
      <c r="A442" s="115" t="s">
        <v>2105</v>
      </c>
      <c r="B442" s="144">
        <v>0.91</v>
      </c>
      <c r="C442" s="148">
        <v>0.43</v>
      </c>
      <c r="D442" s="116">
        <f t="shared" si="14"/>
        <v>2016</v>
      </c>
      <c r="G442" s="141" t="s">
        <v>1662</v>
      </c>
      <c r="H442" s="116">
        <v>3</v>
      </c>
      <c r="I442" s="116">
        <v>2016</v>
      </c>
      <c r="J442" t="str">
        <f t="shared" si="13"/>
        <v>3/10/2016</v>
      </c>
      <c r="N442" s="137">
        <v>42439</v>
      </c>
      <c r="O442" s="138">
        <v>0.25</v>
      </c>
      <c r="P442" s="138" t="s">
        <v>434</v>
      </c>
      <c r="Q442" s="138">
        <v>0.32</v>
      </c>
      <c r="R442" s="138" t="s">
        <v>434</v>
      </c>
      <c r="S442" s="138">
        <v>0.48</v>
      </c>
      <c r="T442" s="138">
        <v>0.63</v>
      </c>
      <c r="U442" s="138">
        <v>0.8</v>
      </c>
      <c r="V442" s="138">
        <v>0.91</v>
      </c>
      <c r="W442" s="138">
        <v>1.18</v>
      </c>
      <c r="X442" s="138">
        <v>1.46</v>
      </c>
      <c r="Y442" s="138">
        <v>1.63</v>
      </c>
      <c r="Z442" s="138">
        <v>2.0099999999999998</v>
      </c>
      <c r="AA442" s="138">
        <v>2.34</v>
      </c>
    </row>
    <row r="443" spans="1:27" ht="23.4" thickBot="1">
      <c r="A443" s="115" t="s">
        <v>2106</v>
      </c>
      <c r="B443" s="143">
        <v>0.95</v>
      </c>
      <c r="C443" s="147">
        <v>0.5</v>
      </c>
      <c r="D443" s="116">
        <f t="shared" si="14"/>
        <v>2016</v>
      </c>
      <c r="G443" s="140" t="s">
        <v>1662</v>
      </c>
      <c r="H443" s="116">
        <v>4</v>
      </c>
      <c r="I443" s="116">
        <v>2016</v>
      </c>
      <c r="J443" t="str">
        <f t="shared" si="13"/>
        <v>4/10/2016</v>
      </c>
      <c r="N443" s="135">
        <v>42470</v>
      </c>
      <c r="O443" s="136">
        <v>0.28000000000000003</v>
      </c>
      <c r="P443" s="136" t="s">
        <v>434</v>
      </c>
      <c r="Q443" s="136">
        <v>0.33</v>
      </c>
      <c r="R443" s="136" t="s">
        <v>434</v>
      </c>
      <c r="S443" s="136">
        <v>0.48</v>
      </c>
      <c r="T443" s="136">
        <v>0.64</v>
      </c>
      <c r="U443" s="136">
        <v>0.82</v>
      </c>
      <c r="V443" s="136">
        <v>0.95</v>
      </c>
      <c r="W443" s="136">
        <v>1.22</v>
      </c>
      <c r="X443" s="136">
        <v>1.51</v>
      </c>
      <c r="Y443" s="136">
        <v>1.69</v>
      </c>
      <c r="Z443" s="136">
        <v>2.08</v>
      </c>
      <c r="AA443" s="136">
        <v>2.4</v>
      </c>
    </row>
    <row r="444" spans="1:27" ht="23.4" thickBot="1">
      <c r="A444" s="115" t="s">
        <v>2107</v>
      </c>
      <c r="B444" s="144">
        <v>0.98</v>
      </c>
      <c r="C444" s="148">
        <v>0.52</v>
      </c>
      <c r="D444" s="116">
        <f t="shared" si="14"/>
        <v>2016</v>
      </c>
      <c r="G444" s="141" t="s">
        <v>1662</v>
      </c>
      <c r="H444" s="116">
        <v>5</v>
      </c>
      <c r="I444" s="116">
        <v>2016</v>
      </c>
      <c r="J444" t="str">
        <f t="shared" si="13"/>
        <v>5/10/2016</v>
      </c>
      <c r="N444" s="137">
        <v>42500</v>
      </c>
      <c r="O444" s="138">
        <v>0.26</v>
      </c>
      <c r="P444" s="138" t="s">
        <v>434</v>
      </c>
      <c r="Q444" s="138">
        <v>0.32</v>
      </c>
      <c r="R444" s="138" t="s">
        <v>434</v>
      </c>
      <c r="S444" s="138">
        <v>0.48</v>
      </c>
      <c r="T444" s="138">
        <v>0.65</v>
      </c>
      <c r="U444" s="138">
        <v>0.85</v>
      </c>
      <c r="V444" s="138">
        <v>0.98</v>
      </c>
      <c r="W444" s="138">
        <v>1.26</v>
      </c>
      <c r="X444" s="138">
        <v>1.54</v>
      </c>
      <c r="Y444" s="138">
        <v>1.72</v>
      </c>
      <c r="Z444" s="138">
        <v>2.11</v>
      </c>
      <c r="AA444" s="138">
        <v>2.44</v>
      </c>
    </row>
    <row r="445" spans="1:27" ht="23.4" thickBot="1">
      <c r="A445" s="115" t="s">
        <v>2108</v>
      </c>
      <c r="B445" s="143">
        <v>1</v>
      </c>
      <c r="C445" s="147">
        <v>0.52</v>
      </c>
      <c r="D445" s="116">
        <f t="shared" si="14"/>
        <v>2016</v>
      </c>
      <c r="G445" s="140" t="s">
        <v>1662</v>
      </c>
      <c r="H445" s="116">
        <v>6</v>
      </c>
      <c r="I445" s="116">
        <v>2016</v>
      </c>
      <c r="J445" t="str">
        <f t="shared" si="13"/>
        <v>6/10/2016</v>
      </c>
      <c r="N445" s="135">
        <v>42531</v>
      </c>
      <c r="O445" s="136">
        <v>0.26</v>
      </c>
      <c r="P445" s="136" t="s">
        <v>434</v>
      </c>
      <c r="Q445" s="136">
        <v>0.33</v>
      </c>
      <c r="R445" s="136" t="s">
        <v>434</v>
      </c>
      <c r="S445" s="136">
        <v>0.46</v>
      </c>
      <c r="T445" s="136">
        <v>0.65</v>
      </c>
      <c r="U445" s="136">
        <v>0.86</v>
      </c>
      <c r="V445" s="136">
        <v>1</v>
      </c>
      <c r="W445" s="136">
        <v>1.28</v>
      </c>
      <c r="X445" s="136">
        <v>1.58</v>
      </c>
      <c r="Y445" s="136">
        <v>1.75</v>
      </c>
      <c r="Z445" s="136">
        <v>2.14</v>
      </c>
      <c r="AA445" s="136">
        <v>2.46</v>
      </c>
    </row>
    <row r="446" spans="1:27" ht="23.4" thickBot="1">
      <c r="A446" s="115" t="s">
        <v>2109</v>
      </c>
      <c r="B446" s="144">
        <v>0.99</v>
      </c>
      <c r="C446" s="148">
        <v>0.52</v>
      </c>
      <c r="D446" s="116">
        <f t="shared" si="14"/>
        <v>2016</v>
      </c>
      <c r="G446" s="141" t="s">
        <v>1662</v>
      </c>
      <c r="H446" s="116">
        <v>7</v>
      </c>
      <c r="I446" s="116">
        <v>2016</v>
      </c>
      <c r="J446" t="str">
        <f t="shared" si="13"/>
        <v>7/10/2016</v>
      </c>
      <c r="N446" s="137">
        <v>42561</v>
      </c>
      <c r="O446" s="138">
        <v>0.26</v>
      </c>
      <c r="P446" s="138" t="s">
        <v>434</v>
      </c>
      <c r="Q446" s="138">
        <v>0.33</v>
      </c>
      <c r="R446" s="138" t="s">
        <v>434</v>
      </c>
      <c r="S446" s="138">
        <v>0.46</v>
      </c>
      <c r="T446" s="138">
        <v>0.66</v>
      </c>
      <c r="U446" s="138">
        <v>0.83</v>
      </c>
      <c r="V446" s="138">
        <v>0.99</v>
      </c>
      <c r="W446" s="138">
        <v>1.26</v>
      </c>
      <c r="X446" s="138">
        <v>1.55</v>
      </c>
      <c r="Y446" s="138">
        <v>1.73</v>
      </c>
      <c r="Z446" s="138">
        <v>2.14</v>
      </c>
      <c r="AA446" s="138">
        <v>2.46</v>
      </c>
    </row>
    <row r="447" spans="1:27" ht="23.4" thickBot="1">
      <c r="A447" s="115" t="s">
        <v>2110</v>
      </c>
      <c r="B447" s="143">
        <v>1.03</v>
      </c>
      <c r="C447" s="147">
        <v>0.55000000000000004</v>
      </c>
      <c r="D447" s="116">
        <f t="shared" si="14"/>
        <v>2016</v>
      </c>
      <c r="G447" s="140" t="s">
        <v>1662</v>
      </c>
      <c r="H447" s="116">
        <v>11</v>
      </c>
      <c r="I447" s="116">
        <v>2016</v>
      </c>
      <c r="J447" t="str">
        <f t="shared" si="13"/>
        <v>11/10/2016</v>
      </c>
      <c r="N447" s="135">
        <v>42684</v>
      </c>
      <c r="O447" s="136">
        <v>0.27</v>
      </c>
      <c r="P447" s="136" t="s">
        <v>434</v>
      </c>
      <c r="Q447" s="136">
        <v>0.35</v>
      </c>
      <c r="R447" s="136" t="s">
        <v>434</v>
      </c>
      <c r="S447" s="136">
        <v>0.48</v>
      </c>
      <c r="T447" s="136">
        <v>0.69</v>
      </c>
      <c r="U447" s="136">
        <v>0.87</v>
      </c>
      <c r="V447" s="136">
        <v>1.03</v>
      </c>
      <c r="W447" s="136">
        <v>1.3</v>
      </c>
      <c r="X447" s="136">
        <v>1.58</v>
      </c>
      <c r="Y447" s="136">
        <v>1.77</v>
      </c>
      <c r="Z447" s="136">
        <v>2.17</v>
      </c>
      <c r="AA447" s="136">
        <v>2.5</v>
      </c>
    </row>
    <row r="448" spans="1:27" ht="23.4" thickBot="1">
      <c r="A448" s="115" t="s">
        <v>2111</v>
      </c>
      <c r="B448" s="144">
        <v>0.99</v>
      </c>
      <c r="C448" s="148">
        <v>0.56000000000000005</v>
      </c>
      <c r="D448" s="116">
        <f t="shared" si="14"/>
        <v>2016</v>
      </c>
      <c r="G448" s="141" t="s">
        <v>1662</v>
      </c>
      <c r="H448" s="116">
        <v>12</v>
      </c>
      <c r="I448" s="116">
        <v>2016</v>
      </c>
      <c r="J448" t="str">
        <f t="shared" si="13"/>
        <v>12/10/2016</v>
      </c>
      <c r="N448" s="137">
        <v>42714</v>
      </c>
      <c r="O448" s="138">
        <v>0.26</v>
      </c>
      <c r="P448" s="138" t="s">
        <v>434</v>
      </c>
      <c r="Q448" s="138">
        <v>0.37</v>
      </c>
      <c r="R448" s="138" t="s">
        <v>434</v>
      </c>
      <c r="S448" s="138">
        <v>0.49</v>
      </c>
      <c r="T448" s="138">
        <v>0.68</v>
      </c>
      <c r="U448" s="138">
        <v>0.87</v>
      </c>
      <c r="V448" s="138">
        <v>0.99</v>
      </c>
      <c r="W448" s="138">
        <v>1.31</v>
      </c>
      <c r="X448" s="138">
        <v>1.6</v>
      </c>
      <c r="Y448" s="138">
        <v>1.79</v>
      </c>
      <c r="Z448" s="138">
        <v>2.19</v>
      </c>
      <c r="AA448" s="138">
        <v>2.5099999999999998</v>
      </c>
    </row>
    <row r="449" spans="1:27" ht="23.4" thickBot="1">
      <c r="A449" s="115" t="s">
        <v>2112</v>
      </c>
      <c r="B449" s="143">
        <v>1</v>
      </c>
      <c r="C449" s="147">
        <v>0.55000000000000004</v>
      </c>
      <c r="D449" s="116">
        <f t="shared" si="14"/>
        <v>2016</v>
      </c>
      <c r="G449" s="140" t="s">
        <v>1662</v>
      </c>
      <c r="H449" s="116">
        <v>13</v>
      </c>
      <c r="I449" s="116">
        <v>2016</v>
      </c>
      <c r="J449" t="str">
        <f t="shared" si="13"/>
        <v>13/10/2016</v>
      </c>
      <c r="N449" s="136" t="s">
        <v>702</v>
      </c>
      <c r="O449" s="136">
        <v>0.26</v>
      </c>
      <c r="P449" s="136" t="s">
        <v>434</v>
      </c>
      <c r="Q449" s="136">
        <v>0.3</v>
      </c>
      <c r="R449" s="136" t="s">
        <v>434</v>
      </c>
      <c r="S449" s="136">
        <v>0.45</v>
      </c>
      <c r="T449" s="136">
        <v>0.66</v>
      </c>
      <c r="U449" s="136">
        <v>0.85</v>
      </c>
      <c r="V449" s="136">
        <v>1</v>
      </c>
      <c r="W449" s="136">
        <v>1.27</v>
      </c>
      <c r="X449" s="136">
        <v>1.56</v>
      </c>
      <c r="Y449" s="136">
        <v>1.75</v>
      </c>
      <c r="Z449" s="136">
        <v>2.15</v>
      </c>
      <c r="AA449" s="136">
        <v>2.48</v>
      </c>
    </row>
    <row r="450" spans="1:27" ht="23.4" thickBot="1">
      <c r="A450" s="115" t="s">
        <v>2113</v>
      </c>
      <c r="B450" s="144">
        <v>1</v>
      </c>
      <c r="C450" s="148">
        <v>0.56999999999999995</v>
      </c>
      <c r="D450" s="116">
        <f t="shared" si="14"/>
        <v>2016</v>
      </c>
      <c r="G450" s="141" t="s">
        <v>1662</v>
      </c>
      <c r="H450" s="116">
        <v>14</v>
      </c>
      <c r="I450" s="116">
        <v>2016</v>
      </c>
      <c r="J450" t="str">
        <f t="shared" ref="J450:J513" si="15">H450&amp;"/"&amp;G450&amp;"/"&amp;I450</f>
        <v>14/10/2016</v>
      </c>
      <c r="N450" s="138" t="s">
        <v>703</v>
      </c>
      <c r="O450" s="138">
        <v>0.26</v>
      </c>
      <c r="P450" s="138" t="s">
        <v>434</v>
      </c>
      <c r="Q450" s="138">
        <v>0.32</v>
      </c>
      <c r="R450" s="138" t="s">
        <v>434</v>
      </c>
      <c r="S450" s="138">
        <v>0.46</v>
      </c>
      <c r="T450" s="138">
        <v>0.66</v>
      </c>
      <c r="U450" s="138">
        <v>0.84</v>
      </c>
      <c r="V450" s="138">
        <v>1</v>
      </c>
      <c r="W450" s="138">
        <v>1.28</v>
      </c>
      <c r="X450" s="138">
        <v>1.58</v>
      </c>
      <c r="Y450" s="138">
        <v>1.8</v>
      </c>
      <c r="Z450" s="138">
        <v>2.2200000000000002</v>
      </c>
      <c r="AA450" s="138">
        <v>2.5499999999999998</v>
      </c>
    </row>
    <row r="451" spans="1:27" ht="23.4" thickBot="1">
      <c r="A451" s="115" t="s">
        <v>2114</v>
      </c>
      <c r="B451" s="143">
        <v>0.98</v>
      </c>
      <c r="C451" s="147">
        <v>0.52</v>
      </c>
      <c r="D451" s="116">
        <f t="shared" ref="D451:D514" si="16">YEAR(A451)</f>
        <v>2016</v>
      </c>
      <c r="G451" s="140" t="s">
        <v>1662</v>
      </c>
      <c r="H451" s="116">
        <v>17</v>
      </c>
      <c r="I451" s="116">
        <v>2016</v>
      </c>
      <c r="J451" t="str">
        <f t="shared" si="15"/>
        <v>17/10/2016</v>
      </c>
      <c r="N451" s="136" t="s">
        <v>704</v>
      </c>
      <c r="O451" s="136">
        <v>0.24</v>
      </c>
      <c r="P451" s="136" t="s">
        <v>434</v>
      </c>
      <c r="Q451" s="136">
        <v>0.34</v>
      </c>
      <c r="R451" s="136" t="s">
        <v>434</v>
      </c>
      <c r="S451" s="136">
        <v>0.47</v>
      </c>
      <c r="T451" s="136">
        <v>0.65</v>
      </c>
      <c r="U451" s="136">
        <v>0.81</v>
      </c>
      <c r="V451" s="136">
        <v>0.98</v>
      </c>
      <c r="W451" s="136">
        <v>1.26</v>
      </c>
      <c r="X451" s="136">
        <v>1.56</v>
      </c>
      <c r="Y451" s="136">
        <v>1.77</v>
      </c>
      <c r="Z451" s="136">
        <v>2.19</v>
      </c>
      <c r="AA451" s="136">
        <v>2.52</v>
      </c>
    </row>
    <row r="452" spans="1:27" ht="23.4" thickBot="1">
      <c r="A452" s="115" t="s">
        <v>2115</v>
      </c>
      <c r="B452" s="144">
        <v>0.96</v>
      </c>
      <c r="C452" s="148">
        <v>0.52</v>
      </c>
      <c r="D452" s="116">
        <f t="shared" si="16"/>
        <v>2016</v>
      </c>
      <c r="G452" s="141" t="s">
        <v>1662</v>
      </c>
      <c r="H452" s="116">
        <v>18</v>
      </c>
      <c r="I452" s="116">
        <v>2016</v>
      </c>
      <c r="J452" t="str">
        <f t="shared" si="15"/>
        <v>18/10/2016</v>
      </c>
      <c r="N452" s="138" t="s">
        <v>705</v>
      </c>
      <c r="O452" s="138">
        <v>0.26</v>
      </c>
      <c r="P452" s="138" t="s">
        <v>434</v>
      </c>
      <c r="Q452" s="138">
        <v>0.34</v>
      </c>
      <c r="R452" s="138" t="s">
        <v>434</v>
      </c>
      <c r="S452" s="138">
        <v>0.47</v>
      </c>
      <c r="T452" s="138">
        <v>0.66</v>
      </c>
      <c r="U452" s="138">
        <v>0.82</v>
      </c>
      <c r="V452" s="138">
        <v>0.96</v>
      </c>
      <c r="W452" s="138">
        <v>1.24</v>
      </c>
      <c r="X452" s="138">
        <v>1.54</v>
      </c>
      <c r="Y452" s="138">
        <v>1.75</v>
      </c>
      <c r="Z452" s="138">
        <v>2.1800000000000002</v>
      </c>
      <c r="AA452" s="138">
        <v>2.5099999999999998</v>
      </c>
    </row>
    <row r="453" spans="1:27" ht="23.4" thickBot="1">
      <c r="A453" s="115" t="s">
        <v>2116</v>
      </c>
      <c r="B453" s="143">
        <v>0.96</v>
      </c>
      <c r="C453" s="147">
        <v>0.51</v>
      </c>
      <c r="D453" s="116">
        <f t="shared" si="16"/>
        <v>2016</v>
      </c>
      <c r="G453" s="140" t="s">
        <v>1662</v>
      </c>
      <c r="H453" s="116">
        <v>19</v>
      </c>
      <c r="I453" s="116">
        <v>2016</v>
      </c>
      <c r="J453" t="str">
        <f t="shared" si="15"/>
        <v>19/10/2016</v>
      </c>
      <c r="N453" s="136" t="s">
        <v>706</v>
      </c>
      <c r="O453" s="136">
        <v>0.25</v>
      </c>
      <c r="P453" s="136" t="s">
        <v>434</v>
      </c>
      <c r="Q453" s="136">
        <v>0.35</v>
      </c>
      <c r="R453" s="136" t="s">
        <v>434</v>
      </c>
      <c r="S453" s="136">
        <v>0.48</v>
      </c>
      <c r="T453" s="136">
        <v>0.65</v>
      </c>
      <c r="U453" s="136">
        <v>0.81</v>
      </c>
      <c r="V453" s="136">
        <v>0.96</v>
      </c>
      <c r="W453" s="136">
        <v>1.24</v>
      </c>
      <c r="X453" s="136">
        <v>1.54</v>
      </c>
      <c r="Y453" s="136">
        <v>1.76</v>
      </c>
      <c r="Z453" s="136">
        <v>2.1800000000000002</v>
      </c>
      <c r="AA453" s="136">
        <v>2.5099999999999998</v>
      </c>
    </row>
    <row r="454" spans="1:27" ht="23.4" thickBot="1">
      <c r="A454" s="115" t="s">
        <v>2117</v>
      </c>
      <c r="B454" s="144">
        <v>0.98</v>
      </c>
      <c r="C454" s="148">
        <v>0.51</v>
      </c>
      <c r="D454" s="116">
        <f t="shared" si="16"/>
        <v>2016</v>
      </c>
      <c r="G454" s="141" t="s">
        <v>1662</v>
      </c>
      <c r="H454" s="116">
        <v>20</v>
      </c>
      <c r="I454" s="116">
        <v>2016</v>
      </c>
      <c r="J454" t="str">
        <f t="shared" si="15"/>
        <v>20/10/2016</v>
      </c>
      <c r="N454" s="138" t="s">
        <v>707</v>
      </c>
      <c r="O454" s="138">
        <v>0.25</v>
      </c>
      <c r="P454" s="138" t="s">
        <v>434</v>
      </c>
      <c r="Q454" s="138">
        <v>0.35</v>
      </c>
      <c r="R454" s="138" t="s">
        <v>434</v>
      </c>
      <c r="S454" s="138">
        <v>0.48</v>
      </c>
      <c r="T454" s="138">
        <v>0.66</v>
      </c>
      <c r="U454" s="138">
        <v>0.84</v>
      </c>
      <c r="V454" s="138">
        <v>0.98</v>
      </c>
      <c r="W454" s="138">
        <v>1.26</v>
      </c>
      <c r="X454" s="138">
        <v>1.55</v>
      </c>
      <c r="Y454" s="138">
        <v>1.76</v>
      </c>
      <c r="Z454" s="138">
        <v>2.17</v>
      </c>
      <c r="AA454" s="138">
        <v>2.5</v>
      </c>
    </row>
    <row r="455" spans="1:27" ht="23.4" thickBot="1">
      <c r="A455" s="115" t="s">
        <v>2118</v>
      </c>
      <c r="B455" s="143">
        <v>0.98</v>
      </c>
      <c r="C455" s="147">
        <v>0.5</v>
      </c>
      <c r="D455" s="116">
        <f t="shared" si="16"/>
        <v>2016</v>
      </c>
      <c r="G455" s="140" t="s">
        <v>1662</v>
      </c>
      <c r="H455" s="116">
        <v>21</v>
      </c>
      <c r="I455" s="116">
        <v>2016</v>
      </c>
      <c r="J455" t="str">
        <f t="shared" si="15"/>
        <v>21/10/2016</v>
      </c>
      <c r="N455" s="136" t="s">
        <v>708</v>
      </c>
      <c r="O455" s="136">
        <v>0.25</v>
      </c>
      <c r="P455" s="136" t="s">
        <v>434</v>
      </c>
      <c r="Q455" s="136">
        <v>0.34</v>
      </c>
      <c r="R455" s="136" t="s">
        <v>434</v>
      </c>
      <c r="S455" s="136">
        <v>0.47</v>
      </c>
      <c r="T455" s="136">
        <v>0.66</v>
      </c>
      <c r="U455" s="136">
        <v>0.84</v>
      </c>
      <c r="V455" s="136">
        <v>0.98</v>
      </c>
      <c r="W455" s="136">
        <v>1.25</v>
      </c>
      <c r="X455" s="136">
        <v>1.53</v>
      </c>
      <c r="Y455" s="136">
        <v>1.74</v>
      </c>
      <c r="Z455" s="136">
        <v>2.15</v>
      </c>
      <c r="AA455" s="136">
        <v>2.48</v>
      </c>
    </row>
    <row r="456" spans="1:27" ht="23.4" thickBot="1">
      <c r="A456" s="115" t="s">
        <v>2119</v>
      </c>
      <c r="B456" s="144">
        <v>1</v>
      </c>
      <c r="C456" s="148">
        <v>0.52</v>
      </c>
      <c r="D456" s="116">
        <f t="shared" si="16"/>
        <v>2016</v>
      </c>
      <c r="G456" s="141" t="s">
        <v>1662</v>
      </c>
      <c r="H456" s="116">
        <v>24</v>
      </c>
      <c r="I456" s="116">
        <v>2016</v>
      </c>
      <c r="J456" t="str">
        <f t="shared" si="15"/>
        <v>24/10/2016</v>
      </c>
      <c r="N456" s="138" t="s">
        <v>709</v>
      </c>
      <c r="O456" s="138">
        <v>0.23</v>
      </c>
      <c r="P456" s="138" t="s">
        <v>434</v>
      </c>
      <c r="Q456" s="138">
        <v>0.33</v>
      </c>
      <c r="R456" s="138" t="s">
        <v>434</v>
      </c>
      <c r="S456" s="138">
        <v>0.46</v>
      </c>
      <c r="T456" s="138">
        <v>0.66</v>
      </c>
      <c r="U456" s="138">
        <v>0.84</v>
      </c>
      <c r="V456" s="138">
        <v>1</v>
      </c>
      <c r="W456" s="138">
        <v>1.27</v>
      </c>
      <c r="X456" s="138">
        <v>1.56</v>
      </c>
      <c r="Y456" s="138">
        <v>1.77</v>
      </c>
      <c r="Z456" s="138">
        <v>2.1800000000000002</v>
      </c>
      <c r="AA456" s="138">
        <v>2.52</v>
      </c>
    </row>
    <row r="457" spans="1:27" ht="23.4" thickBot="1">
      <c r="A457" s="115" t="s">
        <v>2120</v>
      </c>
      <c r="B457" s="143">
        <v>1</v>
      </c>
      <c r="C457" s="147">
        <v>0.49</v>
      </c>
      <c r="D457" s="116">
        <f t="shared" si="16"/>
        <v>2016</v>
      </c>
      <c r="G457" s="140" t="s">
        <v>1662</v>
      </c>
      <c r="H457" s="116">
        <v>25</v>
      </c>
      <c r="I457" s="116">
        <v>2016</v>
      </c>
      <c r="J457" t="str">
        <f t="shared" si="15"/>
        <v>25/10/2016</v>
      </c>
      <c r="N457" s="136" t="s">
        <v>710</v>
      </c>
      <c r="O457" s="136">
        <v>0.22</v>
      </c>
      <c r="P457" s="136" t="s">
        <v>434</v>
      </c>
      <c r="Q457" s="136">
        <v>0.34</v>
      </c>
      <c r="R457" s="136" t="s">
        <v>434</v>
      </c>
      <c r="S457" s="136">
        <v>0.49</v>
      </c>
      <c r="T457" s="136">
        <v>0.66</v>
      </c>
      <c r="U457" s="136">
        <v>0.86</v>
      </c>
      <c r="V457" s="136">
        <v>1</v>
      </c>
      <c r="W457" s="136">
        <v>1.29</v>
      </c>
      <c r="X457" s="136">
        <v>1.56</v>
      </c>
      <c r="Y457" s="136">
        <v>1.77</v>
      </c>
      <c r="Z457" s="136">
        <v>2.17</v>
      </c>
      <c r="AA457" s="136">
        <v>2.5</v>
      </c>
    </row>
    <row r="458" spans="1:27" ht="23.4" thickBot="1">
      <c r="A458" s="115" t="s">
        <v>2121</v>
      </c>
      <c r="B458" s="144">
        <v>1.01</v>
      </c>
      <c r="C458" s="148">
        <v>0.49</v>
      </c>
      <c r="D458" s="116">
        <f t="shared" si="16"/>
        <v>2016</v>
      </c>
      <c r="G458" s="141" t="s">
        <v>1662</v>
      </c>
      <c r="H458" s="116">
        <v>26</v>
      </c>
      <c r="I458" s="116">
        <v>2016</v>
      </c>
      <c r="J458" t="str">
        <f t="shared" si="15"/>
        <v>26/10/2016</v>
      </c>
      <c r="N458" s="138" t="s">
        <v>711</v>
      </c>
      <c r="O458" s="138">
        <v>0.25</v>
      </c>
      <c r="P458" s="138" t="s">
        <v>434</v>
      </c>
      <c r="Q458" s="138">
        <v>0.33</v>
      </c>
      <c r="R458" s="138" t="s">
        <v>434</v>
      </c>
      <c r="S458" s="138">
        <v>0.49</v>
      </c>
      <c r="T458" s="138">
        <v>0.67</v>
      </c>
      <c r="U458" s="138">
        <v>0.86</v>
      </c>
      <c r="V458" s="138">
        <v>1.01</v>
      </c>
      <c r="W458" s="138">
        <v>1.3</v>
      </c>
      <c r="X458" s="138">
        <v>1.59</v>
      </c>
      <c r="Y458" s="138">
        <v>1.79</v>
      </c>
      <c r="Z458" s="138">
        <v>2.2000000000000002</v>
      </c>
      <c r="AA458" s="138">
        <v>2.5299999999999998</v>
      </c>
    </row>
    <row r="459" spans="1:27" ht="23.4" thickBot="1">
      <c r="A459" s="115" t="s">
        <v>2122</v>
      </c>
      <c r="B459" s="143">
        <v>1.04</v>
      </c>
      <c r="C459" s="147">
        <v>0.56000000000000005</v>
      </c>
      <c r="D459" s="116">
        <f t="shared" si="16"/>
        <v>2016</v>
      </c>
      <c r="G459" s="140" t="s">
        <v>1662</v>
      </c>
      <c r="H459" s="116">
        <v>27</v>
      </c>
      <c r="I459" s="116">
        <v>2016</v>
      </c>
      <c r="J459" t="str">
        <f t="shared" si="15"/>
        <v>27/10/2016</v>
      </c>
      <c r="N459" s="136" t="s">
        <v>712</v>
      </c>
      <c r="O459" s="136">
        <v>0.19</v>
      </c>
      <c r="P459" s="136" t="s">
        <v>434</v>
      </c>
      <c r="Q459" s="136">
        <v>0.3</v>
      </c>
      <c r="R459" s="136" t="s">
        <v>434</v>
      </c>
      <c r="S459" s="136">
        <v>0.49</v>
      </c>
      <c r="T459" s="136">
        <v>0.68</v>
      </c>
      <c r="U459" s="136">
        <v>0.87</v>
      </c>
      <c r="V459" s="136">
        <v>1.04</v>
      </c>
      <c r="W459" s="136">
        <v>1.33</v>
      </c>
      <c r="X459" s="136">
        <v>1.64</v>
      </c>
      <c r="Y459" s="136">
        <v>1.85</v>
      </c>
      <c r="Z459" s="136">
        <v>2.2599999999999998</v>
      </c>
      <c r="AA459" s="136">
        <v>2.6</v>
      </c>
    </row>
    <row r="460" spans="1:27" ht="23.4" thickBot="1">
      <c r="A460" s="115" t="s">
        <v>2123</v>
      </c>
      <c r="B460" s="144">
        <v>1.02</v>
      </c>
      <c r="C460" s="148">
        <v>0.56999999999999995</v>
      </c>
      <c r="D460" s="116">
        <f t="shared" si="16"/>
        <v>2016</v>
      </c>
      <c r="G460" s="141" t="s">
        <v>1662</v>
      </c>
      <c r="H460" s="116">
        <v>28</v>
      </c>
      <c r="I460" s="116">
        <v>2016</v>
      </c>
      <c r="J460" t="str">
        <f t="shared" si="15"/>
        <v>28/10/2016</v>
      </c>
      <c r="N460" s="138" t="s">
        <v>713</v>
      </c>
      <c r="O460" s="138">
        <v>0.18</v>
      </c>
      <c r="P460" s="138" t="s">
        <v>434</v>
      </c>
      <c r="Q460" s="138">
        <v>0.3</v>
      </c>
      <c r="R460" s="138" t="s">
        <v>434</v>
      </c>
      <c r="S460" s="138">
        <v>0.49</v>
      </c>
      <c r="T460" s="138">
        <v>0.66</v>
      </c>
      <c r="U460" s="138">
        <v>0.86</v>
      </c>
      <c r="V460" s="138">
        <v>1.02</v>
      </c>
      <c r="W460" s="138">
        <v>1.33</v>
      </c>
      <c r="X460" s="138">
        <v>1.63</v>
      </c>
      <c r="Y460" s="138">
        <v>1.86</v>
      </c>
      <c r="Z460" s="138">
        <v>2.27</v>
      </c>
      <c r="AA460" s="138">
        <v>2.62</v>
      </c>
    </row>
    <row r="461" spans="1:27" ht="23.4" thickBot="1">
      <c r="A461" s="115" t="s">
        <v>2124</v>
      </c>
      <c r="B461" s="143">
        <v>1</v>
      </c>
      <c r="C461" s="147">
        <v>0.53</v>
      </c>
      <c r="D461" s="116">
        <f t="shared" si="16"/>
        <v>2016</v>
      </c>
      <c r="G461" s="140" t="s">
        <v>1662</v>
      </c>
      <c r="H461" s="116">
        <v>31</v>
      </c>
      <c r="I461" s="116">
        <v>2016</v>
      </c>
      <c r="J461" t="str">
        <f t="shared" si="15"/>
        <v>31/10/2016</v>
      </c>
      <c r="N461" s="136" t="s">
        <v>714</v>
      </c>
      <c r="O461" s="136">
        <v>0.2</v>
      </c>
      <c r="P461" s="136" t="s">
        <v>434</v>
      </c>
      <c r="Q461" s="136">
        <v>0.34</v>
      </c>
      <c r="R461" s="136" t="s">
        <v>434</v>
      </c>
      <c r="S461" s="136">
        <v>0.51</v>
      </c>
      <c r="T461" s="136">
        <v>0.66</v>
      </c>
      <c r="U461" s="136">
        <v>0.86</v>
      </c>
      <c r="V461" s="136">
        <v>1</v>
      </c>
      <c r="W461" s="136">
        <v>1.31</v>
      </c>
      <c r="X461" s="136">
        <v>1.62</v>
      </c>
      <c r="Y461" s="136">
        <v>1.84</v>
      </c>
      <c r="Z461" s="136">
        <v>2.25</v>
      </c>
      <c r="AA461" s="136">
        <v>2.58</v>
      </c>
    </row>
    <row r="462" spans="1:27" ht="23.4" thickBot="1">
      <c r="A462" s="115" t="s">
        <v>2125</v>
      </c>
      <c r="B462" s="144">
        <v>0.99</v>
      </c>
      <c r="C462" s="148">
        <v>0.53</v>
      </c>
      <c r="D462" s="116">
        <f t="shared" si="16"/>
        <v>2016</v>
      </c>
      <c r="G462" s="141" t="s">
        <v>1663</v>
      </c>
      <c r="H462" s="116">
        <v>1</v>
      </c>
      <c r="I462" s="116">
        <v>2016</v>
      </c>
      <c r="J462" t="str">
        <f t="shared" si="15"/>
        <v>1/11/2016</v>
      </c>
      <c r="N462" s="137">
        <v>42380</v>
      </c>
      <c r="O462" s="138">
        <v>0.24</v>
      </c>
      <c r="P462" s="138" t="s">
        <v>434</v>
      </c>
      <c r="Q462" s="138">
        <v>0.35</v>
      </c>
      <c r="R462" s="138" t="s">
        <v>434</v>
      </c>
      <c r="S462" s="138">
        <v>0.5</v>
      </c>
      <c r="T462" s="138">
        <v>0.65</v>
      </c>
      <c r="U462" s="138">
        <v>0.83</v>
      </c>
      <c r="V462" s="138">
        <v>0.99</v>
      </c>
      <c r="W462" s="138">
        <v>1.3</v>
      </c>
      <c r="X462" s="138">
        <v>1.61</v>
      </c>
      <c r="Y462" s="138">
        <v>1.83</v>
      </c>
      <c r="Z462" s="138">
        <v>2.2400000000000002</v>
      </c>
      <c r="AA462" s="138">
        <v>2.58</v>
      </c>
    </row>
    <row r="463" spans="1:27" ht="23.4" thickBot="1">
      <c r="A463" s="115" t="s">
        <v>2126</v>
      </c>
      <c r="B463" s="143">
        <v>0.98</v>
      </c>
      <c r="C463" s="147">
        <v>0.53</v>
      </c>
      <c r="D463" s="116">
        <f t="shared" si="16"/>
        <v>2016</v>
      </c>
      <c r="G463" s="140" t="s">
        <v>1663</v>
      </c>
      <c r="H463" s="116">
        <v>2</v>
      </c>
      <c r="I463" s="116">
        <v>2016</v>
      </c>
      <c r="J463" t="str">
        <f t="shared" si="15"/>
        <v>2/11/2016</v>
      </c>
      <c r="N463" s="135">
        <v>42411</v>
      </c>
      <c r="O463" s="136">
        <v>0.24</v>
      </c>
      <c r="P463" s="136" t="s">
        <v>434</v>
      </c>
      <c r="Q463" s="136">
        <v>0.37</v>
      </c>
      <c r="R463" s="136" t="s">
        <v>434</v>
      </c>
      <c r="S463" s="136">
        <v>0.51</v>
      </c>
      <c r="T463" s="136">
        <v>0.64</v>
      </c>
      <c r="U463" s="136">
        <v>0.81</v>
      </c>
      <c r="V463" s="136">
        <v>0.98</v>
      </c>
      <c r="W463" s="136">
        <v>1.26</v>
      </c>
      <c r="X463" s="136">
        <v>1.57</v>
      </c>
      <c r="Y463" s="136">
        <v>1.81</v>
      </c>
      <c r="Z463" s="136">
        <v>2.2200000000000002</v>
      </c>
      <c r="AA463" s="136">
        <v>2.56</v>
      </c>
    </row>
    <row r="464" spans="1:27" ht="23.4" thickBot="1">
      <c r="A464" s="115" t="s">
        <v>2127</v>
      </c>
      <c r="B464" s="144">
        <v>0.98</v>
      </c>
      <c r="C464" s="148">
        <v>0.57999999999999996</v>
      </c>
      <c r="D464" s="116">
        <f t="shared" si="16"/>
        <v>2016</v>
      </c>
      <c r="G464" s="141" t="s">
        <v>1663</v>
      </c>
      <c r="H464" s="116">
        <v>3</v>
      </c>
      <c r="I464" s="116">
        <v>2016</v>
      </c>
      <c r="J464" t="str">
        <f t="shared" si="15"/>
        <v>3/11/2016</v>
      </c>
      <c r="N464" s="137">
        <v>42440</v>
      </c>
      <c r="O464" s="138">
        <v>0.24</v>
      </c>
      <c r="P464" s="138" t="s">
        <v>434</v>
      </c>
      <c r="Q464" s="138">
        <v>0.38</v>
      </c>
      <c r="R464" s="138" t="s">
        <v>434</v>
      </c>
      <c r="S464" s="138">
        <v>0.52</v>
      </c>
      <c r="T464" s="138">
        <v>0.64</v>
      </c>
      <c r="U464" s="138">
        <v>0.81</v>
      </c>
      <c r="V464" s="138">
        <v>0.98</v>
      </c>
      <c r="W464" s="138">
        <v>1.26</v>
      </c>
      <c r="X464" s="138">
        <v>1.58</v>
      </c>
      <c r="Y464" s="138">
        <v>1.82</v>
      </c>
      <c r="Z464" s="138">
        <v>2.25</v>
      </c>
      <c r="AA464" s="138">
        <v>2.6</v>
      </c>
    </row>
    <row r="465" spans="1:27" ht="23.4" thickBot="1">
      <c r="A465" s="115" t="s">
        <v>2128</v>
      </c>
      <c r="B465" s="143">
        <v>0.95</v>
      </c>
      <c r="C465" s="147">
        <v>0.55000000000000004</v>
      </c>
      <c r="D465" s="116">
        <f t="shared" si="16"/>
        <v>2016</v>
      </c>
      <c r="G465" s="140" t="s">
        <v>1663</v>
      </c>
      <c r="H465" s="116">
        <v>4</v>
      </c>
      <c r="I465" s="116">
        <v>2016</v>
      </c>
      <c r="J465" t="str">
        <f t="shared" si="15"/>
        <v>4/11/2016</v>
      </c>
      <c r="N465" s="135">
        <v>42471</v>
      </c>
      <c r="O465" s="136">
        <v>0.25</v>
      </c>
      <c r="P465" s="136" t="s">
        <v>434</v>
      </c>
      <c r="Q465" s="136">
        <v>0.38</v>
      </c>
      <c r="R465" s="136" t="s">
        <v>434</v>
      </c>
      <c r="S465" s="136">
        <v>0.52</v>
      </c>
      <c r="T465" s="136">
        <v>0.62</v>
      </c>
      <c r="U465" s="136">
        <v>0.8</v>
      </c>
      <c r="V465" s="136">
        <v>0.95</v>
      </c>
      <c r="W465" s="136">
        <v>1.24</v>
      </c>
      <c r="X465" s="136">
        <v>1.55</v>
      </c>
      <c r="Y465" s="136">
        <v>1.79</v>
      </c>
      <c r="Z465" s="136">
        <v>2.2200000000000002</v>
      </c>
      <c r="AA465" s="136">
        <v>2.56</v>
      </c>
    </row>
    <row r="466" spans="1:27" ht="23.4" thickBot="1">
      <c r="A466" s="115" t="s">
        <v>2129</v>
      </c>
      <c r="B466" s="144">
        <v>0.99</v>
      </c>
      <c r="C466" s="148">
        <v>0.55000000000000004</v>
      </c>
      <c r="D466" s="116">
        <f t="shared" si="16"/>
        <v>2016</v>
      </c>
      <c r="G466" s="141" t="s">
        <v>1663</v>
      </c>
      <c r="H466" s="116">
        <v>7</v>
      </c>
      <c r="I466" s="116">
        <v>2016</v>
      </c>
      <c r="J466" t="str">
        <f t="shared" si="15"/>
        <v>7/11/2016</v>
      </c>
      <c r="N466" s="137">
        <v>42562</v>
      </c>
      <c r="O466" s="138">
        <v>0.28000000000000003</v>
      </c>
      <c r="P466" s="138" t="s">
        <v>434</v>
      </c>
      <c r="Q466" s="138">
        <v>0.41</v>
      </c>
      <c r="R466" s="138" t="s">
        <v>434</v>
      </c>
      <c r="S466" s="138">
        <v>0.54</v>
      </c>
      <c r="T466" s="138">
        <v>0.63</v>
      </c>
      <c r="U466" s="138">
        <v>0.82</v>
      </c>
      <c r="V466" s="138">
        <v>0.99</v>
      </c>
      <c r="W466" s="138">
        <v>1.29</v>
      </c>
      <c r="X466" s="138">
        <v>1.6</v>
      </c>
      <c r="Y466" s="138">
        <v>1.83</v>
      </c>
      <c r="Z466" s="138">
        <v>2.2599999999999998</v>
      </c>
      <c r="AA466" s="138">
        <v>2.6</v>
      </c>
    </row>
    <row r="467" spans="1:27" ht="23.4" thickBot="1">
      <c r="A467" s="115" t="s">
        <v>2130</v>
      </c>
      <c r="B467" s="143">
        <v>1.04</v>
      </c>
      <c r="C467" s="147">
        <v>0.56999999999999995</v>
      </c>
      <c r="D467" s="116">
        <f t="shared" si="16"/>
        <v>2016</v>
      </c>
      <c r="G467" s="140" t="s">
        <v>1663</v>
      </c>
      <c r="H467" s="116">
        <v>8</v>
      </c>
      <c r="I467" s="116">
        <v>2016</v>
      </c>
      <c r="J467" t="str">
        <f t="shared" si="15"/>
        <v>8/11/2016</v>
      </c>
      <c r="N467" s="135">
        <v>42593</v>
      </c>
      <c r="O467" s="136">
        <v>0.28000000000000003</v>
      </c>
      <c r="P467" s="136" t="s">
        <v>434</v>
      </c>
      <c r="Q467" s="136">
        <v>0.43</v>
      </c>
      <c r="R467" s="136" t="s">
        <v>434</v>
      </c>
      <c r="S467" s="136">
        <v>0.56000000000000005</v>
      </c>
      <c r="T467" s="136">
        <v>0.71</v>
      </c>
      <c r="U467" s="136">
        <v>0.87</v>
      </c>
      <c r="V467" s="136">
        <v>1.04</v>
      </c>
      <c r="W467" s="136">
        <v>1.34</v>
      </c>
      <c r="X467" s="136">
        <v>1.65</v>
      </c>
      <c r="Y467" s="136">
        <v>1.88</v>
      </c>
      <c r="Z467" s="136">
        <v>2.29</v>
      </c>
      <c r="AA467" s="136">
        <v>2.63</v>
      </c>
    </row>
    <row r="468" spans="1:27" ht="23.4" thickBot="1">
      <c r="A468" s="115" t="s">
        <v>2131</v>
      </c>
      <c r="B468" s="144">
        <v>1.1200000000000001</v>
      </c>
      <c r="C468" s="148">
        <v>0.66</v>
      </c>
      <c r="D468" s="116">
        <f t="shared" si="16"/>
        <v>2016</v>
      </c>
      <c r="G468" s="141" t="s">
        <v>1663</v>
      </c>
      <c r="H468" s="116">
        <v>9</v>
      </c>
      <c r="I468" s="116">
        <v>2016</v>
      </c>
      <c r="J468" t="str">
        <f t="shared" si="15"/>
        <v>9/11/2016</v>
      </c>
      <c r="N468" s="137">
        <v>42624</v>
      </c>
      <c r="O468" s="138">
        <v>0.3</v>
      </c>
      <c r="P468" s="138" t="s">
        <v>434</v>
      </c>
      <c r="Q468" s="138">
        <v>0.45</v>
      </c>
      <c r="R468" s="138" t="s">
        <v>434</v>
      </c>
      <c r="S468" s="138">
        <v>0.56000000000000005</v>
      </c>
      <c r="T468" s="138">
        <v>0.72</v>
      </c>
      <c r="U468" s="138">
        <v>0.9</v>
      </c>
      <c r="V468" s="138">
        <v>1.1200000000000001</v>
      </c>
      <c r="W468" s="138">
        <v>1.49</v>
      </c>
      <c r="X468" s="138">
        <v>1.84</v>
      </c>
      <c r="Y468" s="138">
        <v>2.0699999999999998</v>
      </c>
      <c r="Z468" s="138">
        <v>2.52</v>
      </c>
      <c r="AA468" s="138">
        <v>2.88</v>
      </c>
    </row>
    <row r="469" spans="1:27" ht="23.4" thickBot="1">
      <c r="A469" s="115" t="s">
        <v>2132</v>
      </c>
      <c r="B469" s="143">
        <v>1.17</v>
      </c>
      <c r="C469" s="147">
        <v>0.7</v>
      </c>
      <c r="D469" s="116">
        <f t="shared" si="16"/>
        <v>2016</v>
      </c>
      <c r="G469" s="140" t="s">
        <v>1663</v>
      </c>
      <c r="H469" s="116">
        <v>10</v>
      </c>
      <c r="I469" s="116">
        <v>2016</v>
      </c>
      <c r="J469" t="str">
        <f t="shared" si="15"/>
        <v>10/11/2016</v>
      </c>
      <c r="N469" s="135">
        <v>42654</v>
      </c>
      <c r="O469" s="136">
        <v>0.3</v>
      </c>
      <c r="P469" s="136" t="s">
        <v>434</v>
      </c>
      <c r="Q469" s="136">
        <v>0.48</v>
      </c>
      <c r="R469" s="136" t="s">
        <v>434</v>
      </c>
      <c r="S469" s="136">
        <v>0.59</v>
      </c>
      <c r="T469" s="136">
        <v>0.72</v>
      </c>
      <c r="U469" s="136">
        <v>0.92</v>
      </c>
      <c r="V469" s="136">
        <v>1.17</v>
      </c>
      <c r="W469" s="136">
        <v>1.56</v>
      </c>
      <c r="X469" s="136">
        <v>1.92</v>
      </c>
      <c r="Y469" s="136">
        <v>2.15</v>
      </c>
      <c r="Z469" s="136">
        <v>2.58</v>
      </c>
      <c r="AA469" s="136">
        <v>2.94</v>
      </c>
    </row>
    <row r="470" spans="1:27" ht="23.4" thickBot="1">
      <c r="A470" s="115" t="s">
        <v>2133</v>
      </c>
      <c r="B470" s="144">
        <v>1.27</v>
      </c>
      <c r="C470" s="148">
        <v>0.8</v>
      </c>
      <c r="D470" s="116">
        <f t="shared" si="16"/>
        <v>2016</v>
      </c>
      <c r="G470" s="141" t="s">
        <v>1663</v>
      </c>
      <c r="H470" s="116">
        <v>14</v>
      </c>
      <c r="I470" s="116">
        <v>2016</v>
      </c>
      <c r="J470" t="str">
        <f t="shared" si="15"/>
        <v>14/11/2016</v>
      </c>
      <c r="N470" s="138" t="s">
        <v>715</v>
      </c>
      <c r="O470" s="138">
        <v>0.32</v>
      </c>
      <c r="P470" s="138" t="s">
        <v>434</v>
      </c>
      <c r="Q470" s="138">
        <v>0.55000000000000004</v>
      </c>
      <c r="R470" s="138" t="s">
        <v>434</v>
      </c>
      <c r="S470" s="138">
        <v>0.65</v>
      </c>
      <c r="T470" s="138">
        <v>0.77</v>
      </c>
      <c r="U470" s="138">
        <v>1</v>
      </c>
      <c r="V470" s="138">
        <v>1.27</v>
      </c>
      <c r="W470" s="138">
        <v>1.66</v>
      </c>
      <c r="X470" s="138">
        <v>2.0099999999999998</v>
      </c>
      <c r="Y470" s="138">
        <v>2.23</v>
      </c>
      <c r="Z470" s="138">
        <v>2.65</v>
      </c>
      <c r="AA470" s="138">
        <v>2.99</v>
      </c>
    </row>
    <row r="471" spans="1:27" ht="23.4" thickBot="1">
      <c r="A471" s="115" t="s">
        <v>2134</v>
      </c>
      <c r="B471" s="143">
        <v>1.28</v>
      </c>
      <c r="C471" s="147">
        <v>0.79</v>
      </c>
      <c r="D471" s="116">
        <f t="shared" si="16"/>
        <v>2016</v>
      </c>
      <c r="G471" s="140" t="s">
        <v>1663</v>
      </c>
      <c r="H471" s="116">
        <v>15</v>
      </c>
      <c r="I471" s="116">
        <v>2016</v>
      </c>
      <c r="J471" t="str">
        <f t="shared" si="15"/>
        <v>15/11/2016</v>
      </c>
      <c r="N471" s="136" t="s">
        <v>716</v>
      </c>
      <c r="O471" s="136">
        <v>0.3</v>
      </c>
      <c r="P471" s="136" t="s">
        <v>434</v>
      </c>
      <c r="Q471" s="136">
        <v>0.51</v>
      </c>
      <c r="R471" s="136" t="s">
        <v>434</v>
      </c>
      <c r="S471" s="136">
        <v>0.61</v>
      </c>
      <c r="T471" s="136">
        <v>0.78</v>
      </c>
      <c r="U471" s="136">
        <v>1.02</v>
      </c>
      <c r="V471" s="136">
        <v>1.28</v>
      </c>
      <c r="W471" s="136">
        <v>1.68</v>
      </c>
      <c r="X471" s="136">
        <v>2.0299999999999998</v>
      </c>
      <c r="Y471" s="136">
        <v>2.23</v>
      </c>
      <c r="Z471" s="136">
        <v>2.64</v>
      </c>
      <c r="AA471" s="136">
        <v>2.97</v>
      </c>
    </row>
    <row r="472" spans="1:27" ht="23.4" thickBot="1">
      <c r="A472" s="115" t="s">
        <v>2135</v>
      </c>
      <c r="B472" s="144">
        <v>1.28</v>
      </c>
      <c r="C472" s="148">
        <v>0.78</v>
      </c>
      <c r="D472" s="116">
        <f t="shared" si="16"/>
        <v>2016</v>
      </c>
      <c r="G472" s="141" t="s">
        <v>1663</v>
      </c>
      <c r="H472" s="116">
        <v>16</v>
      </c>
      <c r="I472" s="116">
        <v>2016</v>
      </c>
      <c r="J472" t="str">
        <f t="shared" si="15"/>
        <v>16/11/2016</v>
      </c>
      <c r="N472" s="138" t="s">
        <v>717</v>
      </c>
      <c r="O472" s="138">
        <v>0.32</v>
      </c>
      <c r="P472" s="138" t="s">
        <v>434</v>
      </c>
      <c r="Q472" s="138">
        <v>0.47</v>
      </c>
      <c r="R472" s="138" t="s">
        <v>434</v>
      </c>
      <c r="S472" s="138">
        <v>0.62</v>
      </c>
      <c r="T472" s="138">
        <v>0.76</v>
      </c>
      <c r="U472" s="138">
        <v>1</v>
      </c>
      <c r="V472" s="138">
        <v>1.28</v>
      </c>
      <c r="W472" s="138">
        <v>1.68</v>
      </c>
      <c r="X472" s="138">
        <v>2.0299999999999998</v>
      </c>
      <c r="Y472" s="138">
        <v>2.2200000000000002</v>
      </c>
      <c r="Z472" s="138">
        <v>2.61</v>
      </c>
      <c r="AA472" s="138">
        <v>2.92</v>
      </c>
    </row>
    <row r="473" spans="1:27" ht="23.4" thickBot="1">
      <c r="A473" s="115" t="s">
        <v>2136</v>
      </c>
      <c r="B473" s="143">
        <v>1.31</v>
      </c>
      <c r="C473" s="147">
        <v>0.8</v>
      </c>
      <c r="D473" s="116">
        <f t="shared" si="16"/>
        <v>2016</v>
      </c>
      <c r="G473" s="140" t="s">
        <v>1663</v>
      </c>
      <c r="H473" s="116">
        <v>17</v>
      </c>
      <c r="I473" s="116">
        <v>2016</v>
      </c>
      <c r="J473" t="str">
        <f t="shared" si="15"/>
        <v>17/11/2016</v>
      </c>
      <c r="N473" s="136" t="s">
        <v>718</v>
      </c>
      <c r="O473" s="136">
        <v>0.3</v>
      </c>
      <c r="P473" s="136" t="s">
        <v>434</v>
      </c>
      <c r="Q473" s="136">
        <v>0.44</v>
      </c>
      <c r="R473" s="136" t="s">
        <v>434</v>
      </c>
      <c r="S473" s="136">
        <v>0.61</v>
      </c>
      <c r="T473" s="136">
        <v>0.77</v>
      </c>
      <c r="U473" s="136">
        <v>1.04</v>
      </c>
      <c r="V473" s="136">
        <v>1.31</v>
      </c>
      <c r="W473" s="136">
        <v>1.73</v>
      </c>
      <c r="X473" s="136">
        <v>2.08</v>
      </c>
      <c r="Y473" s="136">
        <v>2.29</v>
      </c>
      <c r="Z473" s="136">
        <v>2.69</v>
      </c>
      <c r="AA473" s="136">
        <v>3.01</v>
      </c>
    </row>
    <row r="474" spans="1:27" ht="23.4" thickBot="1">
      <c r="A474" s="115" t="s">
        <v>2137</v>
      </c>
      <c r="B474" s="144">
        <v>1.36</v>
      </c>
      <c r="C474" s="148">
        <v>0.81</v>
      </c>
      <c r="D474" s="116">
        <f t="shared" si="16"/>
        <v>2016</v>
      </c>
      <c r="G474" s="141" t="s">
        <v>1663</v>
      </c>
      <c r="H474" s="116">
        <v>18</v>
      </c>
      <c r="I474" s="116">
        <v>2016</v>
      </c>
      <c r="J474" t="str">
        <f t="shared" si="15"/>
        <v>18/11/2016</v>
      </c>
      <c r="N474" s="138" t="s">
        <v>719</v>
      </c>
      <c r="O474" s="138">
        <v>0.28000000000000003</v>
      </c>
      <c r="P474" s="138" t="s">
        <v>434</v>
      </c>
      <c r="Q474" s="138">
        <v>0.44</v>
      </c>
      <c r="R474" s="138" t="s">
        <v>434</v>
      </c>
      <c r="S474" s="138">
        <v>0.6</v>
      </c>
      <c r="T474" s="138">
        <v>0.77</v>
      </c>
      <c r="U474" s="138">
        <v>1.07</v>
      </c>
      <c r="V474" s="138">
        <v>1.36</v>
      </c>
      <c r="W474" s="138">
        <v>1.8</v>
      </c>
      <c r="X474" s="138">
        <v>2.14</v>
      </c>
      <c r="Y474" s="138">
        <v>2.34</v>
      </c>
      <c r="Z474" s="138">
        <v>2.7</v>
      </c>
      <c r="AA474" s="138">
        <v>3.01</v>
      </c>
    </row>
    <row r="475" spans="1:27" ht="23.4" thickBot="1">
      <c r="A475" s="115" t="s">
        <v>2138</v>
      </c>
      <c r="B475" s="143">
        <v>1.36</v>
      </c>
      <c r="C475" s="147">
        <v>0.78</v>
      </c>
      <c r="D475" s="116">
        <f t="shared" si="16"/>
        <v>2016</v>
      </c>
      <c r="G475" s="140" t="s">
        <v>1663</v>
      </c>
      <c r="H475" s="116">
        <v>21</v>
      </c>
      <c r="I475" s="116">
        <v>2016</v>
      </c>
      <c r="J475" t="str">
        <f t="shared" si="15"/>
        <v>21/11/2016</v>
      </c>
      <c r="N475" s="136" t="s">
        <v>720</v>
      </c>
      <c r="O475" s="136">
        <v>0.28000000000000003</v>
      </c>
      <c r="P475" s="136" t="s">
        <v>434</v>
      </c>
      <c r="Q475" s="136">
        <v>0.46</v>
      </c>
      <c r="R475" s="136" t="s">
        <v>434</v>
      </c>
      <c r="S475" s="136">
        <v>0.6</v>
      </c>
      <c r="T475" s="136">
        <v>0.78</v>
      </c>
      <c r="U475" s="136">
        <v>1.08</v>
      </c>
      <c r="V475" s="136">
        <v>1.36</v>
      </c>
      <c r="W475" s="136">
        <v>1.79</v>
      </c>
      <c r="X475" s="136">
        <v>2.13</v>
      </c>
      <c r="Y475" s="136">
        <v>2.33</v>
      </c>
      <c r="Z475" s="136">
        <v>2.69</v>
      </c>
      <c r="AA475" s="136">
        <v>3</v>
      </c>
    </row>
    <row r="476" spans="1:27" ht="23.4" thickBot="1">
      <c r="A476" s="115" t="s">
        <v>2139</v>
      </c>
      <c r="B476" s="144">
        <v>1.35</v>
      </c>
      <c r="C476" s="148">
        <v>0.78</v>
      </c>
      <c r="D476" s="116">
        <f t="shared" si="16"/>
        <v>2016</v>
      </c>
      <c r="G476" s="141" t="s">
        <v>1663</v>
      </c>
      <c r="H476" s="116">
        <v>22</v>
      </c>
      <c r="I476" s="116">
        <v>2016</v>
      </c>
      <c r="J476" t="str">
        <f t="shared" si="15"/>
        <v>22/11/2016</v>
      </c>
      <c r="N476" s="138" t="s">
        <v>721</v>
      </c>
      <c r="O476" s="138">
        <v>0.34</v>
      </c>
      <c r="P476" s="138" t="s">
        <v>434</v>
      </c>
      <c r="Q476" s="138">
        <v>0.49</v>
      </c>
      <c r="R476" s="138" t="s">
        <v>434</v>
      </c>
      <c r="S476" s="138">
        <v>0.61</v>
      </c>
      <c r="T476" s="138">
        <v>0.78</v>
      </c>
      <c r="U476" s="138">
        <v>1.07</v>
      </c>
      <c r="V476" s="138">
        <v>1.35</v>
      </c>
      <c r="W476" s="138">
        <v>1.77</v>
      </c>
      <c r="X476" s="138">
        <v>2.12</v>
      </c>
      <c r="Y476" s="138">
        <v>2.31</v>
      </c>
      <c r="Z476" s="138">
        <v>2.69</v>
      </c>
      <c r="AA476" s="138">
        <v>3</v>
      </c>
    </row>
    <row r="477" spans="1:27" ht="23.4" thickBot="1">
      <c r="A477" s="115" t="s">
        <v>2140</v>
      </c>
      <c r="B477" s="143">
        <v>1.4</v>
      </c>
      <c r="C477" s="147">
        <v>0.8</v>
      </c>
      <c r="D477" s="116">
        <f t="shared" si="16"/>
        <v>2016</v>
      </c>
      <c r="G477" s="140" t="s">
        <v>1663</v>
      </c>
      <c r="H477" s="116">
        <v>23</v>
      </c>
      <c r="I477" s="116">
        <v>2016</v>
      </c>
      <c r="J477" t="str">
        <f t="shared" si="15"/>
        <v>23/11/2016</v>
      </c>
      <c r="N477" s="136" t="s">
        <v>722</v>
      </c>
      <c r="O477" s="136">
        <v>0.35</v>
      </c>
      <c r="P477" s="136" t="s">
        <v>434</v>
      </c>
      <c r="Q477" s="136">
        <v>0.51</v>
      </c>
      <c r="R477" s="136" t="s">
        <v>434</v>
      </c>
      <c r="S477" s="136">
        <v>0.63</v>
      </c>
      <c r="T477" s="136">
        <v>0.8</v>
      </c>
      <c r="U477" s="136">
        <v>1.1200000000000001</v>
      </c>
      <c r="V477" s="136">
        <v>1.4</v>
      </c>
      <c r="W477" s="136">
        <v>1.83</v>
      </c>
      <c r="X477" s="136">
        <v>2.17</v>
      </c>
      <c r="Y477" s="136">
        <v>2.36</v>
      </c>
      <c r="Z477" s="136">
        <v>2.71</v>
      </c>
      <c r="AA477" s="136">
        <v>3.02</v>
      </c>
    </row>
    <row r="478" spans="1:27" ht="23.4" thickBot="1">
      <c r="A478" s="115" t="s">
        <v>2141</v>
      </c>
      <c r="B478" s="144">
        <v>1.41</v>
      </c>
      <c r="C478" s="148">
        <v>0.81</v>
      </c>
      <c r="D478" s="116">
        <f t="shared" si="16"/>
        <v>2016</v>
      </c>
      <c r="G478" s="141" t="s">
        <v>1663</v>
      </c>
      <c r="H478" s="116">
        <v>25</v>
      </c>
      <c r="I478" s="116">
        <v>2016</v>
      </c>
      <c r="J478" t="str">
        <f t="shared" si="15"/>
        <v>25/11/2016</v>
      </c>
      <c r="N478" s="138" t="s">
        <v>723</v>
      </c>
      <c r="O478" s="138">
        <v>0.34</v>
      </c>
      <c r="P478" s="138" t="s">
        <v>434</v>
      </c>
      <c r="Q478" s="138">
        <v>0.49</v>
      </c>
      <c r="R478" s="138" t="s">
        <v>434</v>
      </c>
      <c r="S478" s="138">
        <v>0.62</v>
      </c>
      <c r="T478" s="138">
        <v>0.81</v>
      </c>
      <c r="U478" s="138">
        <v>1.1200000000000001</v>
      </c>
      <c r="V478" s="138">
        <v>1.41</v>
      </c>
      <c r="W478" s="138">
        <v>1.83</v>
      </c>
      <c r="X478" s="138">
        <v>2.1800000000000002</v>
      </c>
      <c r="Y478" s="138">
        <v>2.36</v>
      </c>
      <c r="Z478" s="138">
        <v>2.71</v>
      </c>
      <c r="AA478" s="138">
        <v>3.01</v>
      </c>
    </row>
    <row r="479" spans="1:27" ht="23.4" thickBot="1">
      <c r="A479" s="115" t="s">
        <v>2142</v>
      </c>
      <c r="B479" s="143">
        <v>1.38</v>
      </c>
      <c r="C479" s="147">
        <v>0.83</v>
      </c>
      <c r="D479" s="116">
        <f t="shared" si="16"/>
        <v>2016</v>
      </c>
      <c r="G479" s="140" t="s">
        <v>1663</v>
      </c>
      <c r="H479" s="116">
        <v>28</v>
      </c>
      <c r="I479" s="116">
        <v>2016</v>
      </c>
      <c r="J479" t="str">
        <f t="shared" si="15"/>
        <v>28/11/2016</v>
      </c>
      <c r="N479" s="136" t="s">
        <v>724</v>
      </c>
      <c r="O479" s="136">
        <v>0.32</v>
      </c>
      <c r="P479" s="136" t="s">
        <v>434</v>
      </c>
      <c r="Q479" s="136">
        <v>0.48</v>
      </c>
      <c r="R479" s="136" t="s">
        <v>434</v>
      </c>
      <c r="S479" s="136">
        <v>0.6</v>
      </c>
      <c r="T479" s="136">
        <v>0.79</v>
      </c>
      <c r="U479" s="136">
        <v>1.1100000000000001</v>
      </c>
      <c r="V479" s="136">
        <v>1.38</v>
      </c>
      <c r="W479" s="136">
        <v>1.8</v>
      </c>
      <c r="X479" s="136">
        <v>2.13</v>
      </c>
      <c r="Y479" s="136">
        <v>2.3199999999999998</v>
      </c>
      <c r="Z479" s="136">
        <v>2.68</v>
      </c>
      <c r="AA479" s="136">
        <v>2.99</v>
      </c>
    </row>
    <row r="480" spans="1:27" ht="23.4" thickBot="1">
      <c r="A480" s="115" t="s">
        <v>2143</v>
      </c>
      <c r="B480" s="144">
        <v>1.37</v>
      </c>
      <c r="C480" s="148">
        <v>0.8</v>
      </c>
      <c r="D480" s="116">
        <f t="shared" si="16"/>
        <v>2016</v>
      </c>
      <c r="G480" s="141" t="s">
        <v>1663</v>
      </c>
      <c r="H480" s="116">
        <v>29</v>
      </c>
      <c r="I480" s="116">
        <v>2016</v>
      </c>
      <c r="J480" t="str">
        <f t="shared" si="15"/>
        <v>29/11/2016</v>
      </c>
      <c r="N480" s="138" t="s">
        <v>725</v>
      </c>
      <c r="O480" s="138">
        <v>0.34</v>
      </c>
      <c r="P480" s="138" t="s">
        <v>434</v>
      </c>
      <c r="Q480" s="138">
        <v>0.48</v>
      </c>
      <c r="R480" s="138" t="s">
        <v>434</v>
      </c>
      <c r="S480" s="138">
        <v>0.6</v>
      </c>
      <c r="T480" s="138">
        <v>0.78</v>
      </c>
      <c r="U480" s="138">
        <v>1.0900000000000001</v>
      </c>
      <c r="V480" s="138">
        <v>1.37</v>
      </c>
      <c r="W480" s="138">
        <v>1.78</v>
      </c>
      <c r="X480" s="138">
        <v>2.12</v>
      </c>
      <c r="Y480" s="138">
        <v>2.2999999999999998</v>
      </c>
      <c r="Z480" s="138">
        <v>2.66</v>
      </c>
      <c r="AA480" s="138">
        <v>2.95</v>
      </c>
    </row>
    <row r="481" spans="1:27" ht="23.4" thickBot="1">
      <c r="A481" s="115" t="s">
        <v>2144</v>
      </c>
      <c r="B481" s="143">
        <v>1.4</v>
      </c>
      <c r="C481" s="147">
        <v>0.79</v>
      </c>
      <c r="D481" s="116">
        <f t="shared" si="16"/>
        <v>2016</v>
      </c>
      <c r="G481" s="140" t="s">
        <v>1663</v>
      </c>
      <c r="H481" s="116">
        <v>30</v>
      </c>
      <c r="I481" s="116">
        <v>2016</v>
      </c>
      <c r="J481" t="str">
        <f t="shared" si="15"/>
        <v>30/11/2016</v>
      </c>
      <c r="N481" s="136" t="s">
        <v>726</v>
      </c>
      <c r="O481" s="136">
        <v>0.38</v>
      </c>
      <c r="P481" s="136" t="s">
        <v>434</v>
      </c>
      <c r="Q481" s="136">
        <v>0.48</v>
      </c>
      <c r="R481" s="136" t="s">
        <v>434</v>
      </c>
      <c r="S481" s="136">
        <v>0.62</v>
      </c>
      <c r="T481" s="136">
        <v>0.8</v>
      </c>
      <c r="U481" s="136">
        <v>1.1100000000000001</v>
      </c>
      <c r="V481" s="136">
        <v>1.4</v>
      </c>
      <c r="W481" s="136">
        <v>1.83</v>
      </c>
      <c r="X481" s="136">
        <v>2.1800000000000002</v>
      </c>
      <c r="Y481" s="136">
        <v>2.37</v>
      </c>
      <c r="Z481" s="136">
        <v>2.73</v>
      </c>
      <c r="AA481" s="136">
        <v>3.02</v>
      </c>
    </row>
    <row r="482" spans="1:27" ht="23.4" thickBot="1">
      <c r="A482" s="115" t="s">
        <v>2145</v>
      </c>
      <c r="B482" s="144">
        <v>1.45</v>
      </c>
      <c r="C482" s="148">
        <v>0.83</v>
      </c>
      <c r="D482" s="116">
        <f t="shared" si="16"/>
        <v>2016</v>
      </c>
      <c r="G482" s="141" t="s">
        <v>1664</v>
      </c>
      <c r="H482" s="116">
        <v>1</v>
      </c>
      <c r="I482" s="116">
        <v>2016</v>
      </c>
      <c r="J482" t="str">
        <f t="shared" si="15"/>
        <v>1/12/2016</v>
      </c>
      <c r="N482" s="137">
        <v>42381</v>
      </c>
      <c r="O482" s="138">
        <v>0.32</v>
      </c>
      <c r="P482" s="138" t="s">
        <v>434</v>
      </c>
      <c r="Q482" s="138">
        <v>0.48</v>
      </c>
      <c r="R482" s="138" t="s">
        <v>434</v>
      </c>
      <c r="S482" s="138">
        <v>0.6</v>
      </c>
      <c r="T482" s="138">
        <v>0.82</v>
      </c>
      <c r="U482" s="138">
        <v>1.1399999999999999</v>
      </c>
      <c r="V482" s="138">
        <v>1.45</v>
      </c>
      <c r="W482" s="138">
        <v>1.9</v>
      </c>
      <c r="X482" s="138">
        <v>2.25</v>
      </c>
      <c r="Y482" s="138">
        <v>2.4500000000000002</v>
      </c>
      <c r="Z482" s="138">
        <v>2.82</v>
      </c>
      <c r="AA482" s="138">
        <v>3.1</v>
      </c>
    </row>
    <row r="483" spans="1:27" ht="23.4" thickBot="1">
      <c r="A483" s="115" t="s">
        <v>2146</v>
      </c>
      <c r="B483" s="143">
        <v>1.4</v>
      </c>
      <c r="C483" s="147">
        <v>0.85</v>
      </c>
      <c r="D483" s="116">
        <f t="shared" si="16"/>
        <v>2016</v>
      </c>
      <c r="G483" s="140" t="s">
        <v>1664</v>
      </c>
      <c r="H483" s="116">
        <v>2</v>
      </c>
      <c r="I483" s="116">
        <v>2016</v>
      </c>
      <c r="J483" t="str">
        <f t="shared" si="15"/>
        <v>2/12/2016</v>
      </c>
      <c r="N483" s="135">
        <v>42412</v>
      </c>
      <c r="O483" s="136">
        <v>0.34</v>
      </c>
      <c r="P483" s="136" t="s">
        <v>434</v>
      </c>
      <c r="Q483" s="136">
        <v>0.49</v>
      </c>
      <c r="R483" s="136" t="s">
        <v>434</v>
      </c>
      <c r="S483" s="136">
        <v>0.61</v>
      </c>
      <c r="T483" s="136">
        <v>0.8</v>
      </c>
      <c r="U483" s="136">
        <v>1.1100000000000001</v>
      </c>
      <c r="V483" s="136">
        <v>1.4</v>
      </c>
      <c r="W483" s="136">
        <v>1.84</v>
      </c>
      <c r="X483" s="136">
        <v>2.2000000000000002</v>
      </c>
      <c r="Y483" s="136">
        <v>2.4</v>
      </c>
      <c r="Z483" s="136">
        <v>2.78</v>
      </c>
      <c r="AA483" s="136">
        <v>3.08</v>
      </c>
    </row>
    <row r="484" spans="1:27" ht="23.4" thickBot="1">
      <c r="A484" s="115" t="s">
        <v>2147</v>
      </c>
      <c r="B484" s="144">
        <v>1.42</v>
      </c>
      <c r="C484" s="148">
        <v>0.81</v>
      </c>
      <c r="D484" s="116">
        <f t="shared" si="16"/>
        <v>2016</v>
      </c>
      <c r="G484" s="141" t="s">
        <v>1664</v>
      </c>
      <c r="H484" s="116">
        <v>5</v>
      </c>
      <c r="I484" s="116">
        <v>2016</v>
      </c>
      <c r="J484" t="str">
        <f t="shared" si="15"/>
        <v>5/12/2016</v>
      </c>
      <c r="N484" s="137">
        <v>42502</v>
      </c>
      <c r="O484" s="138">
        <v>0.34</v>
      </c>
      <c r="P484" s="138" t="s">
        <v>434</v>
      </c>
      <c r="Q484" s="138">
        <v>0.49</v>
      </c>
      <c r="R484" s="138" t="s">
        <v>434</v>
      </c>
      <c r="S484" s="138">
        <v>0.63</v>
      </c>
      <c r="T484" s="138">
        <v>0.82</v>
      </c>
      <c r="U484" s="138">
        <v>1.1299999999999999</v>
      </c>
      <c r="V484" s="138">
        <v>1.42</v>
      </c>
      <c r="W484" s="138">
        <v>1.84</v>
      </c>
      <c r="X484" s="138">
        <v>2.19</v>
      </c>
      <c r="Y484" s="138">
        <v>2.39</v>
      </c>
      <c r="Z484" s="138">
        <v>2.76</v>
      </c>
      <c r="AA484" s="138">
        <v>3.05</v>
      </c>
    </row>
    <row r="485" spans="1:27" ht="23.4" thickBot="1">
      <c r="A485" s="115" t="s">
        <v>2148</v>
      </c>
      <c r="B485" s="143">
        <v>1.41</v>
      </c>
      <c r="C485" s="147">
        <v>0.81</v>
      </c>
      <c r="D485" s="116">
        <f t="shared" si="16"/>
        <v>2016</v>
      </c>
      <c r="G485" s="140" t="s">
        <v>1664</v>
      </c>
      <c r="H485" s="116">
        <v>6</v>
      </c>
      <c r="I485" s="116">
        <v>2016</v>
      </c>
      <c r="J485" t="str">
        <f t="shared" si="15"/>
        <v>6/12/2016</v>
      </c>
      <c r="N485" s="135">
        <v>42533</v>
      </c>
      <c r="O485" s="136">
        <v>0.35</v>
      </c>
      <c r="P485" s="136" t="s">
        <v>434</v>
      </c>
      <c r="Q485" s="136">
        <v>0.49</v>
      </c>
      <c r="R485" s="136" t="s">
        <v>434</v>
      </c>
      <c r="S485" s="136">
        <v>0.63</v>
      </c>
      <c r="T485" s="136">
        <v>0.83</v>
      </c>
      <c r="U485" s="136">
        <v>1.1200000000000001</v>
      </c>
      <c r="V485" s="136">
        <v>1.41</v>
      </c>
      <c r="W485" s="136">
        <v>1.84</v>
      </c>
      <c r="X485" s="136">
        <v>2.1800000000000002</v>
      </c>
      <c r="Y485" s="136">
        <v>2.39</v>
      </c>
      <c r="Z485" s="136">
        <v>2.77</v>
      </c>
      <c r="AA485" s="136">
        <v>3.08</v>
      </c>
    </row>
    <row r="486" spans="1:27" ht="23.4" thickBot="1">
      <c r="A486" s="115" t="s">
        <v>2149</v>
      </c>
      <c r="B486" s="144">
        <v>1.39</v>
      </c>
      <c r="C486" s="148">
        <v>0.78</v>
      </c>
      <c r="D486" s="116">
        <f t="shared" si="16"/>
        <v>2016</v>
      </c>
      <c r="G486" s="141" t="s">
        <v>1664</v>
      </c>
      <c r="H486" s="116">
        <v>7</v>
      </c>
      <c r="I486" s="116">
        <v>2016</v>
      </c>
      <c r="J486" t="str">
        <f t="shared" si="15"/>
        <v>7/12/2016</v>
      </c>
      <c r="N486" s="137">
        <v>42563</v>
      </c>
      <c r="O486" s="138">
        <v>0.38</v>
      </c>
      <c r="P486" s="138" t="s">
        <v>434</v>
      </c>
      <c r="Q486" s="138">
        <v>0.52</v>
      </c>
      <c r="R486" s="138" t="s">
        <v>434</v>
      </c>
      <c r="S486" s="138">
        <v>0.63</v>
      </c>
      <c r="T486" s="138">
        <v>0.85</v>
      </c>
      <c r="U486" s="138">
        <v>1.1000000000000001</v>
      </c>
      <c r="V486" s="138">
        <v>1.39</v>
      </c>
      <c r="W486" s="138">
        <v>1.8</v>
      </c>
      <c r="X486" s="138">
        <v>2.14</v>
      </c>
      <c r="Y486" s="138">
        <v>2.34</v>
      </c>
      <c r="Z486" s="138">
        <v>2.73</v>
      </c>
      <c r="AA486" s="138">
        <v>3.02</v>
      </c>
    </row>
    <row r="487" spans="1:27" ht="23.4" thickBot="1">
      <c r="A487" s="115" t="s">
        <v>2150</v>
      </c>
      <c r="B487" s="143">
        <v>1.4</v>
      </c>
      <c r="C487" s="147">
        <v>0.83</v>
      </c>
      <c r="D487" s="116">
        <f t="shared" si="16"/>
        <v>2016</v>
      </c>
      <c r="G487" s="140" t="s">
        <v>1664</v>
      </c>
      <c r="H487" s="116">
        <v>8</v>
      </c>
      <c r="I487" s="116">
        <v>2016</v>
      </c>
      <c r="J487" t="str">
        <f t="shared" si="15"/>
        <v>8/12/2016</v>
      </c>
      <c r="N487" s="135">
        <v>42594</v>
      </c>
      <c r="O487" s="136">
        <v>0.39</v>
      </c>
      <c r="P487" s="136" t="s">
        <v>434</v>
      </c>
      <c r="Q487" s="136">
        <v>0.51</v>
      </c>
      <c r="R487" s="136" t="s">
        <v>434</v>
      </c>
      <c r="S487" s="136">
        <v>0.62</v>
      </c>
      <c r="T487" s="136">
        <v>0.84</v>
      </c>
      <c r="U487" s="136">
        <v>1.1200000000000001</v>
      </c>
      <c r="V487" s="136">
        <v>1.4</v>
      </c>
      <c r="W487" s="136">
        <v>1.83</v>
      </c>
      <c r="X487" s="136">
        <v>2.2000000000000002</v>
      </c>
      <c r="Y487" s="136">
        <v>2.4</v>
      </c>
      <c r="Z487" s="136">
        <v>2.81</v>
      </c>
      <c r="AA487" s="136">
        <v>3.1</v>
      </c>
    </row>
    <row r="488" spans="1:27" ht="23.4" thickBot="1">
      <c r="A488" s="115" t="s">
        <v>2151</v>
      </c>
      <c r="B488" s="144">
        <v>1.43</v>
      </c>
      <c r="C488" s="148">
        <v>0.9</v>
      </c>
      <c r="D488" s="116">
        <f t="shared" si="16"/>
        <v>2016</v>
      </c>
      <c r="G488" s="141" t="s">
        <v>1664</v>
      </c>
      <c r="H488" s="116">
        <v>9</v>
      </c>
      <c r="I488" s="116">
        <v>2016</v>
      </c>
      <c r="J488" t="str">
        <f t="shared" si="15"/>
        <v>9/12/2016</v>
      </c>
      <c r="N488" s="137">
        <v>42625</v>
      </c>
      <c r="O488" s="138">
        <v>0.41</v>
      </c>
      <c r="P488" s="138" t="s">
        <v>434</v>
      </c>
      <c r="Q488" s="138">
        <v>0.54</v>
      </c>
      <c r="R488" s="138" t="s">
        <v>434</v>
      </c>
      <c r="S488" s="138">
        <v>0.64</v>
      </c>
      <c r="T488" s="138">
        <v>0.85</v>
      </c>
      <c r="U488" s="138">
        <v>1.1499999999999999</v>
      </c>
      <c r="V488" s="138">
        <v>1.43</v>
      </c>
      <c r="W488" s="138">
        <v>1.89</v>
      </c>
      <c r="X488" s="138">
        <v>2.2599999999999998</v>
      </c>
      <c r="Y488" s="138">
        <v>2.4700000000000002</v>
      </c>
      <c r="Z488" s="138">
        <v>2.87</v>
      </c>
      <c r="AA488" s="138">
        <v>3.16</v>
      </c>
    </row>
    <row r="489" spans="1:27" ht="23.4" thickBot="1">
      <c r="A489" s="115" t="s">
        <v>2152</v>
      </c>
      <c r="B489" s="143">
        <v>1.44</v>
      </c>
      <c r="C489" s="147">
        <v>0.9</v>
      </c>
      <c r="D489" s="116">
        <f t="shared" si="16"/>
        <v>2016</v>
      </c>
      <c r="G489" s="140" t="s">
        <v>1664</v>
      </c>
      <c r="H489" s="116">
        <v>12</v>
      </c>
      <c r="I489" s="116">
        <v>2016</v>
      </c>
      <c r="J489" t="str">
        <f t="shared" si="15"/>
        <v>12/12/2016</v>
      </c>
      <c r="N489" s="135">
        <v>42716</v>
      </c>
      <c r="O489" s="136">
        <v>0.42</v>
      </c>
      <c r="P489" s="136" t="s">
        <v>434</v>
      </c>
      <c r="Q489" s="136">
        <v>0.51</v>
      </c>
      <c r="R489" s="136" t="s">
        <v>434</v>
      </c>
      <c r="S489" s="136">
        <v>0.64</v>
      </c>
      <c r="T489" s="136">
        <v>0.85</v>
      </c>
      <c r="U489" s="136">
        <v>1.1499999999999999</v>
      </c>
      <c r="V489" s="136">
        <v>1.44</v>
      </c>
      <c r="W489" s="136">
        <v>1.9</v>
      </c>
      <c r="X489" s="136">
        <v>2.2599999999999998</v>
      </c>
      <c r="Y489" s="136">
        <v>2.4900000000000002</v>
      </c>
      <c r="Z489" s="136">
        <v>2.86</v>
      </c>
      <c r="AA489" s="136">
        <v>3.16</v>
      </c>
    </row>
    <row r="490" spans="1:27" ht="23.4" thickBot="1">
      <c r="A490" s="115" t="s">
        <v>2153</v>
      </c>
      <c r="B490" s="144">
        <v>1.46</v>
      </c>
      <c r="C490" s="148">
        <v>0.9</v>
      </c>
      <c r="D490" s="116">
        <f t="shared" si="16"/>
        <v>2016</v>
      </c>
      <c r="G490" s="141" t="s">
        <v>1664</v>
      </c>
      <c r="H490" s="116">
        <v>13</v>
      </c>
      <c r="I490" s="116">
        <v>2016</v>
      </c>
      <c r="J490" t="str">
        <f t="shared" si="15"/>
        <v>13/12/2016</v>
      </c>
      <c r="N490" s="138" t="s">
        <v>727</v>
      </c>
      <c r="O490" s="138">
        <v>0.47</v>
      </c>
      <c r="P490" s="138" t="s">
        <v>434</v>
      </c>
      <c r="Q490" s="138">
        <v>0.54</v>
      </c>
      <c r="R490" s="138" t="s">
        <v>434</v>
      </c>
      <c r="S490" s="138">
        <v>0.66</v>
      </c>
      <c r="T490" s="138">
        <v>0.88</v>
      </c>
      <c r="U490" s="138">
        <v>1.17</v>
      </c>
      <c r="V490" s="138">
        <v>1.46</v>
      </c>
      <c r="W490" s="138">
        <v>1.92</v>
      </c>
      <c r="X490" s="138">
        <v>2.2599999999999998</v>
      </c>
      <c r="Y490" s="138">
        <v>2.48</v>
      </c>
      <c r="Z490" s="138">
        <v>2.85</v>
      </c>
      <c r="AA490" s="138">
        <v>3.14</v>
      </c>
    </row>
    <row r="491" spans="1:27" ht="23.4" thickBot="1">
      <c r="A491" s="115" t="s">
        <v>2154</v>
      </c>
      <c r="B491" s="143">
        <v>1.57</v>
      </c>
      <c r="C491" s="147">
        <v>0.94</v>
      </c>
      <c r="D491" s="116">
        <f t="shared" si="16"/>
        <v>2016</v>
      </c>
      <c r="G491" s="140" t="s">
        <v>1664</v>
      </c>
      <c r="H491" s="116">
        <v>14</v>
      </c>
      <c r="I491" s="116">
        <v>2016</v>
      </c>
      <c r="J491" t="str">
        <f t="shared" si="15"/>
        <v>14/12/2016</v>
      </c>
      <c r="N491" s="136" t="s">
        <v>728</v>
      </c>
      <c r="O491" s="136">
        <v>0.49</v>
      </c>
      <c r="P491" s="136" t="s">
        <v>434</v>
      </c>
      <c r="Q491" s="136">
        <v>0.55000000000000004</v>
      </c>
      <c r="R491" s="136" t="s">
        <v>434</v>
      </c>
      <c r="S491" s="136">
        <v>0.66</v>
      </c>
      <c r="T491" s="136">
        <v>0.92</v>
      </c>
      <c r="U491" s="136">
        <v>1.27</v>
      </c>
      <c r="V491" s="136">
        <v>1.57</v>
      </c>
      <c r="W491" s="136">
        <v>2.02</v>
      </c>
      <c r="X491" s="136">
        <v>2.34</v>
      </c>
      <c r="Y491" s="136">
        <v>2.54</v>
      </c>
      <c r="Z491" s="136">
        <v>2.86</v>
      </c>
      <c r="AA491" s="136">
        <v>3.14</v>
      </c>
    </row>
    <row r="492" spans="1:27" ht="23.4" thickBot="1">
      <c r="A492" s="115" t="s">
        <v>2155</v>
      </c>
      <c r="B492" s="144">
        <v>1.61</v>
      </c>
      <c r="C492" s="148">
        <v>1.03</v>
      </c>
      <c r="D492" s="116">
        <f t="shared" si="16"/>
        <v>2016</v>
      </c>
      <c r="G492" s="141" t="s">
        <v>1664</v>
      </c>
      <c r="H492" s="116">
        <v>15</v>
      </c>
      <c r="I492" s="116">
        <v>2016</v>
      </c>
      <c r="J492" t="str">
        <f t="shared" si="15"/>
        <v>15/12/2016</v>
      </c>
      <c r="N492" s="138" t="s">
        <v>729</v>
      </c>
      <c r="O492" s="138">
        <v>0.48</v>
      </c>
      <c r="P492" s="138" t="s">
        <v>434</v>
      </c>
      <c r="Q492" s="138">
        <v>0.51</v>
      </c>
      <c r="R492" s="138" t="s">
        <v>434</v>
      </c>
      <c r="S492" s="138">
        <v>0.65</v>
      </c>
      <c r="T492" s="138">
        <v>0.91</v>
      </c>
      <c r="U492" s="138">
        <v>1.29</v>
      </c>
      <c r="V492" s="138">
        <v>1.61</v>
      </c>
      <c r="W492" s="138">
        <v>2.1</v>
      </c>
      <c r="X492" s="138">
        <v>2.42</v>
      </c>
      <c r="Y492" s="138">
        <v>2.6</v>
      </c>
      <c r="Z492" s="138">
        <v>2.89</v>
      </c>
      <c r="AA492" s="138">
        <v>3.16</v>
      </c>
    </row>
    <row r="493" spans="1:27" ht="23.4" thickBot="1">
      <c r="A493" s="115" t="s">
        <v>2156</v>
      </c>
      <c r="B493" s="143">
        <v>1.59</v>
      </c>
      <c r="C493" s="147">
        <v>1.07</v>
      </c>
      <c r="D493" s="116">
        <f t="shared" si="16"/>
        <v>2016</v>
      </c>
      <c r="G493" s="140" t="s">
        <v>1664</v>
      </c>
      <c r="H493" s="116">
        <v>16</v>
      </c>
      <c r="I493" s="116">
        <v>2016</v>
      </c>
      <c r="J493" t="str">
        <f t="shared" si="15"/>
        <v>16/12/2016</v>
      </c>
      <c r="N493" s="136" t="s">
        <v>730</v>
      </c>
      <c r="O493" s="136">
        <v>0.46</v>
      </c>
      <c r="P493" s="136" t="s">
        <v>434</v>
      </c>
      <c r="Q493" s="136">
        <v>0.51</v>
      </c>
      <c r="R493" s="136" t="s">
        <v>434</v>
      </c>
      <c r="S493" s="136">
        <v>0.65</v>
      </c>
      <c r="T493" s="136">
        <v>0.91</v>
      </c>
      <c r="U493" s="136">
        <v>1.28</v>
      </c>
      <c r="V493" s="136">
        <v>1.59</v>
      </c>
      <c r="W493" s="136">
        <v>2.0699999999999998</v>
      </c>
      <c r="X493" s="136">
        <v>2.41</v>
      </c>
      <c r="Y493" s="136">
        <v>2.6</v>
      </c>
      <c r="Z493" s="136">
        <v>2.91</v>
      </c>
      <c r="AA493" s="136">
        <v>3.19</v>
      </c>
    </row>
    <row r="494" spans="1:27" ht="23.4" thickBot="1">
      <c r="A494" s="115" t="s">
        <v>2157</v>
      </c>
      <c r="B494" s="144">
        <v>1.55</v>
      </c>
      <c r="C494" s="148">
        <v>1.01</v>
      </c>
      <c r="D494" s="116">
        <f t="shared" si="16"/>
        <v>2016</v>
      </c>
      <c r="G494" s="141" t="s">
        <v>1664</v>
      </c>
      <c r="H494" s="116">
        <v>19</v>
      </c>
      <c r="I494" s="116">
        <v>2016</v>
      </c>
      <c r="J494" t="str">
        <f t="shared" si="15"/>
        <v>19/12/2016</v>
      </c>
      <c r="N494" s="138" t="s">
        <v>731</v>
      </c>
      <c r="O494" s="138">
        <v>0.45</v>
      </c>
      <c r="P494" s="138" t="s">
        <v>434</v>
      </c>
      <c r="Q494" s="138">
        <v>0.52</v>
      </c>
      <c r="R494" s="138" t="s">
        <v>434</v>
      </c>
      <c r="S494" s="138">
        <v>0.65</v>
      </c>
      <c r="T494" s="138">
        <v>0.9</v>
      </c>
      <c r="U494" s="138">
        <v>1.24</v>
      </c>
      <c r="V494" s="138">
        <v>1.55</v>
      </c>
      <c r="W494" s="138">
        <v>2.0299999999999998</v>
      </c>
      <c r="X494" s="138">
        <v>2.35</v>
      </c>
      <c r="Y494" s="138">
        <v>2.54</v>
      </c>
      <c r="Z494" s="138">
        <v>2.85</v>
      </c>
      <c r="AA494" s="138">
        <v>3.12</v>
      </c>
    </row>
    <row r="495" spans="1:27" ht="23.4" thickBot="1">
      <c r="A495" s="115" t="s">
        <v>2158</v>
      </c>
      <c r="B495" s="143">
        <v>1.56</v>
      </c>
      <c r="C495" s="147">
        <v>1.01</v>
      </c>
      <c r="D495" s="116">
        <f t="shared" si="16"/>
        <v>2016</v>
      </c>
      <c r="G495" s="140" t="s">
        <v>1664</v>
      </c>
      <c r="H495" s="116">
        <v>20</v>
      </c>
      <c r="I495" s="116">
        <v>2016</v>
      </c>
      <c r="J495" t="str">
        <f t="shared" si="15"/>
        <v>20/12/2016</v>
      </c>
      <c r="N495" s="136" t="s">
        <v>732</v>
      </c>
      <c r="O495" s="136">
        <v>0.48</v>
      </c>
      <c r="P495" s="136" t="s">
        <v>434</v>
      </c>
      <c r="Q495" s="136">
        <v>0.52</v>
      </c>
      <c r="R495" s="136" t="s">
        <v>434</v>
      </c>
      <c r="S495" s="136">
        <v>0.66</v>
      </c>
      <c r="T495" s="136">
        <v>0.9</v>
      </c>
      <c r="U495" s="136">
        <v>1.25</v>
      </c>
      <c r="V495" s="136">
        <v>1.56</v>
      </c>
      <c r="W495" s="136">
        <v>2.06</v>
      </c>
      <c r="X495" s="136">
        <v>2.38</v>
      </c>
      <c r="Y495" s="136">
        <v>2.57</v>
      </c>
      <c r="Z495" s="136">
        <v>2.88</v>
      </c>
      <c r="AA495" s="136">
        <v>3.15</v>
      </c>
    </row>
    <row r="496" spans="1:27" ht="23.4" thickBot="1">
      <c r="A496" s="115" t="s">
        <v>2159</v>
      </c>
      <c r="B496" s="144">
        <v>1.54</v>
      </c>
      <c r="C496" s="148">
        <v>0.97</v>
      </c>
      <c r="D496" s="116">
        <f t="shared" si="16"/>
        <v>2016</v>
      </c>
      <c r="G496" s="141" t="s">
        <v>1664</v>
      </c>
      <c r="H496" s="116">
        <v>21</v>
      </c>
      <c r="I496" s="116">
        <v>2016</v>
      </c>
      <c r="J496" t="str">
        <f t="shared" si="15"/>
        <v>21/12/2016</v>
      </c>
      <c r="N496" s="138" t="s">
        <v>733</v>
      </c>
      <c r="O496" s="138">
        <v>0.46</v>
      </c>
      <c r="P496" s="138" t="s">
        <v>434</v>
      </c>
      <c r="Q496" s="138">
        <v>0.52</v>
      </c>
      <c r="R496" s="138" t="s">
        <v>434</v>
      </c>
      <c r="S496" s="138">
        <v>0.65</v>
      </c>
      <c r="T496" s="138">
        <v>0.88</v>
      </c>
      <c r="U496" s="138">
        <v>1.21</v>
      </c>
      <c r="V496" s="138">
        <v>1.54</v>
      </c>
      <c r="W496" s="138">
        <v>2.04</v>
      </c>
      <c r="X496" s="138">
        <v>2.35</v>
      </c>
      <c r="Y496" s="138">
        <v>2.5499999999999998</v>
      </c>
      <c r="Z496" s="138">
        <v>2.86</v>
      </c>
      <c r="AA496" s="138">
        <v>3.12</v>
      </c>
    </row>
    <row r="497" spans="1:27" ht="23.4" thickBot="1">
      <c r="A497" s="115" t="s">
        <v>2160</v>
      </c>
      <c r="B497" s="143">
        <v>1.54</v>
      </c>
      <c r="C497" s="147">
        <v>0.94</v>
      </c>
      <c r="D497" s="116">
        <f t="shared" si="16"/>
        <v>2016</v>
      </c>
      <c r="G497" s="140" t="s">
        <v>1664</v>
      </c>
      <c r="H497" s="116">
        <v>22</v>
      </c>
      <c r="I497" s="116">
        <v>2016</v>
      </c>
      <c r="J497" t="str">
        <f t="shared" si="15"/>
        <v>22/12/2016</v>
      </c>
      <c r="N497" s="136" t="s">
        <v>734</v>
      </c>
      <c r="O497" s="136">
        <v>0.42</v>
      </c>
      <c r="P497" s="136" t="s">
        <v>434</v>
      </c>
      <c r="Q497" s="136">
        <v>0.51</v>
      </c>
      <c r="R497" s="136" t="s">
        <v>434</v>
      </c>
      <c r="S497" s="136">
        <v>0.65</v>
      </c>
      <c r="T497" s="136">
        <v>0.87</v>
      </c>
      <c r="U497" s="136">
        <v>1.22</v>
      </c>
      <c r="V497" s="136">
        <v>1.54</v>
      </c>
      <c r="W497" s="136">
        <v>2.04</v>
      </c>
      <c r="X497" s="136">
        <v>2.36</v>
      </c>
      <c r="Y497" s="136">
        <v>2.5499999999999998</v>
      </c>
      <c r="Z497" s="136">
        <v>2.86</v>
      </c>
      <c r="AA497" s="136">
        <v>3.12</v>
      </c>
    </row>
    <row r="498" spans="1:27" ht="23.4" thickBot="1">
      <c r="A498" s="115" t="s">
        <v>2161</v>
      </c>
      <c r="B498" s="144">
        <v>1.54</v>
      </c>
      <c r="C498" s="148">
        <v>0.91</v>
      </c>
      <c r="D498" s="116">
        <f t="shared" si="16"/>
        <v>2016</v>
      </c>
      <c r="G498" s="141" t="s">
        <v>1664</v>
      </c>
      <c r="H498" s="116">
        <v>23</v>
      </c>
      <c r="I498" s="116">
        <v>2016</v>
      </c>
      <c r="J498" t="str">
        <f t="shared" si="15"/>
        <v>23/12/2016</v>
      </c>
      <c r="N498" s="138" t="s">
        <v>735</v>
      </c>
      <c r="O498" s="138">
        <v>0.42</v>
      </c>
      <c r="P498" s="138" t="s">
        <v>434</v>
      </c>
      <c r="Q498" s="138">
        <v>0.52</v>
      </c>
      <c r="R498" s="138" t="s">
        <v>434</v>
      </c>
      <c r="S498" s="138">
        <v>0.65</v>
      </c>
      <c r="T498" s="138">
        <v>0.87</v>
      </c>
      <c r="U498" s="138">
        <v>1.22</v>
      </c>
      <c r="V498" s="138">
        <v>1.54</v>
      </c>
      <c r="W498" s="138">
        <v>2.04</v>
      </c>
      <c r="X498" s="138">
        <v>2.35</v>
      </c>
      <c r="Y498" s="138">
        <v>2.5499999999999998</v>
      </c>
      <c r="Z498" s="138">
        <v>2.86</v>
      </c>
      <c r="AA498" s="138">
        <v>3.12</v>
      </c>
    </row>
    <row r="499" spans="1:27" ht="23.4" thickBot="1">
      <c r="A499" s="115" t="s">
        <v>2162</v>
      </c>
      <c r="B499" s="143">
        <v>1.58</v>
      </c>
      <c r="C499" s="147">
        <v>0.92</v>
      </c>
      <c r="D499" s="116">
        <f t="shared" si="16"/>
        <v>2016</v>
      </c>
      <c r="G499" s="140" t="s">
        <v>1664</v>
      </c>
      <c r="H499" s="116">
        <v>27</v>
      </c>
      <c r="I499" s="116">
        <v>2016</v>
      </c>
      <c r="J499" t="str">
        <f t="shared" si="15"/>
        <v>27/12/2016</v>
      </c>
      <c r="N499" s="136" t="s">
        <v>736</v>
      </c>
      <c r="O499" s="136">
        <v>0.5</v>
      </c>
      <c r="P499" s="136" t="s">
        <v>434</v>
      </c>
      <c r="Q499" s="136">
        <v>0.51</v>
      </c>
      <c r="R499" s="136" t="s">
        <v>434</v>
      </c>
      <c r="S499" s="136">
        <v>0.66</v>
      </c>
      <c r="T499" s="136">
        <v>0.89</v>
      </c>
      <c r="U499" s="136">
        <v>1.28</v>
      </c>
      <c r="V499" s="136">
        <v>1.58</v>
      </c>
      <c r="W499" s="136">
        <v>2.0699999999999998</v>
      </c>
      <c r="X499" s="136">
        <v>2.37</v>
      </c>
      <c r="Y499" s="136">
        <v>2.57</v>
      </c>
      <c r="Z499" s="136">
        <v>2.88</v>
      </c>
      <c r="AA499" s="136">
        <v>3.14</v>
      </c>
    </row>
    <row r="500" spans="1:27" ht="23.4" thickBot="1">
      <c r="A500" s="115" t="s">
        <v>2163</v>
      </c>
      <c r="B500" s="144">
        <v>1.55</v>
      </c>
      <c r="C500" s="148">
        <v>0.9</v>
      </c>
      <c r="D500" s="116">
        <f t="shared" si="16"/>
        <v>2016</v>
      </c>
      <c r="G500" s="141" t="s">
        <v>1664</v>
      </c>
      <c r="H500" s="116">
        <v>28</v>
      </c>
      <c r="I500" s="116">
        <v>2016</v>
      </c>
      <c r="J500" t="str">
        <f t="shared" si="15"/>
        <v>28/12/2016</v>
      </c>
      <c r="N500" s="138" t="s">
        <v>737</v>
      </c>
      <c r="O500" s="138">
        <v>0.48</v>
      </c>
      <c r="P500" s="138" t="s">
        <v>434</v>
      </c>
      <c r="Q500" s="138">
        <v>0.53</v>
      </c>
      <c r="R500" s="138" t="s">
        <v>434</v>
      </c>
      <c r="S500" s="138">
        <v>0.62</v>
      </c>
      <c r="T500" s="138">
        <v>0.9</v>
      </c>
      <c r="U500" s="138">
        <v>1.26</v>
      </c>
      <c r="V500" s="138">
        <v>1.55</v>
      </c>
      <c r="W500" s="138">
        <v>2.02</v>
      </c>
      <c r="X500" s="138">
        <v>2.3199999999999998</v>
      </c>
      <c r="Y500" s="138">
        <v>2.5099999999999998</v>
      </c>
      <c r="Z500" s="138">
        <v>2.83</v>
      </c>
      <c r="AA500" s="138">
        <v>3.09</v>
      </c>
    </row>
    <row r="501" spans="1:27" ht="23.4" thickBot="1">
      <c r="A501" s="115" t="s">
        <v>2164</v>
      </c>
      <c r="B501" s="143">
        <v>1.49</v>
      </c>
      <c r="C501" s="147">
        <v>0.89</v>
      </c>
      <c r="D501" s="116">
        <f t="shared" si="16"/>
        <v>2016</v>
      </c>
      <c r="G501" s="140" t="s">
        <v>1664</v>
      </c>
      <c r="H501" s="116">
        <v>29</v>
      </c>
      <c r="I501" s="116">
        <v>2016</v>
      </c>
      <c r="J501" t="str">
        <f t="shared" si="15"/>
        <v>29/12/2016</v>
      </c>
      <c r="N501" s="136" t="s">
        <v>738</v>
      </c>
      <c r="O501" s="136">
        <v>0.39</v>
      </c>
      <c r="P501" s="136" t="s">
        <v>434</v>
      </c>
      <c r="Q501" s="136">
        <v>0.47</v>
      </c>
      <c r="R501" s="136" t="s">
        <v>434</v>
      </c>
      <c r="S501" s="136">
        <v>0.62</v>
      </c>
      <c r="T501" s="136">
        <v>0.85</v>
      </c>
      <c r="U501" s="136">
        <v>1.22</v>
      </c>
      <c r="V501" s="136">
        <v>1.49</v>
      </c>
      <c r="W501" s="136">
        <v>1.96</v>
      </c>
      <c r="X501" s="136">
        <v>2.2999999999999998</v>
      </c>
      <c r="Y501" s="136">
        <v>2.4900000000000002</v>
      </c>
      <c r="Z501" s="136">
        <v>2.82</v>
      </c>
      <c r="AA501" s="136">
        <v>3.08</v>
      </c>
    </row>
    <row r="502" spans="1:27" ht="23.4" thickBot="1">
      <c r="A502" s="115" t="s">
        <v>2165</v>
      </c>
      <c r="B502" s="144">
        <v>1.47</v>
      </c>
      <c r="C502" s="148">
        <v>0.86</v>
      </c>
      <c r="D502" s="116">
        <f t="shared" si="16"/>
        <v>2016</v>
      </c>
      <c r="G502" s="141" t="s">
        <v>1664</v>
      </c>
      <c r="H502" s="116">
        <v>30</v>
      </c>
      <c r="I502" s="116">
        <v>2016</v>
      </c>
      <c r="J502" t="str">
        <f t="shared" si="15"/>
        <v>30/12/2016</v>
      </c>
      <c r="N502" s="138" t="s">
        <v>739</v>
      </c>
      <c r="O502" s="138">
        <v>0.44</v>
      </c>
      <c r="P502" s="138" t="s">
        <v>434</v>
      </c>
      <c r="Q502" s="138">
        <v>0.51</v>
      </c>
      <c r="R502" s="138" t="s">
        <v>434</v>
      </c>
      <c r="S502" s="138">
        <v>0.62</v>
      </c>
      <c r="T502" s="138">
        <v>0.85</v>
      </c>
      <c r="U502" s="138">
        <v>1.2</v>
      </c>
      <c r="V502" s="138">
        <v>1.47</v>
      </c>
      <c r="W502" s="138">
        <v>1.93</v>
      </c>
      <c r="X502" s="138">
        <v>2.25</v>
      </c>
      <c r="Y502" s="138">
        <v>2.4500000000000002</v>
      </c>
      <c r="Z502" s="138">
        <v>2.79</v>
      </c>
      <c r="AA502" s="138">
        <v>3.06</v>
      </c>
    </row>
    <row r="503" spans="1:27" ht="23.4" thickBot="1">
      <c r="A503" s="115" t="s">
        <v>2166</v>
      </c>
      <c r="B503" s="143">
        <v>1.5</v>
      </c>
      <c r="C503" s="147">
        <v>0.82</v>
      </c>
      <c r="D503" s="116">
        <f t="shared" si="16"/>
        <v>2017</v>
      </c>
      <c r="G503" s="140" t="s">
        <v>1653</v>
      </c>
      <c r="H503" s="116">
        <v>3</v>
      </c>
      <c r="I503" s="116">
        <v>2017</v>
      </c>
      <c r="J503" t="str">
        <f t="shared" si="15"/>
        <v>3/01/2017</v>
      </c>
      <c r="N503" s="135">
        <v>42795</v>
      </c>
      <c r="O503" s="136">
        <v>0.52</v>
      </c>
      <c r="P503" s="136" t="s">
        <v>434</v>
      </c>
      <c r="Q503" s="136">
        <v>0.53</v>
      </c>
      <c r="R503" s="136" t="s">
        <v>434</v>
      </c>
      <c r="S503" s="136">
        <v>0.65</v>
      </c>
      <c r="T503" s="136">
        <v>0.89</v>
      </c>
      <c r="U503" s="136">
        <v>1.22</v>
      </c>
      <c r="V503" s="136">
        <v>1.5</v>
      </c>
      <c r="W503" s="136">
        <v>1.94</v>
      </c>
      <c r="X503" s="136">
        <v>2.2599999999999998</v>
      </c>
      <c r="Y503" s="136">
        <v>2.4500000000000002</v>
      </c>
      <c r="Z503" s="136">
        <v>2.78</v>
      </c>
      <c r="AA503" s="136">
        <v>3.04</v>
      </c>
    </row>
    <row r="504" spans="1:27" ht="23.4" thickBot="1">
      <c r="A504" s="115" t="s">
        <v>2167</v>
      </c>
      <c r="B504" s="144">
        <v>1.5</v>
      </c>
      <c r="C504" s="148">
        <v>0.82</v>
      </c>
      <c r="D504" s="116">
        <f t="shared" si="16"/>
        <v>2017</v>
      </c>
      <c r="G504" s="141" t="s">
        <v>1653</v>
      </c>
      <c r="H504" s="116">
        <v>4</v>
      </c>
      <c r="I504" s="116">
        <v>2017</v>
      </c>
      <c r="J504" t="str">
        <f t="shared" si="15"/>
        <v>4/01/2017</v>
      </c>
      <c r="N504" s="137">
        <v>42826</v>
      </c>
      <c r="O504" s="138">
        <v>0.49</v>
      </c>
      <c r="P504" s="138" t="s">
        <v>434</v>
      </c>
      <c r="Q504" s="138">
        <v>0.53</v>
      </c>
      <c r="R504" s="138" t="s">
        <v>434</v>
      </c>
      <c r="S504" s="138">
        <v>0.63</v>
      </c>
      <c r="T504" s="138">
        <v>0.87</v>
      </c>
      <c r="U504" s="138">
        <v>1.24</v>
      </c>
      <c r="V504" s="138">
        <v>1.5</v>
      </c>
      <c r="W504" s="138">
        <v>1.94</v>
      </c>
      <c r="X504" s="138">
        <v>2.2599999999999998</v>
      </c>
      <c r="Y504" s="138">
        <v>2.46</v>
      </c>
      <c r="Z504" s="138">
        <v>2.78</v>
      </c>
      <c r="AA504" s="138">
        <v>3.05</v>
      </c>
    </row>
    <row r="505" spans="1:27" ht="23.4" thickBot="1">
      <c r="A505" s="115" t="s">
        <v>2168</v>
      </c>
      <c r="B505" s="143">
        <v>1.43</v>
      </c>
      <c r="C505" s="147">
        <v>0.76</v>
      </c>
      <c r="D505" s="116">
        <f t="shared" si="16"/>
        <v>2017</v>
      </c>
      <c r="G505" s="140" t="s">
        <v>1653</v>
      </c>
      <c r="H505" s="116">
        <v>5</v>
      </c>
      <c r="I505" s="116">
        <v>2017</v>
      </c>
      <c r="J505" t="str">
        <f t="shared" si="15"/>
        <v>5/01/2017</v>
      </c>
      <c r="N505" s="135">
        <v>42856</v>
      </c>
      <c r="O505" s="136">
        <v>0.51</v>
      </c>
      <c r="P505" s="136" t="s">
        <v>434</v>
      </c>
      <c r="Q505" s="136">
        <v>0.52</v>
      </c>
      <c r="R505" s="136" t="s">
        <v>434</v>
      </c>
      <c r="S505" s="136">
        <v>0.62</v>
      </c>
      <c r="T505" s="136">
        <v>0.83</v>
      </c>
      <c r="U505" s="136">
        <v>1.17</v>
      </c>
      <c r="V505" s="136">
        <v>1.43</v>
      </c>
      <c r="W505" s="136">
        <v>1.86</v>
      </c>
      <c r="X505" s="136">
        <v>2.1800000000000002</v>
      </c>
      <c r="Y505" s="136">
        <v>2.37</v>
      </c>
      <c r="Z505" s="136">
        <v>2.69</v>
      </c>
      <c r="AA505" s="136">
        <v>2.96</v>
      </c>
    </row>
    <row r="506" spans="1:27" ht="23.4" thickBot="1">
      <c r="A506" s="115" t="s">
        <v>2169</v>
      </c>
      <c r="B506" s="144">
        <v>1.5</v>
      </c>
      <c r="C506" s="148">
        <v>0.8</v>
      </c>
      <c r="D506" s="116">
        <f t="shared" si="16"/>
        <v>2017</v>
      </c>
      <c r="G506" s="141" t="s">
        <v>1653</v>
      </c>
      <c r="H506" s="116">
        <v>6</v>
      </c>
      <c r="I506" s="116">
        <v>2017</v>
      </c>
      <c r="J506" t="str">
        <f t="shared" si="15"/>
        <v>6/01/2017</v>
      </c>
      <c r="N506" s="137">
        <v>42887</v>
      </c>
      <c r="O506" s="138">
        <v>0.5</v>
      </c>
      <c r="P506" s="138" t="s">
        <v>434</v>
      </c>
      <c r="Q506" s="138">
        <v>0.53</v>
      </c>
      <c r="R506" s="138" t="s">
        <v>434</v>
      </c>
      <c r="S506" s="138">
        <v>0.61</v>
      </c>
      <c r="T506" s="138">
        <v>0.85</v>
      </c>
      <c r="U506" s="138">
        <v>1.22</v>
      </c>
      <c r="V506" s="138">
        <v>1.5</v>
      </c>
      <c r="W506" s="138">
        <v>1.92</v>
      </c>
      <c r="X506" s="138">
        <v>2.23</v>
      </c>
      <c r="Y506" s="138">
        <v>2.42</v>
      </c>
      <c r="Z506" s="138">
        <v>2.73</v>
      </c>
      <c r="AA506" s="138">
        <v>3</v>
      </c>
    </row>
    <row r="507" spans="1:27" ht="23.4" thickBot="1">
      <c r="A507" s="115" t="s">
        <v>2170</v>
      </c>
      <c r="B507" s="143">
        <v>1.47</v>
      </c>
      <c r="C507" s="147">
        <v>0.78</v>
      </c>
      <c r="D507" s="116">
        <f t="shared" si="16"/>
        <v>2017</v>
      </c>
      <c r="G507" s="140" t="s">
        <v>1653</v>
      </c>
      <c r="H507" s="116">
        <v>9</v>
      </c>
      <c r="I507" s="116">
        <v>2017</v>
      </c>
      <c r="J507" t="str">
        <f t="shared" si="15"/>
        <v>9/01/2017</v>
      </c>
      <c r="N507" s="135">
        <v>42979</v>
      </c>
      <c r="O507" s="136">
        <v>0.5</v>
      </c>
      <c r="P507" s="136" t="s">
        <v>434</v>
      </c>
      <c r="Q507" s="136">
        <v>0.5</v>
      </c>
      <c r="R507" s="136" t="s">
        <v>434</v>
      </c>
      <c r="S507" s="136">
        <v>0.6</v>
      </c>
      <c r="T507" s="136">
        <v>0.82</v>
      </c>
      <c r="U507" s="136">
        <v>1.21</v>
      </c>
      <c r="V507" s="136">
        <v>1.47</v>
      </c>
      <c r="W507" s="136">
        <v>1.89</v>
      </c>
      <c r="X507" s="136">
        <v>2.1800000000000002</v>
      </c>
      <c r="Y507" s="136">
        <v>2.38</v>
      </c>
      <c r="Z507" s="136">
        <v>2.69</v>
      </c>
      <c r="AA507" s="136">
        <v>2.97</v>
      </c>
    </row>
    <row r="508" spans="1:27" ht="23.4" thickBot="1">
      <c r="A508" s="115" t="s">
        <v>2171</v>
      </c>
      <c r="B508" s="144">
        <v>1.47</v>
      </c>
      <c r="C508" s="148">
        <v>0.77</v>
      </c>
      <c r="D508" s="116">
        <f t="shared" si="16"/>
        <v>2017</v>
      </c>
      <c r="G508" s="141" t="s">
        <v>1653</v>
      </c>
      <c r="H508" s="116">
        <v>10</v>
      </c>
      <c r="I508" s="116">
        <v>2017</v>
      </c>
      <c r="J508" t="str">
        <f t="shared" si="15"/>
        <v>10/01/2017</v>
      </c>
      <c r="N508" s="137">
        <v>43009</v>
      </c>
      <c r="O508" s="138">
        <v>0.51</v>
      </c>
      <c r="P508" s="138" t="s">
        <v>434</v>
      </c>
      <c r="Q508" s="138">
        <v>0.52</v>
      </c>
      <c r="R508" s="138" t="s">
        <v>434</v>
      </c>
      <c r="S508" s="138">
        <v>0.6</v>
      </c>
      <c r="T508" s="138">
        <v>0.82</v>
      </c>
      <c r="U508" s="138">
        <v>1.19</v>
      </c>
      <c r="V508" s="138">
        <v>1.47</v>
      </c>
      <c r="W508" s="138">
        <v>1.89</v>
      </c>
      <c r="X508" s="138">
        <v>2.1800000000000002</v>
      </c>
      <c r="Y508" s="138">
        <v>2.38</v>
      </c>
      <c r="Z508" s="138">
        <v>2.69</v>
      </c>
      <c r="AA508" s="138">
        <v>2.97</v>
      </c>
    </row>
    <row r="509" spans="1:27" ht="23.4" thickBot="1">
      <c r="A509" s="115" t="s">
        <v>2172</v>
      </c>
      <c r="B509" s="143">
        <v>1.47</v>
      </c>
      <c r="C509" s="147">
        <v>0.74</v>
      </c>
      <c r="D509" s="116">
        <f t="shared" si="16"/>
        <v>2017</v>
      </c>
      <c r="G509" s="140" t="s">
        <v>1653</v>
      </c>
      <c r="H509" s="116">
        <v>11</v>
      </c>
      <c r="I509" s="116">
        <v>2017</v>
      </c>
      <c r="J509" t="str">
        <f t="shared" si="15"/>
        <v>11/01/2017</v>
      </c>
      <c r="N509" s="135">
        <v>43040</v>
      </c>
      <c r="O509" s="136">
        <v>0.51</v>
      </c>
      <c r="P509" s="136" t="s">
        <v>434</v>
      </c>
      <c r="Q509" s="136">
        <v>0.52</v>
      </c>
      <c r="R509" s="136" t="s">
        <v>434</v>
      </c>
      <c r="S509" s="136">
        <v>0.6</v>
      </c>
      <c r="T509" s="136">
        <v>0.82</v>
      </c>
      <c r="U509" s="136">
        <v>1.2</v>
      </c>
      <c r="V509" s="136">
        <v>1.47</v>
      </c>
      <c r="W509" s="136">
        <v>1.89</v>
      </c>
      <c r="X509" s="136">
        <v>2.1800000000000002</v>
      </c>
      <c r="Y509" s="136">
        <v>2.38</v>
      </c>
      <c r="Z509" s="136">
        <v>2.68</v>
      </c>
      <c r="AA509" s="136">
        <v>2.96</v>
      </c>
    </row>
    <row r="510" spans="1:27" ht="23.4" thickBot="1">
      <c r="A510" s="115" t="s">
        <v>2173</v>
      </c>
      <c r="B510" s="144">
        <v>1.45</v>
      </c>
      <c r="C510" s="148">
        <v>0.73</v>
      </c>
      <c r="D510" s="116">
        <f t="shared" si="16"/>
        <v>2017</v>
      </c>
      <c r="G510" s="141" t="s">
        <v>1653</v>
      </c>
      <c r="H510" s="116">
        <v>12</v>
      </c>
      <c r="I510" s="116">
        <v>2017</v>
      </c>
      <c r="J510" t="str">
        <f t="shared" si="15"/>
        <v>12/01/2017</v>
      </c>
      <c r="N510" s="137">
        <v>43070</v>
      </c>
      <c r="O510" s="138">
        <v>0.52</v>
      </c>
      <c r="P510" s="138" t="s">
        <v>434</v>
      </c>
      <c r="Q510" s="138">
        <v>0.52</v>
      </c>
      <c r="R510" s="138" t="s">
        <v>434</v>
      </c>
      <c r="S510" s="138">
        <v>0.59</v>
      </c>
      <c r="T510" s="138">
        <v>0.81</v>
      </c>
      <c r="U510" s="138">
        <v>1.18</v>
      </c>
      <c r="V510" s="138">
        <v>1.45</v>
      </c>
      <c r="W510" s="138">
        <v>1.87</v>
      </c>
      <c r="X510" s="138">
        <v>2.17</v>
      </c>
      <c r="Y510" s="138">
        <v>2.36</v>
      </c>
      <c r="Z510" s="138">
        <v>2.68</v>
      </c>
      <c r="AA510" s="138">
        <v>3.01</v>
      </c>
    </row>
    <row r="511" spans="1:27" ht="23.4" thickBot="1">
      <c r="A511" s="115" t="s">
        <v>2174</v>
      </c>
      <c r="B511" s="143">
        <v>1.48</v>
      </c>
      <c r="C511" s="147">
        <v>0.75</v>
      </c>
      <c r="D511" s="116">
        <f t="shared" si="16"/>
        <v>2017</v>
      </c>
      <c r="G511" s="140" t="s">
        <v>1653</v>
      </c>
      <c r="H511" s="116">
        <v>13</v>
      </c>
      <c r="I511" s="116">
        <v>2017</v>
      </c>
      <c r="J511" t="str">
        <f t="shared" si="15"/>
        <v>13/01/2017</v>
      </c>
      <c r="N511" s="136" t="s">
        <v>740</v>
      </c>
      <c r="O511" s="136">
        <v>0.52</v>
      </c>
      <c r="P511" s="136" t="s">
        <v>434</v>
      </c>
      <c r="Q511" s="136">
        <v>0.53</v>
      </c>
      <c r="R511" s="136" t="s">
        <v>434</v>
      </c>
      <c r="S511" s="136">
        <v>0.61</v>
      </c>
      <c r="T511" s="136">
        <v>0.82</v>
      </c>
      <c r="U511" s="136">
        <v>1.21</v>
      </c>
      <c r="V511" s="136">
        <v>1.48</v>
      </c>
      <c r="W511" s="136">
        <v>1.9</v>
      </c>
      <c r="X511" s="136">
        <v>2.2000000000000002</v>
      </c>
      <c r="Y511" s="136">
        <v>2.4</v>
      </c>
      <c r="Z511" s="136">
        <v>2.71</v>
      </c>
      <c r="AA511" s="136">
        <v>2.99</v>
      </c>
    </row>
    <row r="512" spans="1:27" ht="23.4" thickBot="1">
      <c r="A512" s="115" t="s">
        <v>2175</v>
      </c>
      <c r="B512" s="144">
        <v>1.42</v>
      </c>
      <c r="C512" s="148">
        <v>0.74</v>
      </c>
      <c r="D512" s="116">
        <f t="shared" si="16"/>
        <v>2017</v>
      </c>
      <c r="G512" s="141" t="s">
        <v>1653</v>
      </c>
      <c r="H512" s="116">
        <v>17</v>
      </c>
      <c r="I512" s="116">
        <v>2017</v>
      </c>
      <c r="J512" t="str">
        <f t="shared" si="15"/>
        <v>17/01/2017</v>
      </c>
      <c r="N512" s="138" t="s">
        <v>741</v>
      </c>
      <c r="O512" s="138">
        <v>0.52</v>
      </c>
      <c r="P512" s="138" t="s">
        <v>434</v>
      </c>
      <c r="Q512" s="138">
        <v>0.55000000000000004</v>
      </c>
      <c r="R512" s="138" t="s">
        <v>434</v>
      </c>
      <c r="S512" s="138">
        <v>0.62</v>
      </c>
      <c r="T512" s="138">
        <v>0.8</v>
      </c>
      <c r="U512" s="138">
        <v>1.17</v>
      </c>
      <c r="V512" s="138">
        <v>1.42</v>
      </c>
      <c r="W512" s="138">
        <v>1.84</v>
      </c>
      <c r="X512" s="138">
        <v>2.14</v>
      </c>
      <c r="Y512" s="138">
        <v>2.33</v>
      </c>
      <c r="Z512" s="138">
        <v>2.66</v>
      </c>
      <c r="AA512" s="138">
        <v>2.93</v>
      </c>
    </row>
    <row r="513" spans="1:27" ht="23.4" thickBot="1">
      <c r="A513" s="115" t="s">
        <v>2176</v>
      </c>
      <c r="B513" s="143">
        <v>1.51</v>
      </c>
      <c r="C513" s="147">
        <v>0.79</v>
      </c>
      <c r="D513" s="116">
        <f t="shared" si="16"/>
        <v>2017</v>
      </c>
      <c r="G513" s="140" t="s">
        <v>1653</v>
      </c>
      <c r="H513" s="116">
        <v>18</v>
      </c>
      <c r="I513" s="116">
        <v>2017</v>
      </c>
      <c r="J513" t="str">
        <f t="shared" si="15"/>
        <v>18/01/2017</v>
      </c>
      <c r="N513" s="136" t="s">
        <v>742</v>
      </c>
      <c r="O513" s="136">
        <v>0.48</v>
      </c>
      <c r="P513" s="136" t="s">
        <v>434</v>
      </c>
      <c r="Q513" s="136">
        <v>0.53</v>
      </c>
      <c r="R513" s="136" t="s">
        <v>434</v>
      </c>
      <c r="S513" s="136">
        <v>0.63</v>
      </c>
      <c r="T513" s="136">
        <v>0.82</v>
      </c>
      <c r="U513" s="136">
        <v>1.23</v>
      </c>
      <c r="V513" s="136">
        <v>1.51</v>
      </c>
      <c r="W513" s="136">
        <v>1.93</v>
      </c>
      <c r="X513" s="136">
        <v>2.2400000000000002</v>
      </c>
      <c r="Y513" s="136">
        <v>2.42</v>
      </c>
      <c r="Z513" s="136">
        <v>2.74</v>
      </c>
      <c r="AA513" s="136">
        <v>3</v>
      </c>
    </row>
    <row r="514" spans="1:27" ht="23.4" thickBot="1">
      <c r="A514" s="115" t="s">
        <v>2177</v>
      </c>
      <c r="B514" s="144">
        <v>1.53</v>
      </c>
      <c r="C514" s="148">
        <v>0.79</v>
      </c>
      <c r="D514" s="116">
        <f t="shared" si="16"/>
        <v>2017</v>
      </c>
      <c r="G514" s="141" t="s">
        <v>1653</v>
      </c>
      <c r="H514" s="116">
        <v>19</v>
      </c>
      <c r="I514" s="116">
        <v>2017</v>
      </c>
      <c r="J514" t="str">
        <f t="shared" ref="J514:J577" si="17">H514&amp;"/"&amp;G514&amp;"/"&amp;I514</f>
        <v>19/01/2017</v>
      </c>
      <c r="N514" s="138" t="s">
        <v>743</v>
      </c>
      <c r="O514" s="138">
        <v>0.47</v>
      </c>
      <c r="P514" s="138" t="s">
        <v>434</v>
      </c>
      <c r="Q514" s="138">
        <v>0.52</v>
      </c>
      <c r="R514" s="138" t="s">
        <v>434</v>
      </c>
      <c r="S514" s="138">
        <v>0.62</v>
      </c>
      <c r="T514" s="138">
        <v>0.83</v>
      </c>
      <c r="U514" s="138">
        <v>1.25</v>
      </c>
      <c r="V514" s="138">
        <v>1.53</v>
      </c>
      <c r="W514" s="138">
        <v>1.97</v>
      </c>
      <c r="X514" s="138">
        <v>2.2799999999999998</v>
      </c>
      <c r="Y514" s="138">
        <v>2.4700000000000002</v>
      </c>
      <c r="Z514" s="138">
        <v>2.77</v>
      </c>
      <c r="AA514" s="138">
        <v>3.04</v>
      </c>
    </row>
    <row r="515" spans="1:27" ht="23.4" thickBot="1">
      <c r="A515" s="115" t="s">
        <v>2178</v>
      </c>
      <c r="B515" s="143">
        <v>1.5</v>
      </c>
      <c r="C515" s="147">
        <v>0.81</v>
      </c>
      <c r="D515" s="116">
        <f t="shared" ref="D515:D578" si="18">YEAR(A515)</f>
        <v>2017</v>
      </c>
      <c r="G515" s="140" t="s">
        <v>1653</v>
      </c>
      <c r="H515" s="116">
        <v>20</v>
      </c>
      <c r="I515" s="116">
        <v>2017</v>
      </c>
      <c r="J515" t="str">
        <f t="shared" si="17"/>
        <v>20/01/2017</v>
      </c>
      <c r="N515" s="136" t="s">
        <v>744</v>
      </c>
      <c r="O515" s="136">
        <v>0.46</v>
      </c>
      <c r="P515" s="136" t="s">
        <v>434</v>
      </c>
      <c r="Q515" s="136">
        <v>0.5</v>
      </c>
      <c r="R515" s="136" t="s">
        <v>434</v>
      </c>
      <c r="S515" s="136">
        <v>0.62</v>
      </c>
      <c r="T515" s="136">
        <v>0.82</v>
      </c>
      <c r="U515" s="136">
        <v>1.2</v>
      </c>
      <c r="V515" s="136">
        <v>1.5</v>
      </c>
      <c r="W515" s="136">
        <v>1.95</v>
      </c>
      <c r="X515" s="136">
        <v>2.2799999999999998</v>
      </c>
      <c r="Y515" s="136">
        <v>2.48</v>
      </c>
      <c r="Z515" s="136">
        <v>2.79</v>
      </c>
      <c r="AA515" s="136">
        <v>3.05</v>
      </c>
    </row>
    <row r="516" spans="1:27" ht="23.4" thickBot="1">
      <c r="A516" s="115" t="s">
        <v>2179</v>
      </c>
      <c r="B516" s="144">
        <v>1.43</v>
      </c>
      <c r="C516" s="148">
        <v>0.75</v>
      </c>
      <c r="D516" s="116">
        <f t="shared" si="18"/>
        <v>2017</v>
      </c>
      <c r="G516" s="141" t="s">
        <v>1653</v>
      </c>
      <c r="H516" s="116">
        <v>23</v>
      </c>
      <c r="I516" s="116">
        <v>2017</v>
      </c>
      <c r="J516" t="str">
        <f t="shared" si="17"/>
        <v>23/01/2017</v>
      </c>
      <c r="N516" s="138" t="s">
        <v>745</v>
      </c>
      <c r="O516" s="138">
        <v>0.46</v>
      </c>
      <c r="P516" s="138" t="s">
        <v>434</v>
      </c>
      <c r="Q516" s="138">
        <v>0.51</v>
      </c>
      <c r="R516" s="138" t="s">
        <v>434</v>
      </c>
      <c r="S516" s="138">
        <v>0.59</v>
      </c>
      <c r="T516" s="138">
        <v>0.79</v>
      </c>
      <c r="U516" s="138">
        <v>1.1599999999999999</v>
      </c>
      <c r="V516" s="138">
        <v>1.43</v>
      </c>
      <c r="W516" s="138">
        <v>1.88</v>
      </c>
      <c r="X516" s="138">
        <v>2.19</v>
      </c>
      <c r="Y516" s="138">
        <v>2.41</v>
      </c>
      <c r="Z516" s="138">
        <v>2.72</v>
      </c>
      <c r="AA516" s="138">
        <v>2.99</v>
      </c>
    </row>
    <row r="517" spans="1:27" ht="23.4" thickBot="1">
      <c r="A517" s="115" t="s">
        <v>2180</v>
      </c>
      <c r="B517" s="143">
        <v>1.49</v>
      </c>
      <c r="C517" s="147">
        <v>0.79</v>
      </c>
      <c r="D517" s="116">
        <f t="shared" si="18"/>
        <v>2017</v>
      </c>
      <c r="G517" s="140" t="s">
        <v>1653</v>
      </c>
      <c r="H517" s="116">
        <v>24</v>
      </c>
      <c r="I517" s="116">
        <v>2017</v>
      </c>
      <c r="J517" t="str">
        <f t="shared" si="17"/>
        <v>24/01/2017</v>
      </c>
      <c r="N517" s="136" t="s">
        <v>746</v>
      </c>
      <c r="O517" s="136">
        <v>0.5</v>
      </c>
      <c r="P517" s="136" t="s">
        <v>434</v>
      </c>
      <c r="Q517" s="136">
        <v>0.51</v>
      </c>
      <c r="R517" s="136" t="s">
        <v>434</v>
      </c>
      <c r="S517" s="136">
        <v>0.62</v>
      </c>
      <c r="T517" s="136">
        <v>0.81</v>
      </c>
      <c r="U517" s="136">
        <v>1.21</v>
      </c>
      <c r="V517" s="136">
        <v>1.49</v>
      </c>
      <c r="W517" s="136">
        <v>1.94</v>
      </c>
      <c r="X517" s="136">
        <v>2.27</v>
      </c>
      <c r="Y517" s="136">
        <v>2.4700000000000002</v>
      </c>
      <c r="Z517" s="136">
        <v>2.78</v>
      </c>
      <c r="AA517" s="136">
        <v>3.05</v>
      </c>
    </row>
    <row r="518" spans="1:27" ht="23.4" thickBot="1">
      <c r="A518" s="115" t="s">
        <v>2181</v>
      </c>
      <c r="B518" s="144">
        <v>1.52</v>
      </c>
      <c r="C518" s="148">
        <v>0.82</v>
      </c>
      <c r="D518" s="116">
        <f t="shared" si="18"/>
        <v>2017</v>
      </c>
      <c r="G518" s="141" t="s">
        <v>1653</v>
      </c>
      <c r="H518" s="116">
        <v>25</v>
      </c>
      <c r="I518" s="116">
        <v>2017</v>
      </c>
      <c r="J518" t="str">
        <f t="shared" si="17"/>
        <v>25/01/2017</v>
      </c>
      <c r="N518" s="138" t="s">
        <v>747</v>
      </c>
      <c r="O518" s="138">
        <v>0.48</v>
      </c>
      <c r="P518" s="138" t="s">
        <v>434</v>
      </c>
      <c r="Q518" s="138">
        <v>0.5</v>
      </c>
      <c r="R518" s="138" t="s">
        <v>434</v>
      </c>
      <c r="S518" s="138">
        <v>0.61</v>
      </c>
      <c r="T518" s="138">
        <v>0.82</v>
      </c>
      <c r="U518" s="138">
        <v>1.23</v>
      </c>
      <c r="V518" s="138">
        <v>1.52</v>
      </c>
      <c r="W518" s="138">
        <v>1.99</v>
      </c>
      <c r="X518" s="138">
        <v>2.33</v>
      </c>
      <c r="Y518" s="138">
        <v>2.5299999999999998</v>
      </c>
      <c r="Z518" s="138">
        <v>2.84</v>
      </c>
      <c r="AA518" s="138">
        <v>3.1</v>
      </c>
    </row>
    <row r="519" spans="1:27" ht="23.4" thickBot="1">
      <c r="A519" s="115" t="s">
        <v>2182</v>
      </c>
      <c r="B519" s="143">
        <v>1.49</v>
      </c>
      <c r="C519" s="147">
        <v>0.8</v>
      </c>
      <c r="D519" s="116">
        <f t="shared" si="18"/>
        <v>2017</v>
      </c>
      <c r="G519" s="140" t="s">
        <v>1653</v>
      </c>
      <c r="H519" s="116">
        <v>26</v>
      </c>
      <c r="I519" s="116">
        <v>2017</v>
      </c>
      <c r="J519" t="str">
        <f t="shared" si="17"/>
        <v>26/01/2017</v>
      </c>
      <c r="N519" s="136" t="s">
        <v>748</v>
      </c>
      <c r="O519" s="136">
        <v>0.49</v>
      </c>
      <c r="P519" s="136" t="s">
        <v>434</v>
      </c>
      <c r="Q519" s="136">
        <v>0.51</v>
      </c>
      <c r="R519" s="136" t="s">
        <v>434</v>
      </c>
      <c r="S519" s="136">
        <v>0.62</v>
      </c>
      <c r="T519" s="136">
        <v>0.82</v>
      </c>
      <c r="U519" s="136">
        <v>1.21</v>
      </c>
      <c r="V519" s="136">
        <v>1.49</v>
      </c>
      <c r="W519" s="136">
        <v>1.95</v>
      </c>
      <c r="X519" s="136">
        <v>2.2999999999999998</v>
      </c>
      <c r="Y519" s="136">
        <v>2.5099999999999998</v>
      </c>
      <c r="Z519" s="136">
        <v>2.82</v>
      </c>
      <c r="AA519" s="136">
        <v>3.08</v>
      </c>
    </row>
    <row r="520" spans="1:27" ht="23.4" thickBot="1">
      <c r="A520" s="115" t="s">
        <v>2183</v>
      </c>
      <c r="B520" s="144">
        <v>1.48</v>
      </c>
      <c r="C520" s="148">
        <v>0.78</v>
      </c>
      <c r="D520" s="116">
        <f t="shared" si="18"/>
        <v>2017</v>
      </c>
      <c r="G520" s="141" t="s">
        <v>1653</v>
      </c>
      <c r="H520" s="116">
        <v>27</v>
      </c>
      <c r="I520" s="116">
        <v>2017</v>
      </c>
      <c r="J520" t="str">
        <f t="shared" si="17"/>
        <v>27/01/2017</v>
      </c>
      <c r="N520" s="138" t="s">
        <v>749</v>
      </c>
      <c r="O520" s="138">
        <v>0.49</v>
      </c>
      <c r="P520" s="138" t="s">
        <v>434</v>
      </c>
      <c r="Q520" s="138">
        <v>0.52</v>
      </c>
      <c r="R520" s="138" t="s">
        <v>434</v>
      </c>
      <c r="S520" s="138">
        <v>0.63</v>
      </c>
      <c r="T520" s="138">
        <v>0.82</v>
      </c>
      <c r="U520" s="138">
        <v>1.22</v>
      </c>
      <c r="V520" s="138">
        <v>1.48</v>
      </c>
      <c r="W520" s="138">
        <v>1.94</v>
      </c>
      <c r="X520" s="138">
        <v>2.2799999999999998</v>
      </c>
      <c r="Y520" s="138">
        <v>2.4900000000000002</v>
      </c>
      <c r="Z520" s="138">
        <v>2.8</v>
      </c>
      <c r="AA520" s="138">
        <v>3.06</v>
      </c>
    </row>
    <row r="521" spans="1:27" ht="23.4" thickBot="1">
      <c r="A521" s="115" t="s">
        <v>2184</v>
      </c>
      <c r="B521" s="143">
        <v>1.48</v>
      </c>
      <c r="C521" s="147">
        <v>0.8</v>
      </c>
      <c r="D521" s="116">
        <f t="shared" si="18"/>
        <v>2017</v>
      </c>
      <c r="G521" s="140" t="s">
        <v>1653</v>
      </c>
      <c r="H521" s="116">
        <v>30</v>
      </c>
      <c r="I521" s="116">
        <v>2017</v>
      </c>
      <c r="J521" t="str">
        <f t="shared" si="17"/>
        <v>30/01/2017</v>
      </c>
      <c r="N521" s="136" t="s">
        <v>750</v>
      </c>
      <c r="O521" s="136">
        <v>0.49</v>
      </c>
      <c r="P521" s="136" t="s">
        <v>434</v>
      </c>
      <c r="Q521" s="136">
        <v>0.51</v>
      </c>
      <c r="R521" s="136" t="s">
        <v>434</v>
      </c>
      <c r="S521" s="136">
        <v>0.63</v>
      </c>
      <c r="T521" s="136">
        <v>0.81</v>
      </c>
      <c r="U521" s="136">
        <v>1.22</v>
      </c>
      <c r="V521" s="136">
        <v>1.48</v>
      </c>
      <c r="W521" s="136">
        <v>1.94</v>
      </c>
      <c r="X521" s="136">
        <v>2.2799999999999998</v>
      </c>
      <c r="Y521" s="136">
        <v>2.4900000000000002</v>
      </c>
      <c r="Z521" s="136">
        <v>2.82</v>
      </c>
      <c r="AA521" s="136">
        <v>3.08</v>
      </c>
    </row>
    <row r="522" spans="1:27" ht="23.4" thickBot="1">
      <c r="A522" s="115" t="s">
        <v>2185</v>
      </c>
      <c r="B522" s="144">
        <v>1.46</v>
      </c>
      <c r="C522" s="148">
        <v>0.78</v>
      </c>
      <c r="D522" s="116">
        <f t="shared" si="18"/>
        <v>2017</v>
      </c>
      <c r="G522" s="141" t="s">
        <v>1653</v>
      </c>
      <c r="H522" s="116">
        <v>31</v>
      </c>
      <c r="I522" s="116">
        <v>2017</v>
      </c>
      <c r="J522" t="str">
        <f t="shared" si="17"/>
        <v>31/01/2017</v>
      </c>
      <c r="N522" s="138" t="s">
        <v>751</v>
      </c>
      <c r="O522" s="138">
        <v>0.5</v>
      </c>
      <c r="P522" s="138" t="s">
        <v>434</v>
      </c>
      <c r="Q522" s="138">
        <v>0.52</v>
      </c>
      <c r="R522" s="138" t="s">
        <v>434</v>
      </c>
      <c r="S522" s="138">
        <v>0.64</v>
      </c>
      <c r="T522" s="138">
        <v>0.84</v>
      </c>
      <c r="U522" s="138">
        <v>1.19</v>
      </c>
      <c r="V522" s="138">
        <v>1.46</v>
      </c>
      <c r="W522" s="138">
        <v>1.9</v>
      </c>
      <c r="X522" s="138">
        <v>2.2400000000000002</v>
      </c>
      <c r="Y522" s="138">
        <v>2.4500000000000002</v>
      </c>
      <c r="Z522" s="138">
        <v>2.78</v>
      </c>
      <c r="AA522" s="138">
        <v>3.05</v>
      </c>
    </row>
    <row r="523" spans="1:27" ht="23.4" thickBot="1">
      <c r="A523" s="115" t="s">
        <v>2186</v>
      </c>
      <c r="B523" s="143">
        <v>1.49</v>
      </c>
      <c r="C523" s="147">
        <v>0.81</v>
      </c>
      <c r="D523" s="116">
        <f t="shared" si="18"/>
        <v>2017</v>
      </c>
      <c r="G523" s="140" t="s">
        <v>1654</v>
      </c>
      <c r="H523" s="116">
        <v>1</v>
      </c>
      <c r="I523" s="116">
        <v>2017</v>
      </c>
      <c r="J523" t="str">
        <f t="shared" si="17"/>
        <v>1/02/2017</v>
      </c>
      <c r="N523" s="135">
        <v>42737</v>
      </c>
      <c r="O523" s="136">
        <v>0.5</v>
      </c>
      <c r="P523" s="136" t="s">
        <v>434</v>
      </c>
      <c r="Q523" s="136">
        <v>0.51</v>
      </c>
      <c r="R523" s="136" t="s">
        <v>434</v>
      </c>
      <c r="S523" s="136">
        <v>0.65</v>
      </c>
      <c r="T523" s="136">
        <v>0.83</v>
      </c>
      <c r="U523" s="136">
        <v>1.22</v>
      </c>
      <c r="V523" s="136">
        <v>1.49</v>
      </c>
      <c r="W523" s="136">
        <v>1.93</v>
      </c>
      <c r="X523" s="136">
        <v>2.27</v>
      </c>
      <c r="Y523" s="136">
        <v>2.48</v>
      </c>
      <c r="Z523" s="136">
        <v>2.8</v>
      </c>
      <c r="AA523" s="136">
        <v>3.08</v>
      </c>
    </row>
    <row r="524" spans="1:27" ht="23.4" thickBot="1">
      <c r="A524" s="115" t="s">
        <v>2187</v>
      </c>
      <c r="B524" s="144">
        <v>1.48</v>
      </c>
      <c r="C524" s="148">
        <v>0.82</v>
      </c>
      <c r="D524" s="116">
        <f t="shared" si="18"/>
        <v>2017</v>
      </c>
      <c r="G524" s="141" t="s">
        <v>1654</v>
      </c>
      <c r="H524" s="116">
        <v>2</v>
      </c>
      <c r="I524" s="116">
        <v>2017</v>
      </c>
      <c r="J524" t="str">
        <f t="shared" si="17"/>
        <v>2/02/2017</v>
      </c>
      <c r="N524" s="137">
        <v>42768</v>
      </c>
      <c r="O524" s="138">
        <v>0.5</v>
      </c>
      <c r="P524" s="138" t="s">
        <v>434</v>
      </c>
      <c r="Q524" s="138">
        <v>0.52</v>
      </c>
      <c r="R524" s="138" t="s">
        <v>434</v>
      </c>
      <c r="S524" s="138">
        <v>0.64</v>
      </c>
      <c r="T524" s="138">
        <v>0.84</v>
      </c>
      <c r="U524" s="138">
        <v>1.21</v>
      </c>
      <c r="V524" s="138">
        <v>1.48</v>
      </c>
      <c r="W524" s="138">
        <v>1.92</v>
      </c>
      <c r="X524" s="138">
        <v>2.27</v>
      </c>
      <c r="Y524" s="138">
        <v>2.48</v>
      </c>
      <c r="Z524" s="138">
        <v>2.8</v>
      </c>
      <c r="AA524" s="138">
        <v>3.09</v>
      </c>
    </row>
    <row r="525" spans="1:27" ht="23.4" thickBot="1">
      <c r="A525" s="115" t="s">
        <v>2188</v>
      </c>
      <c r="B525" s="143">
        <v>1.49</v>
      </c>
      <c r="C525" s="147">
        <v>0.85</v>
      </c>
      <c r="D525" s="116">
        <f t="shared" si="18"/>
        <v>2017</v>
      </c>
      <c r="G525" s="140" t="s">
        <v>1654</v>
      </c>
      <c r="H525" s="116">
        <v>3</v>
      </c>
      <c r="I525" s="116">
        <v>2017</v>
      </c>
      <c r="J525" t="str">
        <f t="shared" si="17"/>
        <v>3/02/2017</v>
      </c>
      <c r="N525" s="135">
        <v>42796</v>
      </c>
      <c r="O525" s="136">
        <v>0.49</v>
      </c>
      <c r="P525" s="136" t="s">
        <v>434</v>
      </c>
      <c r="Q525" s="136">
        <v>0.51</v>
      </c>
      <c r="R525" s="136" t="s">
        <v>434</v>
      </c>
      <c r="S525" s="136">
        <v>0.63</v>
      </c>
      <c r="T525" s="136">
        <v>0.82</v>
      </c>
      <c r="U525" s="136">
        <v>1.21</v>
      </c>
      <c r="V525" s="136">
        <v>1.49</v>
      </c>
      <c r="W525" s="136">
        <v>1.93</v>
      </c>
      <c r="X525" s="136">
        <v>2.27</v>
      </c>
      <c r="Y525" s="136">
        <v>2.4900000000000002</v>
      </c>
      <c r="Z525" s="136">
        <v>2.82</v>
      </c>
      <c r="AA525" s="136">
        <v>3.11</v>
      </c>
    </row>
    <row r="526" spans="1:27" ht="23.4" thickBot="1">
      <c r="A526" s="115" t="s">
        <v>2189</v>
      </c>
      <c r="B526" s="144">
        <v>1.43</v>
      </c>
      <c r="C526" s="148">
        <v>0.81</v>
      </c>
      <c r="D526" s="116">
        <f t="shared" si="18"/>
        <v>2017</v>
      </c>
      <c r="G526" s="141" t="s">
        <v>1654</v>
      </c>
      <c r="H526" s="116">
        <v>6</v>
      </c>
      <c r="I526" s="116">
        <v>2017</v>
      </c>
      <c r="J526" t="str">
        <f t="shared" si="17"/>
        <v>6/02/2017</v>
      </c>
      <c r="N526" s="137">
        <v>42888</v>
      </c>
      <c r="O526" s="138">
        <v>0.48</v>
      </c>
      <c r="P526" s="138" t="s">
        <v>434</v>
      </c>
      <c r="Q526" s="138">
        <v>0.53</v>
      </c>
      <c r="R526" s="138" t="s">
        <v>434</v>
      </c>
      <c r="S526" s="138">
        <v>0.62</v>
      </c>
      <c r="T526" s="138">
        <v>0.79</v>
      </c>
      <c r="U526" s="138">
        <v>1.1599999999999999</v>
      </c>
      <c r="V526" s="138">
        <v>1.43</v>
      </c>
      <c r="W526" s="138">
        <v>1.86</v>
      </c>
      <c r="X526" s="138">
        <v>2.19</v>
      </c>
      <c r="Y526" s="138">
        <v>2.42</v>
      </c>
      <c r="Z526" s="138">
        <v>2.76</v>
      </c>
      <c r="AA526" s="138">
        <v>3.05</v>
      </c>
    </row>
    <row r="527" spans="1:27" ht="23.4" thickBot="1">
      <c r="A527" s="115" t="s">
        <v>2190</v>
      </c>
      <c r="B527" s="143">
        <v>1.43</v>
      </c>
      <c r="C527" s="147">
        <v>0.79</v>
      </c>
      <c r="D527" s="116">
        <f t="shared" si="18"/>
        <v>2017</v>
      </c>
      <c r="G527" s="140" t="s">
        <v>1654</v>
      </c>
      <c r="H527" s="116">
        <v>7</v>
      </c>
      <c r="I527" s="116">
        <v>2017</v>
      </c>
      <c r="J527" t="str">
        <f t="shared" si="17"/>
        <v>7/02/2017</v>
      </c>
      <c r="N527" s="135">
        <v>42918</v>
      </c>
      <c r="O527" s="136">
        <v>0.51</v>
      </c>
      <c r="P527" s="136" t="s">
        <v>434</v>
      </c>
      <c r="Q527" s="136">
        <v>0.53</v>
      </c>
      <c r="R527" s="136" t="s">
        <v>434</v>
      </c>
      <c r="S527" s="136">
        <v>0.63</v>
      </c>
      <c r="T527" s="136">
        <v>0.8</v>
      </c>
      <c r="U527" s="136">
        <v>1.1599999999999999</v>
      </c>
      <c r="V527" s="136">
        <v>1.43</v>
      </c>
      <c r="W527" s="136">
        <v>1.85</v>
      </c>
      <c r="X527" s="136">
        <v>2.17</v>
      </c>
      <c r="Y527" s="136">
        <v>2.4</v>
      </c>
      <c r="Z527" s="136">
        <v>2.74</v>
      </c>
      <c r="AA527" s="136">
        <v>3.02</v>
      </c>
    </row>
    <row r="528" spans="1:27" ht="23.4" thickBot="1">
      <c r="A528" s="115" t="s">
        <v>2191</v>
      </c>
      <c r="B528" s="144">
        <v>1.4</v>
      </c>
      <c r="C528" s="148">
        <v>0.75</v>
      </c>
      <c r="D528" s="116">
        <f t="shared" si="18"/>
        <v>2017</v>
      </c>
      <c r="G528" s="141" t="s">
        <v>1654</v>
      </c>
      <c r="H528" s="116">
        <v>8</v>
      </c>
      <c r="I528" s="116">
        <v>2017</v>
      </c>
      <c r="J528" t="str">
        <f t="shared" si="17"/>
        <v>8/02/2017</v>
      </c>
      <c r="N528" s="137">
        <v>42949</v>
      </c>
      <c r="O528" s="138">
        <v>0.52</v>
      </c>
      <c r="P528" s="138" t="s">
        <v>434</v>
      </c>
      <c r="Q528" s="138">
        <v>0.54</v>
      </c>
      <c r="R528" s="138" t="s">
        <v>434</v>
      </c>
      <c r="S528" s="138">
        <v>0.63</v>
      </c>
      <c r="T528" s="138">
        <v>0.79</v>
      </c>
      <c r="U528" s="138">
        <v>1.1499999999999999</v>
      </c>
      <c r="V528" s="138">
        <v>1.4</v>
      </c>
      <c r="W528" s="138">
        <v>1.81</v>
      </c>
      <c r="X528" s="138">
        <v>2.14</v>
      </c>
      <c r="Y528" s="138">
        <v>2.34</v>
      </c>
      <c r="Z528" s="138">
        <v>2.68</v>
      </c>
      <c r="AA528" s="138">
        <v>2.96</v>
      </c>
    </row>
    <row r="529" spans="1:27" ht="23.4" thickBot="1">
      <c r="A529" s="115" t="s">
        <v>2192</v>
      </c>
      <c r="B529" s="143">
        <v>1.46</v>
      </c>
      <c r="C529" s="147">
        <v>0.77</v>
      </c>
      <c r="D529" s="116">
        <f t="shared" si="18"/>
        <v>2017</v>
      </c>
      <c r="G529" s="140" t="s">
        <v>1654</v>
      </c>
      <c r="H529" s="116">
        <v>9</v>
      </c>
      <c r="I529" s="116">
        <v>2017</v>
      </c>
      <c r="J529" t="str">
        <f t="shared" si="17"/>
        <v>9/02/2017</v>
      </c>
      <c r="N529" s="135">
        <v>42980</v>
      </c>
      <c r="O529" s="136">
        <v>0.51</v>
      </c>
      <c r="P529" s="136" t="s">
        <v>434</v>
      </c>
      <c r="Q529" s="136">
        <v>0.54</v>
      </c>
      <c r="R529" s="136" t="s">
        <v>434</v>
      </c>
      <c r="S529" s="136">
        <v>0.64</v>
      </c>
      <c r="T529" s="136">
        <v>0.8</v>
      </c>
      <c r="U529" s="136">
        <v>1.2</v>
      </c>
      <c r="V529" s="136">
        <v>1.46</v>
      </c>
      <c r="W529" s="136">
        <v>1.88</v>
      </c>
      <c r="X529" s="136">
        <v>2.2000000000000002</v>
      </c>
      <c r="Y529" s="136">
        <v>2.4</v>
      </c>
      <c r="Z529" s="136">
        <v>2.74</v>
      </c>
      <c r="AA529" s="136">
        <v>3.02</v>
      </c>
    </row>
    <row r="530" spans="1:27" ht="23.4" thickBot="1">
      <c r="A530" s="115" t="s">
        <v>2193</v>
      </c>
      <c r="B530" s="144">
        <v>1.47</v>
      </c>
      <c r="C530" s="148">
        <v>0.75</v>
      </c>
      <c r="D530" s="116">
        <f t="shared" si="18"/>
        <v>2017</v>
      </c>
      <c r="G530" s="141" t="s">
        <v>1654</v>
      </c>
      <c r="H530" s="116">
        <v>10</v>
      </c>
      <c r="I530" s="116">
        <v>2017</v>
      </c>
      <c r="J530" t="str">
        <f t="shared" si="17"/>
        <v>10/02/2017</v>
      </c>
      <c r="N530" s="137">
        <v>43010</v>
      </c>
      <c r="O530" s="138">
        <v>0.51</v>
      </c>
      <c r="P530" s="138" t="s">
        <v>434</v>
      </c>
      <c r="Q530" s="138">
        <v>0.55000000000000004</v>
      </c>
      <c r="R530" s="138" t="s">
        <v>434</v>
      </c>
      <c r="S530" s="138">
        <v>0.64</v>
      </c>
      <c r="T530" s="138">
        <v>0.81</v>
      </c>
      <c r="U530" s="138">
        <v>1.2</v>
      </c>
      <c r="V530" s="138">
        <v>1.47</v>
      </c>
      <c r="W530" s="138">
        <v>1.89</v>
      </c>
      <c r="X530" s="138">
        <v>2.2200000000000002</v>
      </c>
      <c r="Y530" s="138">
        <v>2.41</v>
      </c>
      <c r="Z530" s="138">
        <v>2.75</v>
      </c>
      <c r="AA530" s="138">
        <v>3.01</v>
      </c>
    </row>
    <row r="531" spans="1:27" ht="23.4" thickBot="1">
      <c r="A531" s="115" t="s">
        <v>2194</v>
      </c>
      <c r="B531" s="143">
        <v>1.48</v>
      </c>
      <c r="C531" s="147">
        <v>0.76</v>
      </c>
      <c r="D531" s="116">
        <f t="shared" si="18"/>
        <v>2017</v>
      </c>
      <c r="G531" s="140" t="s">
        <v>1654</v>
      </c>
      <c r="H531" s="116">
        <v>13</v>
      </c>
      <c r="I531" s="116">
        <v>2017</v>
      </c>
      <c r="J531" t="str">
        <f t="shared" si="17"/>
        <v>13/02/2017</v>
      </c>
      <c r="N531" s="136" t="s">
        <v>752</v>
      </c>
      <c r="O531" s="136">
        <v>0.5</v>
      </c>
      <c r="P531" s="136" t="s">
        <v>434</v>
      </c>
      <c r="Q531" s="136">
        <v>0.52</v>
      </c>
      <c r="R531" s="136" t="s">
        <v>434</v>
      </c>
      <c r="S531" s="136">
        <v>0.63</v>
      </c>
      <c r="T531" s="136">
        <v>0.82</v>
      </c>
      <c r="U531" s="136">
        <v>1.2</v>
      </c>
      <c r="V531" s="136">
        <v>1.48</v>
      </c>
      <c r="W531" s="136">
        <v>1.92</v>
      </c>
      <c r="X531" s="136">
        <v>2.2400000000000002</v>
      </c>
      <c r="Y531" s="136">
        <v>2.4300000000000002</v>
      </c>
      <c r="Z531" s="136">
        <v>2.77</v>
      </c>
      <c r="AA531" s="136">
        <v>3.03</v>
      </c>
    </row>
    <row r="532" spans="1:27" ht="23.4" thickBot="1">
      <c r="A532" s="115" t="s">
        <v>2195</v>
      </c>
      <c r="B532" s="144">
        <v>1.53</v>
      </c>
      <c r="C532" s="148">
        <v>0.8</v>
      </c>
      <c r="D532" s="116">
        <f t="shared" si="18"/>
        <v>2017</v>
      </c>
      <c r="G532" s="141" t="s">
        <v>1654</v>
      </c>
      <c r="H532" s="116">
        <v>14</v>
      </c>
      <c r="I532" s="116">
        <v>2017</v>
      </c>
      <c r="J532" t="str">
        <f t="shared" si="17"/>
        <v>14/02/2017</v>
      </c>
      <c r="N532" s="138" t="s">
        <v>753</v>
      </c>
      <c r="O532" s="138">
        <v>0.51</v>
      </c>
      <c r="P532" s="138" t="s">
        <v>434</v>
      </c>
      <c r="Q532" s="138">
        <v>0.54</v>
      </c>
      <c r="R532" s="138" t="s">
        <v>434</v>
      </c>
      <c r="S532" s="138">
        <v>0.66</v>
      </c>
      <c r="T532" s="138">
        <v>0.84</v>
      </c>
      <c r="U532" s="138">
        <v>1.25</v>
      </c>
      <c r="V532" s="138">
        <v>1.53</v>
      </c>
      <c r="W532" s="138">
        <v>1.98</v>
      </c>
      <c r="X532" s="138">
        <v>2.29</v>
      </c>
      <c r="Y532" s="138">
        <v>2.4700000000000002</v>
      </c>
      <c r="Z532" s="138">
        <v>2.81</v>
      </c>
      <c r="AA532" s="138">
        <v>3.07</v>
      </c>
    </row>
    <row r="533" spans="1:27" ht="23.4" thickBot="1">
      <c r="A533" s="115" t="s">
        <v>2196</v>
      </c>
      <c r="B533" s="143">
        <v>1.57</v>
      </c>
      <c r="C533" s="147">
        <v>0.78</v>
      </c>
      <c r="D533" s="116">
        <f t="shared" si="18"/>
        <v>2017</v>
      </c>
      <c r="G533" s="140" t="s">
        <v>1654</v>
      </c>
      <c r="H533" s="116">
        <v>15</v>
      </c>
      <c r="I533" s="116">
        <v>2017</v>
      </c>
      <c r="J533" t="str">
        <f t="shared" si="17"/>
        <v>15/02/2017</v>
      </c>
      <c r="N533" s="136" t="s">
        <v>754</v>
      </c>
      <c r="O533" s="136">
        <v>0.53</v>
      </c>
      <c r="P533" s="136" t="s">
        <v>434</v>
      </c>
      <c r="Q533" s="136">
        <v>0.54</v>
      </c>
      <c r="R533" s="136" t="s">
        <v>434</v>
      </c>
      <c r="S533" s="136">
        <v>0.67</v>
      </c>
      <c r="T533" s="136">
        <v>0.86</v>
      </c>
      <c r="U533" s="136">
        <v>1.27</v>
      </c>
      <c r="V533" s="136">
        <v>1.57</v>
      </c>
      <c r="W533" s="136">
        <v>2.0099999999999998</v>
      </c>
      <c r="X533" s="136">
        <v>2.33</v>
      </c>
      <c r="Y533" s="136">
        <v>2.5099999999999998</v>
      </c>
      <c r="Z533" s="136">
        <v>2.84</v>
      </c>
      <c r="AA533" s="136">
        <v>3.09</v>
      </c>
    </row>
    <row r="534" spans="1:27" ht="23.4" thickBot="1">
      <c r="A534" s="115" t="s">
        <v>2197</v>
      </c>
      <c r="B534" s="144">
        <v>1.5</v>
      </c>
      <c r="C534" s="148">
        <v>0.79</v>
      </c>
      <c r="D534" s="116">
        <f t="shared" si="18"/>
        <v>2017</v>
      </c>
      <c r="G534" s="141" t="s">
        <v>1654</v>
      </c>
      <c r="H534" s="116">
        <v>16</v>
      </c>
      <c r="I534" s="116">
        <v>2017</v>
      </c>
      <c r="J534" t="str">
        <f t="shared" si="17"/>
        <v>16/02/2017</v>
      </c>
      <c r="N534" s="138" t="s">
        <v>755</v>
      </c>
      <c r="O534" s="138">
        <v>0.51</v>
      </c>
      <c r="P534" s="138" t="s">
        <v>434</v>
      </c>
      <c r="Q534" s="138">
        <v>0.53</v>
      </c>
      <c r="R534" s="138" t="s">
        <v>434</v>
      </c>
      <c r="S534" s="138">
        <v>0.66</v>
      </c>
      <c r="T534" s="138">
        <v>0.82</v>
      </c>
      <c r="U534" s="138">
        <v>1.22</v>
      </c>
      <c r="V534" s="138">
        <v>1.5</v>
      </c>
      <c r="W534" s="138">
        <v>1.95</v>
      </c>
      <c r="X534" s="138">
        <v>2.2599999999999998</v>
      </c>
      <c r="Y534" s="138">
        <v>2.4500000000000002</v>
      </c>
      <c r="Z534" s="138">
        <v>2.8</v>
      </c>
      <c r="AA534" s="138">
        <v>3.05</v>
      </c>
    </row>
    <row r="535" spans="1:27" ht="23.4" thickBot="1">
      <c r="A535" s="115" t="s">
        <v>2198</v>
      </c>
      <c r="B535" s="143">
        <v>1.48</v>
      </c>
      <c r="C535" s="147">
        <v>0.77</v>
      </c>
      <c r="D535" s="116">
        <f t="shared" si="18"/>
        <v>2017</v>
      </c>
      <c r="G535" s="140" t="s">
        <v>1654</v>
      </c>
      <c r="H535" s="116">
        <v>17</v>
      </c>
      <c r="I535" s="116">
        <v>2017</v>
      </c>
      <c r="J535" t="str">
        <f t="shared" si="17"/>
        <v>17/02/2017</v>
      </c>
      <c r="N535" s="136" t="s">
        <v>756</v>
      </c>
      <c r="O535" s="136">
        <v>0.5</v>
      </c>
      <c r="P535" s="136" t="s">
        <v>434</v>
      </c>
      <c r="Q535" s="136">
        <v>0.53</v>
      </c>
      <c r="R535" s="136" t="s">
        <v>434</v>
      </c>
      <c r="S535" s="136">
        <v>0.66</v>
      </c>
      <c r="T535" s="136">
        <v>0.82</v>
      </c>
      <c r="U535" s="136">
        <v>1.21</v>
      </c>
      <c r="V535" s="136">
        <v>1.48</v>
      </c>
      <c r="W535" s="136">
        <v>1.92</v>
      </c>
      <c r="X535" s="136">
        <v>2.23</v>
      </c>
      <c r="Y535" s="136">
        <v>2.42</v>
      </c>
      <c r="Z535" s="136">
        <v>2.78</v>
      </c>
      <c r="AA535" s="136">
        <v>3.03</v>
      </c>
    </row>
    <row r="536" spans="1:27" ht="23.4" thickBot="1">
      <c r="A536" s="115" t="s">
        <v>2199</v>
      </c>
      <c r="B536" s="144">
        <v>1.5</v>
      </c>
      <c r="C536" s="148">
        <v>0.76</v>
      </c>
      <c r="D536" s="116">
        <f t="shared" si="18"/>
        <v>2017</v>
      </c>
      <c r="G536" s="141" t="s">
        <v>1654</v>
      </c>
      <c r="H536" s="116">
        <v>21</v>
      </c>
      <c r="I536" s="116">
        <v>2017</v>
      </c>
      <c r="J536" t="str">
        <f t="shared" si="17"/>
        <v>21/02/2017</v>
      </c>
      <c r="N536" s="138" t="s">
        <v>757</v>
      </c>
      <c r="O536" s="138">
        <v>0.49</v>
      </c>
      <c r="P536" s="138" t="s">
        <v>434</v>
      </c>
      <c r="Q536" s="138">
        <v>0.53</v>
      </c>
      <c r="R536" s="138" t="s">
        <v>434</v>
      </c>
      <c r="S536" s="138">
        <v>0.69</v>
      </c>
      <c r="T536" s="138">
        <v>0.83</v>
      </c>
      <c r="U536" s="138">
        <v>1.22</v>
      </c>
      <c r="V536" s="138">
        <v>1.5</v>
      </c>
      <c r="W536" s="138">
        <v>1.93</v>
      </c>
      <c r="X536" s="138">
        <v>2.2400000000000002</v>
      </c>
      <c r="Y536" s="138">
        <v>2.4300000000000002</v>
      </c>
      <c r="Z536" s="138">
        <v>2.78</v>
      </c>
      <c r="AA536" s="138">
        <v>3.04</v>
      </c>
    </row>
    <row r="537" spans="1:27" ht="23.4" thickBot="1">
      <c r="A537" s="115" t="s">
        <v>2200</v>
      </c>
      <c r="B537" s="143">
        <v>1.49</v>
      </c>
      <c r="C537" s="147">
        <v>0.75</v>
      </c>
      <c r="D537" s="116">
        <f t="shared" si="18"/>
        <v>2017</v>
      </c>
      <c r="G537" s="140" t="s">
        <v>1654</v>
      </c>
      <c r="H537" s="116">
        <v>22</v>
      </c>
      <c r="I537" s="116">
        <v>2017</v>
      </c>
      <c r="J537" t="str">
        <f t="shared" si="17"/>
        <v>22/02/2017</v>
      </c>
      <c r="N537" s="136" t="s">
        <v>758</v>
      </c>
      <c r="O537" s="136">
        <v>0.47</v>
      </c>
      <c r="P537" s="136" t="s">
        <v>434</v>
      </c>
      <c r="Q537" s="136">
        <v>0.52</v>
      </c>
      <c r="R537" s="136" t="s">
        <v>434</v>
      </c>
      <c r="S537" s="136">
        <v>0.68</v>
      </c>
      <c r="T537" s="136">
        <v>0.82</v>
      </c>
      <c r="U537" s="136">
        <v>1.22</v>
      </c>
      <c r="V537" s="136">
        <v>1.49</v>
      </c>
      <c r="W537" s="136">
        <v>1.92</v>
      </c>
      <c r="X537" s="136">
        <v>2.23</v>
      </c>
      <c r="Y537" s="136">
        <v>2.42</v>
      </c>
      <c r="Z537" s="136">
        <v>2.78</v>
      </c>
      <c r="AA537" s="136">
        <v>3.04</v>
      </c>
    </row>
    <row r="538" spans="1:27" ht="23.4" thickBot="1">
      <c r="A538" s="115" t="s">
        <v>2201</v>
      </c>
      <c r="B538" s="144">
        <v>1.44</v>
      </c>
      <c r="C538" s="148">
        <v>0.72</v>
      </c>
      <c r="D538" s="116">
        <f t="shared" si="18"/>
        <v>2017</v>
      </c>
      <c r="G538" s="141" t="s">
        <v>1654</v>
      </c>
      <c r="H538" s="116">
        <v>23</v>
      </c>
      <c r="I538" s="116">
        <v>2017</v>
      </c>
      <c r="J538" t="str">
        <f t="shared" si="17"/>
        <v>23/02/2017</v>
      </c>
      <c r="N538" s="138" t="s">
        <v>759</v>
      </c>
      <c r="O538" s="138">
        <v>0.39</v>
      </c>
      <c r="P538" s="138" t="s">
        <v>434</v>
      </c>
      <c r="Q538" s="138">
        <v>0.51</v>
      </c>
      <c r="R538" s="138" t="s">
        <v>434</v>
      </c>
      <c r="S538" s="138">
        <v>0.66</v>
      </c>
      <c r="T538" s="138">
        <v>0.81</v>
      </c>
      <c r="U538" s="138">
        <v>1.18</v>
      </c>
      <c r="V538" s="138">
        <v>1.44</v>
      </c>
      <c r="W538" s="138">
        <v>1.87</v>
      </c>
      <c r="X538" s="138">
        <v>2.2000000000000002</v>
      </c>
      <c r="Y538" s="138">
        <v>2.38</v>
      </c>
      <c r="Z538" s="138">
        <v>2.75</v>
      </c>
      <c r="AA538" s="138">
        <v>3.02</v>
      </c>
    </row>
    <row r="539" spans="1:27" ht="23.4" thickBot="1">
      <c r="A539" s="115" t="s">
        <v>2202</v>
      </c>
      <c r="B539" s="143">
        <v>1.38</v>
      </c>
      <c r="C539" s="147">
        <v>0.68</v>
      </c>
      <c r="D539" s="116">
        <f t="shared" si="18"/>
        <v>2017</v>
      </c>
      <c r="G539" s="140" t="s">
        <v>1654</v>
      </c>
      <c r="H539" s="116">
        <v>24</v>
      </c>
      <c r="I539" s="116">
        <v>2017</v>
      </c>
      <c r="J539" t="str">
        <f t="shared" si="17"/>
        <v>24/02/2017</v>
      </c>
      <c r="N539" s="136" t="s">
        <v>760</v>
      </c>
      <c r="O539" s="136">
        <v>0.4</v>
      </c>
      <c r="P539" s="136" t="s">
        <v>434</v>
      </c>
      <c r="Q539" s="136">
        <v>0.52</v>
      </c>
      <c r="R539" s="136" t="s">
        <v>434</v>
      </c>
      <c r="S539" s="136">
        <v>0.65</v>
      </c>
      <c r="T539" s="136">
        <v>0.8</v>
      </c>
      <c r="U539" s="136">
        <v>1.1200000000000001</v>
      </c>
      <c r="V539" s="136">
        <v>1.38</v>
      </c>
      <c r="W539" s="136">
        <v>1.8</v>
      </c>
      <c r="X539" s="136">
        <v>2.12</v>
      </c>
      <c r="Y539" s="136">
        <v>2.31</v>
      </c>
      <c r="Z539" s="136">
        <v>2.69</v>
      </c>
      <c r="AA539" s="136">
        <v>2.95</v>
      </c>
    </row>
    <row r="540" spans="1:27" ht="23.4" thickBot="1">
      <c r="A540" s="115" t="s">
        <v>2203</v>
      </c>
      <c r="B540" s="144">
        <v>1.46</v>
      </c>
      <c r="C540" s="148">
        <v>0.71</v>
      </c>
      <c r="D540" s="116">
        <f t="shared" si="18"/>
        <v>2017</v>
      </c>
      <c r="G540" s="141" t="s">
        <v>1654</v>
      </c>
      <c r="H540" s="116">
        <v>27</v>
      </c>
      <c r="I540" s="116">
        <v>2017</v>
      </c>
      <c r="J540" t="str">
        <f t="shared" si="17"/>
        <v>27/02/2017</v>
      </c>
      <c r="N540" s="138" t="s">
        <v>761</v>
      </c>
      <c r="O540" s="138">
        <v>0.44</v>
      </c>
      <c r="P540" s="138" t="s">
        <v>434</v>
      </c>
      <c r="Q540" s="138">
        <v>0.5</v>
      </c>
      <c r="R540" s="138" t="s">
        <v>434</v>
      </c>
      <c r="S540" s="138">
        <v>0.68</v>
      </c>
      <c r="T540" s="138">
        <v>0.81</v>
      </c>
      <c r="U540" s="138">
        <v>1.2</v>
      </c>
      <c r="V540" s="138">
        <v>1.46</v>
      </c>
      <c r="W540" s="138">
        <v>1.87</v>
      </c>
      <c r="X540" s="138">
        <v>2.1800000000000002</v>
      </c>
      <c r="Y540" s="138">
        <v>2.36</v>
      </c>
      <c r="Z540" s="138">
        <v>2.72</v>
      </c>
      <c r="AA540" s="138">
        <v>2.98</v>
      </c>
    </row>
    <row r="541" spans="1:27" ht="23.4" thickBot="1">
      <c r="A541" s="115" t="s">
        <v>2204</v>
      </c>
      <c r="B541" s="143">
        <v>1.49</v>
      </c>
      <c r="C541" s="147">
        <v>0.71</v>
      </c>
      <c r="D541" s="116">
        <f t="shared" si="18"/>
        <v>2017</v>
      </c>
      <c r="G541" s="140" t="s">
        <v>1654</v>
      </c>
      <c r="H541" s="116">
        <v>28</v>
      </c>
      <c r="I541" s="116">
        <v>2017</v>
      </c>
      <c r="J541" t="str">
        <f t="shared" si="17"/>
        <v>28/02/2017</v>
      </c>
      <c r="N541" s="136" t="s">
        <v>762</v>
      </c>
      <c r="O541" s="136">
        <v>0.4</v>
      </c>
      <c r="P541" s="136" t="s">
        <v>434</v>
      </c>
      <c r="Q541" s="136">
        <v>0.53</v>
      </c>
      <c r="R541" s="136" t="s">
        <v>434</v>
      </c>
      <c r="S541" s="136">
        <v>0.69</v>
      </c>
      <c r="T541" s="136">
        <v>0.88</v>
      </c>
      <c r="U541" s="136">
        <v>1.22</v>
      </c>
      <c r="V541" s="136">
        <v>1.49</v>
      </c>
      <c r="W541" s="136">
        <v>1.89</v>
      </c>
      <c r="X541" s="136">
        <v>2.19</v>
      </c>
      <c r="Y541" s="136">
        <v>2.36</v>
      </c>
      <c r="Z541" s="136">
        <v>2.7</v>
      </c>
      <c r="AA541" s="136">
        <v>2.97</v>
      </c>
    </row>
    <row r="542" spans="1:27" ht="23.4" thickBot="1">
      <c r="A542" s="115" t="s">
        <v>2205</v>
      </c>
      <c r="B542" s="144">
        <v>1.57</v>
      </c>
      <c r="C542" s="148">
        <v>0.79</v>
      </c>
      <c r="D542" s="116">
        <f t="shared" si="18"/>
        <v>2017</v>
      </c>
      <c r="G542" s="141" t="s">
        <v>1655</v>
      </c>
      <c r="H542" s="116">
        <v>1</v>
      </c>
      <c r="I542" s="116">
        <v>2017</v>
      </c>
      <c r="J542" t="str">
        <f t="shared" si="17"/>
        <v>1/03/2017</v>
      </c>
      <c r="N542" s="137">
        <v>42738</v>
      </c>
      <c r="O542" s="138">
        <v>0.46</v>
      </c>
      <c r="P542" s="138" t="s">
        <v>434</v>
      </c>
      <c r="Q542" s="138">
        <v>0.63</v>
      </c>
      <c r="R542" s="138" t="s">
        <v>434</v>
      </c>
      <c r="S542" s="138">
        <v>0.79</v>
      </c>
      <c r="T542" s="138">
        <v>0.92</v>
      </c>
      <c r="U542" s="138">
        <v>1.29</v>
      </c>
      <c r="V542" s="138">
        <v>1.57</v>
      </c>
      <c r="W542" s="138">
        <v>1.99</v>
      </c>
      <c r="X542" s="138">
        <v>2.29</v>
      </c>
      <c r="Y542" s="138">
        <v>2.46</v>
      </c>
      <c r="Z542" s="138">
        <v>2.81</v>
      </c>
      <c r="AA542" s="138">
        <v>3.06</v>
      </c>
    </row>
    <row r="543" spans="1:27" ht="23.4" thickBot="1">
      <c r="A543" s="115" t="s">
        <v>2206</v>
      </c>
      <c r="B543" s="143">
        <v>1.6</v>
      </c>
      <c r="C543" s="147">
        <v>0.83</v>
      </c>
      <c r="D543" s="116">
        <f t="shared" si="18"/>
        <v>2017</v>
      </c>
      <c r="G543" s="140" t="s">
        <v>1655</v>
      </c>
      <c r="H543" s="116">
        <v>2</v>
      </c>
      <c r="I543" s="116">
        <v>2017</v>
      </c>
      <c r="J543" t="str">
        <f t="shared" si="17"/>
        <v>2/03/2017</v>
      </c>
      <c r="N543" s="135">
        <v>42769</v>
      </c>
      <c r="O543" s="136">
        <v>0.52</v>
      </c>
      <c r="P543" s="136" t="s">
        <v>434</v>
      </c>
      <c r="Q543" s="136">
        <v>0.67</v>
      </c>
      <c r="R543" s="136" t="s">
        <v>434</v>
      </c>
      <c r="S543" s="136">
        <v>0.84</v>
      </c>
      <c r="T543" s="136">
        <v>0.98</v>
      </c>
      <c r="U543" s="136">
        <v>1.32</v>
      </c>
      <c r="V543" s="136">
        <v>1.6</v>
      </c>
      <c r="W543" s="136">
        <v>2.0299999999999998</v>
      </c>
      <c r="X543" s="136">
        <v>2.3199999999999998</v>
      </c>
      <c r="Y543" s="136">
        <v>2.4900000000000002</v>
      </c>
      <c r="Z543" s="136">
        <v>2.84</v>
      </c>
      <c r="AA543" s="136">
        <v>3.09</v>
      </c>
    </row>
    <row r="544" spans="1:27" ht="23.4" thickBot="1">
      <c r="A544" s="115" t="s">
        <v>2207</v>
      </c>
      <c r="B544" s="144">
        <v>1.59</v>
      </c>
      <c r="C544" s="148">
        <v>0.81</v>
      </c>
      <c r="D544" s="116">
        <f t="shared" si="18"/>
        <v>2017</v>
      </c>
      <c r="G544" s="141" t="s">
        <v>1655</v>
      </c>
      <c r="H544" s="116">
        <v>3</v>
      </c>
      <c r="I544" s="116">
        <v>2017</v>
      </c>
      <c r="J544" t="str">
        <f t="shared" si="17"/>
        <v>3/03/2017</v>
      </c>
      <c r="N544" s="137">
        <v>42797</v>
      </c>
      <c r="O544" s="138">
        <v>0.56000000000000005</v>
      </c>
      <c r="P544" s="138" t="s">
        <v>434</v>
      </c>
      <c r="Q544" s="138">
        <v>0.71</v>
      </c>
      <c r="R544" s="138" t="s">
        <v>434</v>
      </c>
      <c r="S544" s="138">
        <v>0.84</v>
      </c>
      <c r="T544" s="138">
        <v>0.98</v>
      </c>
      <c r="U544" s="138">
        <v>1.32</v>
      </c>
      <c r="V544" s="138">
        <v>1.59</v>
      </c>
      <c r="W544" s="138">
        <v>2.02</v>
      </c>
      <c r="X544" s="138">
        <v>2.3199999999999998</v>
      </c>
      <c r="Y544" s="138">
        <v>2.4900000000000002</v>
      </c>
      <c r="Z544" s="138">
        <v>2.83</v>
      </c>
      <c r="AA544" s="138">
        <v>3.08</v>
      </c>
    </row>
    <row r="545" spans="1:27" ht="23.4" thickBot="1">
      <c r="A545" s="115" t="s">
        <v>2208</v>
      </c>
      <c r="B545" s="143">
        <v>1.6</v>
      </c>
      <c r="C545" s="147">
        <v>0.83</v>
      </c>
      <c r="D545" s="116">
        <f t="shared" si="18"/>
        <v>2017</v>
      </c>
      <c r="G545" s="140" t="s">
        <v>1655</v>
      </c>
      <c r="H545" s="116">
        <v>6</v>
      </c>
      <c r="I545" s="116">
        <v>2017</v>
      </c>
      <c r="J545" t="str">
        <f t="shared" si="17"/>
        <v>6/03/2017</v>
      </c>
      <c r="N545" s="135">
        <v>42889</v>
      </c>
      <c r="O545" s="136">
        <v>0.56000000000000005</v>
      </c>
      <c r="P545" s="136" t="s">
        <v>434</v>
      </c>
      <c r="Q545" s="136">
        <v>0.74</v>
      </c>
      <c r="R545" s="136" t="s">
        <v>434</v>
      </c>
      <c r="S545" s="136">
        <v>0.83</v>
      </c>
      <c r="T545" s="136">
        <v>0.97</v>
      </c>
      <c r="U545" s="136">
        <v>1.31</v>
      </c>
      <c r="V545" s="136">
        <v>1.6</v>
      </c>
      <c r="W545" s="136">
        <v>2.02</v>
      </c>
      <c r="X545" s="136">
        <v>2.3199999999999998</v>
      </c>
      <c r="Y545" s="136">
        <v>2.4900000000000002</v>
      </c>
      <c r="Z545" s="136">
        <v>2.84</v>
      </c>
      <c r="AA545" s="136">
        <v>3.1</v>
      </c>
    </row>
    <row r="546" spans="1:27" ht="23.4" thickBot="1">
      <c r="A546" s="115" t="s">
        <v>2209</v>
      </c>
      <c r="B546" s="144">
        <v>1.62</v>
      </c>
      <c r="C546" s="148">
        <v>0.85</v>
      </c>
      <c r="D546" s="116">
        <f t="shared" si="18"/>
        <v>2017</v>
      </c>
      <c r="G546" s="141" t="s">
        <v>1655</v>
      </c>
      <c r="H546" s="116">
        <v>7</v>
      </c>
      <c r="I546" s="116">
        <v>2017</v>
      </c>
      <c r="J546" t="str">
        <f t="shared" si="17"/>
        <v>7/03/2017</v>
      </c>
      <c r="N546" s="137">
        <v>42919</v>
      </c>
      <c r="O546" s="138">
        <v>0.55000000000000004</v>
      </c>
      <c r="P546" s="138" t="s">
        <v>434</v>
      </c>
      <c r="Q546" s="138">
        <v>0.76</v>
      </c>
      <c r="R546" s="138" t="s">
        <v>434</v>
      </c>
      <c r="S546" s="138">
        <v>0.87</v>
      </c>
      <c r="T546" s="138">
        <v>1.02</v>
      </c>
      <c r="U546" s="138">
        <v>1.32</v>
      </c>
      <c r="V546" s="138">
        <v>1.62</v>
      </c>
      <c r="W546" s="138">
        <v>2.0499999999999998</v>
      </c>
      <c r="X546" s="138">
        <v>2.34</v>
      </c>
      <c r="Y546" s="138">
        <v>2.52</v>
      </c>
      <c r="Z546" s="138">
        <v>2.85</v>
      </c>
      <c r="AA546" s="138">
        <v>3.11</v>
      </c>
    </row>
    <row r="547" spans="1:27" ht="23.4" thickBot="1">
      <c r="A547" s="115" t="s">
        <v>2210</v>
      </c>
      <c r="B547" s="143">
        <v>1.65</v>
      </c>
      <c r="C547" s="147">
        <v>0.91</v>
      </c>
      <c r="D547" s="116">
        <f t="shared" si="18"/>
        <v>2017</v>
      </c>
      <c r="G547" s="140" t="s">
        <v>1655</v>
      </c>
      <c r="H547" s="116">
        <v>8</v>
      </c>
      <c r="I547" s="116">
        <v>2017</v>
      </c>
      <c r="J547" t="str">
        <f t="shared" si="17"/>
        <v>8/03/2017</v>
      </c>
      <c r="N547" s="135">
        <v>42950</v>
      </c>
      <c r="O547" s="136">
        <v>0.54</v>
      </c>
      <c r="P547" s="136" t="s">
        <v>434</v>
      </c>
      <c r="Q547" s="136">
        <v>0.73</v>
      </c>
      <c r="R547" s="136" t="s">
        <v>434</v>
      </c>
      <c r="S547" s="136">
        <v>0.86</v>
      </c>
      <c r="T547" s="136">
        <v>1.03</v>
      </c>
      <c r="U547" s="136">
        <v>1.36</v>
      </c>
      <c r="V547" s="136">
        <v>1.65</v>
      </c>
      <c r="W547" s="136">
        <v>2.08</v>
      </c>
      <c r="X547" s="136">
        <v>2.38</v>
      </c>
      <c r="Y547" s="136">
        <v>2.57</v>
      </c>
      <c r="Z547" s="136">
        <v>2.89</v>
      </c>
      <c r="AA547" s="136">
        <v>3.15</v>
      </c>
    </row>
    <row r="548" spans="1:27" ht="23.4" thickBot="1">
      <c r="A548" s="115" t="s">
        <v>2211</v>
      </c>
      <c r="B548" s="144">
        <v>1.67</v>
      </c>
      <c r="C548" s="148">
        <v>0.93</v>
      </c>
      <c r="D548" s="116">
        <f t="shared" si="18"/>
        <v>2017</v>
      </c>
      <c r="G548" s="141" t="s">
        <v>1655</v>
      </c>
      <c r="H548" s="116">
        <v>9</v>
      </c>
      <c r="I548" s="116">
        <v>2017</v>
      </c>
      <c r="J548" t="str">
        <f t="shared" si="17"/>
        <v>9/03/2017</v>
      </c>
      <c r="N548" s="137">
        <v>42981</v>
      </c>
      <c r="O548" s="138">
        <v>0.5</v>
      </c>
      <c r="P548" s="138" t="s">
        <v>434</v>
      </c>
      <c r="Q548" s="138">
        <v>0.73</v>
      </c>
      <c r="R548" s="138" t="s">
        <v>434</v>
      </c>
      <c r="S548" s="138">
        <v>0.88</v>
      </c>
      <c r="T548" s="138">
        <v>1.04</v>
      </c>
      <c r="U548" s="138">
        <v>1.37</v>
      </c>
      <c r="V548" s="138">
        <v>1.67</v>
      </c>
      <c r="W548" s="138">
        <v>2.13</v>
      </c>
      <c r="X548" s="138">
        <v>2.4300000000000002</v>
      </c>
      <c r="Y548" s="138">
        <v>2.6</v>
      </c>
      <c r="Z548" s="138">
        <v>2.94</v>
      </c>
      <c r="AA548" s="138">
        <v>3.19</v>
      </c>
    </row>
    <row r="549" spans="1:27" ht="23.4" thickBot="1">
      <c r="A549" s="115" t="s">
        <v>2212</v>
      </c>
      <c r="B549" s="143">
        <v>1.66</v>
      </c>
      <c r="C549" s="147">
        <v>0.91</v>
      </c>
      <c r="D549" s="116">
        <f t="shared" si="18"/>
        <v>2017</v>
      </c>
      <c r="G549" s="140" t="s">
        <v>1655</v>
      </c>
      <c r="H549" s="116">
        <v>10</v>
      </c>
      <c r="I549" s="116">
        <v>2017</v>
      </c>
      <c r="J549" t="str">
        <f t="shared" si="17"/>
        <v>10/03/2017</v>
      </c>
      <c r="N549" s="135">
        <v>43011</v>
      </c>
      <c r="O549" s="136">
        <v>0.6</v>
      </c>
      <c r="P549" s="136" t="s">
        <v>434</v>
      </c>
      <c r="Q549" s="136">
        <v>0.75</v>
      </c>
      <c r="R549" s="136" t="s">
        <v>434</v>
      </c>
      <c r="S549" s="136">
        <v>0.89</v>
      </c>
      <c r="T549" s="136">
        <v>1.03</v>
      </c>
      <c r="U549" s="136">
        <v>1.36</v>
      </c>
      <c r="V549" s="136">
        <v>1.66</v>
      </c>
      <c r="W549" s="136">
        <v>2.11</v>
      </c>
      <c r="X549" s="136">
        <v>2.4</v>
      </c>
      <c r="Y549" s="136">
        <v>2.58</v>
      </c>
      <c r="Z549" s="136">
        <v>2.94</v>
      </c>
      <c r="AA549" s="136">
        <v>3.16</v>
      </c>
    </row>
    <row r="550" spans="1:27" ht="23.4" thickBot="1">
      <c r="A550" s="115" t="s">
        <v>2213</v>
      </c>
      <c r="B550" s="144">
        <v>1.69</v>
      </c>
      <c r="C550" s="148">
        <v>0.94</v>
      </c>
      <c r="D550" s="116">
        <f t="shared" si="18"/>
        <v>2017</v>
      </c>
      <c r="G550" s="141" t="s">
        <v>1655</v>
      </c>
      <c r="H550" s="116">
        <v>13</v>
      </c>
      <c r="I550" s="116">
        <v>2017</v>
      </c>
      <c r="J550" t="str">
        <f t="shared" si="17"/>
        <v>13/03/2017</v>
      </c>
      <c r="N550" s="138" t="s">
        <v>763</v>
      </c>
      <c r="O550" s="138">
        <v>0.69</v>
      </c>
      <c r="P550" s="138" t="s">
        <v>434</v>
      </c>
      <c r="Q550" s="138">
        <v>0.79</v>
      </c>
      <c r="R550" s="138" t="s">
        <v>434</v>
      </c>
      <c r="S550" s="138">
        <v>0.93</v>
      </c>
      <c r="T550" s="138">
        <v>1.06</v>
      </c>
      <c r="U550" s="138">
        <v>1.4</v>
      </c>
      <c r="V550" s="138">
        <v>1.69</v>
      </c>
      <c r="W550" s="138">
        <v>2.14</v>
      </c>
      <c r="X550" s="138">
        <v>2.4300000000000002</v>
      </c>
      <c r="Y550" s="138">
        <v>2.62</v>
      </c>
      <c r="Z550" s="138">
        <v>2.97</v>
      </c>
      <c r="AA550" s="138">
        <v>3.2</v>
      </c>
    </row>
    <row r="551" spans="1:27" ht="23.4" thickBot="1">
      <c r="A551" s="115" t="s">
        <v>2214</v>
      </c>
      <c r="B551" s="143">
        <v>1.68</v>
      </c>
      <c r="C551" s="147">
        <v>0.94</v>
      </c>
      <c r="D551" s="116">
        <f t="shared" si="18"/>
        <v>2017</v>
      </c>
      <c r="G551" s="140" t="s">
        <v>1655</v>
      </c>
      <c r="H551" s="116">
        <v>14</v>
      </c>
      <c r="I551" s="116">
        <v>2017</v>
      </c>
      <c r="J551" t="str">
        <f t="shared" si="17"/>
        <v>14/03/2017</v>
      </c>
      <c r="N551" s="136" t="s">
        <v>764</v>
      </c>
      <c r="O551" s="136">
        <v>0.77</v>
      </c>
      <c r="P551" s="136" t="s">
        <v>434</v>
      </c>
      <c r="Q551" s="136">
        <v>0.78</v>
      </c>
      <c r="R551" s="136" t="s">
        <v>434</v>
      </c>
      <c r="S551" s="136">
        <v>0.93</v>
      </c>
      <c r="T551" s="136">
        <v>1.06</v>
      </c>
      <c r="U551" s="136">
        <v>1.4</v>
      </c>
      <c r="V551" s="136">
        <v>1.68</v>
      </c>
      <c r="W551" s="136">
        <v>2.13</v>
      </c>
      <c r="X551" s="136">
        <v>2.42</v>
      </c>
      <c r="Y551" s="136">
        <v>2.6</v>
      </c>
      <c r="Z551" s="136">
        <v>2.94</v>
      </c>
      <c r="AA551" s="136">
        <v>3.17</v>
      </c>
    </row>
    <row r="552" spans="1:27" ht="23.4" thickBot="1">
      <c r="A552" s="115" t="s">
        <v>2215</v>
      </c>
      <c r="B552" s="144">
        <v>1.59</v>
      </c>
      <c r="C552" s="148">
        <v>0.85</v>
      </c>
      <c r="D552" s="116">
        <f t="shared" si="18"/>
        <v>2017</v>
      </c>
      <c r="G552" s="141" t="s">
        <v>1655</v>
      </c>
      <c r="H552" s="116">
        <v>15</v>
      </c>
      <c r="I552" s="116">
        <v>2017</v>
      </c>
      <c r="J552" t="str">
        <f t="shared" si="17"/>
        <v>15/03/2017</v>
      </c>
      <c r="N552" s="138" t="s">
        <v>765</v>
      </c>
      <c r="O552" s="138">
        <v>0.71</v>
      </c>
      <c r="P552" s="138" t="s">
        <v>434</v>
      </c>
      <c r="Q552" s="138">
        <v>0.73</v>
      </c>
      <c r="R552" s="138" t="s">
        <v>434</v>
      </c>
      <c r="S552" s="138">
        <v>0.89</v>
      </c>
      <c r="T552" s="138">
        <v>1.02</v>
      </c>
      <c r="U552" s="138">
        <v>1.33</v>
      </c>
      <c r="V552" s="138">
        <v>1.59</v>
      </c>
      <c r="W552" s="138">
        <v>2.02</v>
      </c>
      <c r="X552" s="138">
        <v>2.31</v>
      </c>
      <c r="Y552" s="138">
        <v>2.5099999999999998</v>
      </c>
      <c r="Z552" s="138">
        <v>2.87</v>
      </c>
      <c r="AA552" s="138">
        <v>3.11</v>
      </c>
    </row>
    <row r="553" spans="1:27" ht="23.4" thickBot="1">
      <c r="A553" s="115" t="s">
        <v>2216</v>
      </c>
      <c r="B553" s="143">
        <v>1.63</v>
      </c>
      <c r="C553" s="147">
        <v>0.86</v>
      </c>
      <c r="D553" s="116">
        <f t="shared" si="18"/>
        <v>2017</v>
      </c>
      <c r="G553" s="140" t="s">
        <v>1655</v>
      </c>
      <c r="H553" s="116">
        <v>16</v>
      </c>
      <c r="I553" s="116">
        <v>2017</v>
      </c>
      <c r="J553" t="str">
        <f t="shared" si="17"/>
        <v>16/03/2017</v>
      </c>
      <c r="N553" s="136" t="s">
        <v>766</v>
      </c>
      <c r="O553" s="136">
        <v>0.68</v>
      </c>
      <c r="P553" s="136" t="s">
        <v>434</v>
      </c>
      <c r="Q553" s="136">
        <v>0.73</v>
      </c>
      <c r="R553" s="136" t="s">
        <v>434</v>
      </c>
      <c r="S553" s="136">
        <v>0.89</v>
      </c>
      <c r="T553" s="136">
        <v>1.01</v>
      </c>
      <c r="U553" s="136">
        <v>1.35</v>
      </c>
      <c r="V553" s="136">
        <v>1.63</v>
      </c>
      <c r="W553" s="136">
        <v>2.0499999999999998</v>
      </c>
      <c r="X553" s="136">
        <v>2.34</v>
      </c>
      <c r="Y553" s="136">
        <v>2.5299999999999998</v>
      </c>
      <c r="Z553" s="136">
        <v>2.89</v>
      </c>
      <c r="AA553" s="136">
        <v>3.14</v>
      </c>
    </row>
    <row r="554" spans="1:27" ht="23.4" thickBot="1">
      <c r="A554" s="115" t="s">
        <v>2217</v>
      </c>
      <c r="B554" s="144">
        <v>1.6</v>
      </c>
      <c r="C554" s="148">
        <v>0.85</v>
      </c>
      <c r="D554" s="116">
        <f t="shared" si="18"/>
        <v>2017</v>
      </c>
      <c r="G554" s="141" t="s">
        <v>1655</v>
      </c>
      <c r="H554" s="116">
        <v>17</v>
      </c>
      <c r="I554" s="116">
        <v>2017</v>
      </c>
      <c r="J554" t="str">
        <f t="shared" si="17"/>
        <v>17/03/2017</v>
      </c>
      <c r="N554" s="138" t="s">
        <v>767</v>
      </c>
      <c r="O554" s="138">
        <v>0.71</v>
      </c>
      <c r="P554" s="138" t="s">
        <v>434</v>
      </c>
      <c r="Q554" s="138">
        <v>0.73</v>
      </c>
      <c r="R554" s="138" t="s">
        <v>434</v>
      </c>
      <c r="S554" s="138">
        <v>0.87</v>
      </c>
      <c r="T554" s="138">
        <v>1</v>
      </c>
      <c r="U554" s="138">
        <v>1.33</v>
      </c>
      <c r="V554" s="138">
        <v>1.6</v>
      </c>
      <c r="W554" s="138">
        <v>2.0299999999999998</v>
      </c>
      <c r="X554" s="138">
        <v>2.31</v>
      </c>
      <c r="Y554" s="138">
        <v>2.5</v>
      </c>
      <c r="Z554" s="138">
        <v>2.86</v>
      </c>
      <c r="AA554" s="138">
        <v>3.11</v>
      </c>
    </row>
    <row r="555" spans="1:27" ht="23.4" thickBot="1">
      <c r="A555" s="115" t="s">
        <v>2218</v>
      </c>
      <c r="B555" s="143">
        <v>1.57</v>
      </c>
      <c r="C555" s="147">
        <v>0.83</v>
      </c>
      <c r="D555" s="116">
        <f t="shared" si="18"/>
        <v>2017</v>
      </c>
      <c r="G555" s="140" t="s">
        <v>1655</v>
      </c>
      <c r="H555" s="116">
        <v>20</v>
      </c>
      <c r="I555" s="116">
        <v>2017</v>
      </c>
      <c r="J555" t="str">
        <f t="shared" si="17"/>
        <v>20/03/2017</v>
      </c>
      <c r="N555" s="136" t="s">
        <v>768</v>
      </c>
      <c r="O555" s="136">
        <v>0.7</v>
      </c>
      <c r="P555" s="136" t="s">
        <v>434</v>
      </c>
      <c r="Q555" s="136">
        <v>0.76</v>
      </c>
      <c r="R555" s="136" t="s">
        <v>434</v>
      </c>
      <c r="S555" s="136">
        <v>0.89</v>
      </c>
      <c r="T555" s="136">
        <v>1.01</v>
      </c>
      <c r="U555" s="136">
        <v>1.3</v>
      </c>
      <c r="V555" s="136">
        <v>1.57</v>
      </c>
      <c r="W555" s="136">
        <v>2</v>
      </c>
      <c r="X555" s="136">
        <v>2.2799999999999998</v>
      </c>
      <c r="Y555" s="136">
        <v>2.4700000000000002</v>
      </c>
      <c r="Z555" s="136">
        <v>2.83</v>
      </c>
      <c r="AA555" s="136">
        <v>3.08</v>
      </c>
    </row>
    <row r="556" spans="1:27" ht="23.4" thickBot="1">
      <c r="A556" s="115" t="s">
        <v>2219</v>
      </c>
      <c r="B556" s="144">
        <v>1.54</v>
      </c>
      <c r="C556" s="148">
        <v>0.82</v>
      </c>
      <c r="D556" s="116">
        <f t="shared" si="18"/>
        <v>2017</v>
      </c>
      <c r="G556" s="141" t="s">
        <v>1655</v>
      </c>
      <c r="H556" s="116">
        <v>21</v>
      </c>
      <c r="I556" s="116">
        <v>2017</v>
      </c>
      <c r="J556" t="str">
        <f t="shared" si="17"/>
        <v>21/03/2017</v>
      </c>
      <c r="N556" s="138" t="s">
        <v>769</v>
      </c>
      <c r="O556" s="138">
        <v>0.76</v>
      </c>
      <c r="P556" s="138" t="s">
        <v>434</v>
      </c>
      <c r="Q556" s="138">
        <v>0.77</v>
      </c>
      <c r="R556" s="138" t="s">
        <v>434</v>
      </c>
      <c r="S556" s="138">
        <v>0.91</v>
      </c>
      <c r="T556" s="138">
        <v>1</v>
      </c>
      <c r="U556" s="138">
        <v>1.27</v>
      </c>
      <c r="V556" s="138">
        <v>1.54</v>
      </c>
      <c r="W556" s="138">
        <v>1.96</v>
      </c>
      <c r="X556" s="138">
        <v>2.2400000000000002</v>
      </c>
      <c r="Y556" s="138">
        <v>2.4300000000000002</v>
      </c>
      <c r="Z556" s="138">
        <v>2.79</v>
      </c>
      <c r="AA556" s="138">
        <v>3.04</v>
      </c>
    </row>
    <row r="557" spans="1:27" ht="23.4" thickBot="1">
      <c r="A557" s="115" t="s">
        <v>2220</v>
      </c>
      <c r="B557" s="143">
        <v>1.52</v>
      </c>
      <c r="C557" s="147">
        <v>0.8</v>
      </c>
      <c r="D557" s="116">
        <f t="shared" si="18"/>
        <v>2017</v>
      </c>
      <c r="G557" s="140" t="s">
        <v>1655</v>
      </c>
      <c r="H557" s="116">
        <v>22</v>
      </c>
      <c r="I557" s="116">
        <v>2017</v>
      </c>
      <c r="J557" t="str">
        <f t="shared" si="17"/>
        <v>22/03/2017</v>
      </c>
      <c r="N557" s="136" t="s">
        <v>770</v>
      </c>
      <c r="O557" s="136">
        <v>0.74</v>
      </c>
      <c r="P557" s="136" t="s">
        <v>434</v>
      </c>
      <c r="Q557" s="136">
        <v>0.77</v>
      </c>
      <c r="R557" s="136" t="s">
        <v>434</v>
      </c>
      <c r="S557" s="136">
        <v>0.9</v>
      </c>
      <c r="T557" s="136">
        <v>0.99</v>
      </c>
      <c r="U557" s="136">
        <v>1.27</v>
      </c>
      <c r="V557" s="136">
        <v>1.52</v>
      </c>
      <c r="W557" s="136">
        <v>1.95</v>
      </c>
      <c r="X557" s="136">
        <v>2.2200000000000002</v>
      </c>
      <c r="Y557" s="136">
        <v>2.4</v>
      </c>
      <c r="Z557" s="136">
        <v>2.76</v>
      </c>
      <c r="AA557" s="136">
        <v>3.02</v>
      </c>
    </row>
    <row r="558" spans="1:27" ht="23.4" thickBot="1">
      <c r="A558" s="115" t="s">
        <v>2221</v>
      </c>
      <c r="B558" s="144">
        <v>1.52</v>
      </c>
      <c r="C558" s="148">
        <v>0.8</v>
      </c>
      <c r="D558" s="116">
        <f t="shared" si="18"/>
        <v>2017</v>
      </c>
      <c r="G558" s="141" t="s">
        <v>1655</v>
      </c>
      <c r="H558" s="116">
        <v>23</v>
      </c>
      <c r="I558" s="116">
        <v>2017</v>
      </c>
      <c r="J558" t="str">
        <f t="shared" si="17"/>
        <v>23/03/2017</v>
      </c>
      <c r="N558" s="138" t="s">
        <v>771</v>
      </c>
      <c r="O558" s="138">
        <v>0.73</v>
      </c>
      <c r="P558" s="138" t="s">
        <v>434</v>
      </c>
      <c r="Q558" s="138">
        <v>0.76</v>
      </c>
      <c r="R558" s="138" t="s">
        <v>434</v>
      </c>
      <c r="S558" s="138">
        <v>0.9</v>
      </c>
      <c r="T558" s="138">
        <v>0.99</v>
      </c>
      <c r="U558" s="138">
        <v>1.26</v>
      </c>
      <c r="V558" s="138">
        <v>1.52</v>
      </c>
      <c r="W558" s="138">
        <v>1.95</v>
      </c>
      <c r="X558" s="138">
        <v>2.23</v>
      </c>
      <c r="Y558" s="138">
        <v>2.41</v>
      </c>
      <c r="Z558" s="138">
        <v>2.76</v>
      </c>
      <c r="AA558" s="138">
        <v>3.02</v>
      </c>
    </row>
    <row r="559" spans="1:27" ht="23.4" thickBot="1">
      <c r="A559" s="115" t="s">
        <v>2222</v>
      </c>
      <c r="B559" s="143">
        <v>1.52</v>
      </c>
      <c r="C559" s="147">
        <v>0.76</v>
      </c>
      <c r="D559" s="116">
        <f t="shared" si="18"/>
        <v>2017</v>
      </c>
      <c r="G559" s="140" t="s">
        <v>1655</v>
      </c>
      <c r="H559" s="116">
        <v>24</v>
      </c>
      <c r="I559" s="116">
        <v>2017</v>
      </c>
      <c r="J559" t="str">
        <f t="shared" si="17"/>
        <v>24/03/2017</v>
      </c>
      <c r="N559" s="136" t="s">
        <v>772</v>
      </c>
      <c r="O559" s="136">
        <v>0.73</v>
      </c>
      <c r="P559" s="136" t="s">
        <v>434</v>
      </c>
      <c r="Q559" s="136">
        <v>0.78</v>
      </c>
      <c r="R559" s="136" t="s">
        <v>434</v>
      </c>
      <c r="S559" s="136">
        <v>0.89</v>
      </c>
      <c r="T559" s="136">
        <v>1</v>
      </c>
      <c r="U559" s="136">
        <v>1.26</v>
      </c>
      <c r="V559" s="136">
        <v>1.52</v>
      </c>
      <c r="W559" s="136">
        <v>1.93</v>
      </c>
      <c r="X559" s="136">
        <v>2.2200000000000002</v>
      </c>
      <c r="Y559" s="136">
        <v>2.4</v>
      </c>
      <c r="Z559" s="136">
        <v>2.74</v>
      </c>
      <c r="AA559" s="136">
        <v>3</v>
      </c>
    </row>
    <row r="560" spans="1:27" ht="23.4" thickBot="1">
      <c r="A560" s="115" t="s">
        <v>2223</v>
      </c>
      <c r="B560" s="144">
        <v>1.51</v>
      </c>
      <c r="C560" s="148">
        <v>0.75</v>
      </c>
      <c r="D560" s="116">
        <f t="shared" si="18"/>
        <v>2017</v>
      </c>
      <c r="G560" s="141" t="s">
        <v>1655</v>
      </c>
      <c r="H560" s="116">
        <v>27</v>
      </c>
      <c r="I560" s="116">
        <v>2017</v>
      </c>
      <c r="J560" t="str">
        <f t="shared" si="17"/>
        <v>27/03/2017</v>
      </c>
      <c r="N560" s="138" t="s">
        <v>773</v>
      </c>
      <c r="O560" s="138">
        <v>0.73</v>
      </c>
      <c r="P560" s="138" t="s">
        <v>434</v>
      </c>
      <c r="Q560" s="138">
        <v>0.78</v>
      </c>
      <c r="R560" s="138" t="s">
        <v>434</v>
      </c>
      <c r="S560" s="138">
        <v>0.91</v>
      </c>
      <c r="T560" s="138">
        <v>1</v>
      </c>
      <c r="U560" s="138">
        <v>1.27</v>
      </c>
      <c r="V560" s="138">
        <v>1.51</v>
      </c>
      <c r="W560" s="138">
        <v>1.93</v>
      </c>
      <c r="X560" s="138">
        <v>2.2000000000000002</v>
      </c>
      <c r="Y560" s="138">
        <v>2.38</v>
      </c>
      <c r="Z560" s="138">
        <v>2.73</v>
      </c>
      <c r="AA560" s="138">
        <v>2.98</v>
      </c>
    </row>
    <row r="561" spans="1:27" ht="23.4" thickBot="1">
      <c r="A561" s="115" t="s">
        <v>2224</v>
      </c>
      <c r="B561" s="143">
        <v>1.56</v>
      </c>
      <c r="C561" s="147">
        <v>0.79</v>
      </c>
      <c r="D561" s="116">
        <f t="shared" si="18"/>
        <v>2017</v>
      </c>
      <c r="G561" s="140" t="s">
        <v>1655</v>
      </c>
      <c r="H561" s="116">
        <v>28</v>
      </c>
      <c r="I561" s="116">
        <v>2017</v>
      </c>
      <c r="J561" t="str">
        <f t="shared" si="17"/>
        <v>28/03/2017</v>
      </c>
      <c r="N561" s="136" t="s">
        <v>774</v>
      </c>
      <c r="O561" s="136">
        <v>0.75</v>
      </c>
      <c r="P561" s="136" t="s">
        <v>434</v>
      </c>
      <c r="Q561" s="136">
        <v>0.78</v>
      </c>
      <c r="R561" s="136" t="s">
        <v>434</v>
      </c>
      <c r="S561" s="136">
        <v>0.92</v>
      </c>
      <c r="T561" s="136">
        <v>1.03</v>
      </c>
      <c r="U561" s="136">
        <v>1.3</v>
      </c>
      <c r="V561" s="136">
        <v>1.56</v>
      </c>
      <c r="W561" s="136">
        <v>1.97</v>
      </c>
      <c r="X561" s="136">
        <v>2.25</v>
      </c>
      <c r="Y561" s="136">
        <v>2.42</v>
      </c>
      <c r="Z561" s="136">
        <v>2.77</v>
      </c>
      <c r="AA561" s="136">
        <v>3.02</v>
      </c>
    </row>
    <row r="562" spans="1:27" ht="23.4" thickBot="1">
      <c r="A562" s="115" t="s">
        <v>2225</v>
      </c>
      <c r="B562" s="144">
        <v>1.53</v>
      </c>
      <c r="C562" s="148">
        <v>0.76</v>
      </c>
      <c r="D562" s="116">
        <f t="shared" si="18"/>
        <v>2017</v>
      </c>
      <c r="G562" s="141" t="s">
        <v>1655</v>
      </c>
      <c r="H562" s="116">
        <v>29</v>
      </c>
      <c r="I562" s="116">
        <v>2017</v>
      </c>
      <c r="J562" t="str">
        <f t="shared" si="17"/>
        <v>29/03/2017</v>
      </c>
      <c r="N562" s="138" t="s">
        <v>775</v>
      </c>
      <c r="O562" s="138">
        <v>0.76</v>
      </c>
      <c r="P562" s="138" t="s">
        <v>434</v>
      </c>
      <c r="Q562" s="138">
        <v>0.78</v>
      </c>
      <c r="R562" s="138" t="s">
        <v>434</v>
      </c>
      <c r="S562" s="138">
        <v>0.92</v>
      </c>
      <c r="T562" s="138">
        <v>1.04</v>
      </c>
      <c r="U562" s="138">
        <v>1.26</v>
      </c>
      <c r="V562" s="138">
        <v>1.53</v>
      </c>
      <c r="W562" s="138">
        <v>1.93</v>
      </c>
      <c r="X562" s="138">
        <v>2.21</v>
      </c>
      <c r="Y562" s="138">
        <v>2.39</v>
      </c>
      <c r="Z562" s="138">
        <v>2.74</v>
      </c>
      <c r="AA562" s="138">
        <v>2.99</v>
      </c>
    </row>
    <row r="563" spans="1:27" ht="23.4" thickBot="1">
      <c r="A563" s="115" t="s">
        <v>2226</v>
      </c>
      <c r="B563" s="143">
        <v>1.55</v>
      </c>
      <c r="C563" s="147">
        <v>0.81</v>
      </c>
      <c r="D563" s="116">
        <f t="shared" si="18"/>
        <v>2017</v>
      </c>
      <c r="G563" s="140" t="s">
        <v>1655</v>
      </c>
      <c r="H563" s="116">
        <v>30</v>
      </c>
      <c r="I563" s="116">
        <v>2017</v>
      </c>
      <c r="J563" t="str">
        <f t="shared" si="17"/>
        <v>30/03/2017</v>
      </c>
      <c r="N563" s="136" t="s">
        <v>776</v>
      </c>
      <c r="O563" s="136">
        <v>0.75</v>
      </c>
      <c r="P563" s="136" t="s">
        <v>434</v>
      </c>
      <c r="Q563" s="136">
        <v>0.78</v>
      </c>
      <c r="R563" s="136" t="s">
        <v>434</v>
      </c>
      <c r="S563" s="136">
        <v>0.91</v>
      </c>
      <c r="T563" s="136">
        <v>1.03</v>
      </c>
      <c r="U563" s="136">
        <v>1.28</v>
      </c>
      <c r="V563" s="136">
        <v>1.55</v>
      </c>
      <c r="W563" s="136">
        <v>1.96</v>
      </c>
      <c r="X563" s="136">
        <v>2.25</v>
      </c>
      <c r="Y563" s="136">
        <v>2.42</v>
      </c>
      <c r="Z563" s="136">
        <v>2.78</v>
      </c>
      <c r="AA563" s="136">
        <v>3.03</v>
      </c>
    </row>
    <row r="564" spans="1:27" ht="23.4" thickBot="1">
      <c r="A564" s="115" t="s">
        <v>2227</v>
      </c>
      <c r="B564" s="144">
        <v>1.5</v>
      </c>
      <c r="C564" s="148">
        <v>0.78</v>
      </c>
      <c r="D564" s="116">
        <f t="shared" si="18"/>
        <v>2017</v>
      </c>
      <c r="G564" s="141" t="s">
        <v>1655</v>
      </c>
      <c r="H564" s="116">
        <v>31</v>
      </c>
      <c r="I564" s="116">
        <v>2017</v>
      </c>
      <c r="J564" t="str">
        <f t="shared" si="17"/>
        <v>31/03/2017</v>
      </c>
      <c r="N564" s="138" t="s">
        <v>777</v>
      </c>
      <c r="O564" s="138">
        <v>0.74</v>
      </c>
      <c r="P564" s="138" t="s">
        <v>434</v>
      </c>
      <c r="Q564" s="138">
        <v>0.76</v>
      </c>
      <c r="R564" s="138" t="s">
        <v>434</v>
      </c>
      <c r="S564" s="138">
        <v>0.91</v>
      </c>
      <c r="T564" s="138">
        <v>1.03</v>
      </c>
      <c r="U564" s="138">
        <v>1.27</v>
      </c>
      <c r="V564" s="138">
        <v>1.5</v>
      </c>
      <c r="W564" s="138">
        <v>1.93</v>
      </c>
      <c r="X564" s="138">
        <v>2.2200000000000002</v>
      </c>
      <c r="Y564" s="138">
        <v>2.4</v>
      </c>
      <c r="Z564" s="138">
        <v>2.76</v>
      </c>
      <c r="AA564" s="138">
        <v>3.02</v>
      </c>
    </row>
    <row r="565" spans="1:27" ht="23.4" thickBot="1">
      <c r="A565" s="115" t="s">
        <v>2228</v>
      </c>
      <c r="B565" s="143">
        <v>1.47</v>
      </c>
      <c r="C565" s="147">
        <v>0.75</v>
      </c>
      <c r="D565" s="116">
        <f t="shared" si="18"/>
        <v>2017</v>
      </c>
      <c r="G565" s="140" t="s">
        <v>1656</v>
      </c>
      <c r="H565" s="116">
        <v>3</v>
      </c>
      <c r="I565" s="116">
        <v>2017</v>
      </c>
      <c r="J565" t="str">
        <f t="shared" si="17"/>
        <v>3/04/2017</v>
      </c>
      <c r="N565" s="135">
        <v>42798</v>
      </c>
      <c r="O565" s="136">
        <v>0.73</v>
      </c>
      <c r="P565" s="136" t="s">
        <v>434</v>
      </c>
      <c r="Q565" s="136">
        <v>0.79</v>
      </c>
      <c r="R565" s="136" t="s">
        <v>434</v>
      </c>
      <c r="S565" s="136">
        <v>0.92</v>
      </c>
      <c r="T565" s="136">
        <v>1.02</v>
      </c>
      <c r="U565" s="136">
        <v>1.24</v>
      </c>
      <c r="V565" s="136">
        <v>1.47</v>
      </c>
      <c r="W565" s="136">
        <v>1.88</v>
      </c>
      <c r="X565" s="136">
        <v>2.16</v>
      </c>
      <c r="Y565" s="136">
        <v>2.35</v>
      </c>
      <c r="Z565" s="136">
        <v>2.71</v>
      </c>
      <c r="AA565" s="136">
        <v>2.98</v>
      </c>
    </row>
    <row r="566" spans="1:27" ht="23.4" thickBot="1">
      <c r="A566" s="115" t="s">
        <v>2229</v>
      </c>
      <c r="B566" s="144">
        <v>1.47</v>
      </c>
      <c r="C566" s="148">
        <v>0.76</v>
      </c>
      <c r="D566" s="116">
        <f t="shared" si="18"/>
        <v>2017</v>
      </c>
      <c r="G566" s="141" t="s">
        <v>1656</v>
      </c>
      <c r="H566" s="116">
        <v>4</v>
      </c>
      <c r="I566" s="116">
        <v>2017</v>
      </c>
      <c r="J566" t="str">
        <f t="shared" si="17"/>
        <v>4/04/2017</v>
      </c>
      <c r="N566" s="137">
        <v>42829</v>
      </c>
      <c r="O566" s="138">
        <v>0.77</v>
      </c>
      <c r="P566" s="138" t="s">
        <v>434</v>
      </c>
      <c r="Q566" s="138">
        <v>0.79</v>
      </c>
      <c r="R566" s="138" t="s">
        <v>434</v>
      </c>
      <c r="S566" s="138">
        <v>0.92</v>
      </c>
      <c r="T566" s="138">
        <v>1.03</v>
      </c>
      <c r="U566" s="138">
        <v>1.25</v>
      </c>
      <c r="V566" s="138">
        <v>1.47</v>
      </c>
      <c r="W566" s="138">
        <v>1.88</v>
      </c>
      <c r="X566" s="138">
        <v>2.16</v>
      </c>
      <c r="Y566" s="138">
        <v>2.36</v>
      </c>
      <c r="Z566" s="138">
        <v>2.72</v>
      </c>
      <c r="AA566" s="138">
        <v>2.99</v>
      </c>
    </row>
    <row r="567" spans="1:27" ht="23.4" thickBot="1">
      <c r="A567" s="115" t="s">
        <v>2230</v>
      </c>
      <c r="B567" s="143">
        <v>1.44</v>
      </c>
      <c r="C567" s="147">
        <v>0.73</v>
      </c>
      <c r="D567" s="116">
        <f t="shared" si="18"/>
        <v>2017</v>
      </c>
      <c r="G567" s="140" t="s">
        <v>1656</v>
      </c>
      <c r="H567" s="116">
        <v>5</v>
      </c>
      <c r="I567" s="116">
        <v>2017</v>
      </c>
      <c r="J567" t="str">
        <f t="shared" si="17"/>
        <v>5/04/2017</v>
      </c>
      <c r="N567" s="135">
        <v>42859</v>
      </c>
      <c r="O567" s="136">
        <v>0.77</v>
      </c>
      <c r="P567" s="136" t="s">
        <v>434</v>
      </c>
      <c r="Q567" s="136">
        <v>0.8</v>
      </c>
      <c r="R567" s="136" t="s">
        <v>434</v>
      </c>
      <c r="S567" s="136">
        <v>0.93</v>
      </c>
      <c r="T567" s="136">
        <v>1.03</v>
      </c>
      <c r="U567" s="136">
        <v>1.24</v>
      </c>
      <c r="V567" s="136">
        <v>1.44</v>
      </c>
      <c r="W567" s="136">
        <v>1.85</v>
      </c>
      <c r="X567" s="136">
        <v>2.14</v>
      </c>
      <c r="Y567" s="136">
        <v>2.34</v>
      </c>
      <c r="Z567" s="136">
        <v>2.71</v>
      </c>
      <c r="AA567" s="136">
        <v>2.98</v>
      </c>
    </row>
    <row r="568" spans="1:27" ht="23.4" thickBot="1">
      <c r="A568" s="115" t="s">
        <v>2231</v>
      </c>
      <c r="B568" s="144">
        <v>1.45</v>
      </c>
      <c r="C568" s="148">
        <v>0.74</v>
      </c>
      <c r="D568" s="116">
        <f t="shared" si="18"/>
        <v>2017</v>
      </c>
      <c r="G568" s="141" t="s">
        <v>1656</v>
      </c>
      <c r="H568" s="116">
        <v>6</v>
      </c>
      <c r="I568" s="116">
        <v>2017</v>
      </c>
      <c r="J568" t="str">
        <f t="shared" si="17"/>
        <v>6/04/2017</v>
      </c>
      <c r="N568" s="137">
        <v>42890</v>
      </c>
      <c r="O568" s="138">
        <v>0.78</v>
      </c>
      <c r="P568" s="138" t="s">
        <v>434</v>
      </c>
      <c r="Q568" s="138">
        <v>0.79</v>
      </c>
      <c r="R568" s="138" t="s">
        <v>434</v>
      </c>
      <c r="S568" s="138">
        <v>0.94</v>
      </c>
      <c r="T568" s="138">
        <v>1.05</v>
      </c>
      <c r="U568" s="138">
        <v>1.24</v>
      </c>
      <c r="V568" s="138">
        <v>1.45</v>
      </c>
      <c r="W568" s="138">
        <v>1.87</v>
      </c>
      <c r="X568" s="138">
        <v>2.15</v>
      </c>
      <c r="Y568" s="138">
        <v>2.34</v>
      </c>
      <c r="Z568" s="138">
        <v>2.72</v>
      </c>
      <c r="AA568" s="138">
        <v>2.99</v>
      </c>
    </row>
    <row r="569" spans="1:27" ht="23.4" thickBot="1">
      <c r="A569" s="115" t="s">
        <v>2232</v>
      </c>
      <c r="B569" s="143">
        <v>1.52</v>
      </c>
      <c r="C569" s="147">
        <v>0.78</v>
      </c>
      <c r="D569" s="116">
        <f t="shared" si="18"/>
        <v>2017</v>
      </c>
      <c r="G569" s="140" t="s">
        <v>1656</v>
      </c>
      <c r="H569" s="116">
        <v>7</v>
      </c>
      <c r="I569" s="116">
        <v>2017</v>
      </c>
      <c r="J569" t="str">
        <f t="shared" si="17"/>
        <v>7/04/2017</v>
      </c>
      <c r="N569" s="135">
        <v>42920</v>
      </c>
      <c r="O569" s="136">
        <v>0.77</v>
      </c>
      <c r="P569" s="136" t="s">
        <v>434</v>
      </c>
      <c r="Q569" s="136">
        <v>0.82</v>
      </c>
      <c r="R569" s="136" t="s">
        <v>434</v>
      </c>
      <c r="S569" s="136">
        <v>0.95</v>
      </c>
      <c r="T569" s="136">
        <v>1.08</v>
      </c>
      <c r="U569" s="136">
        <v>1.29</v>
      </c>
      <c r="V569" s="136">
        <v>1.52</v>
      </c>
      <c r="W569" s="136">
        <v>1.92</v>
      </c>
      <c r="X569" s="136">
        <v>2.2000000000000002</v>
      </c>
      <c r="Y569" s="136">
        <v>2.38</v>
      </c>
      <c r="Z569" s="136">
        <v>2.74</v>
      </c>
      <c r="AA569" s="136">
        <v>3</v>
      </c>
    </row>
    <row r="570" spans="1:27" ht="23.4" thickBot="1">
      <c r="A570" s="115" t="s">
        <v>2233</v>
      </c>
      <c r="B570" s="144">
        <v>1.52</v>
      </c>
      <c r="C570" s="148">
        <v>0.78</v>
      </c>
      <c r="D570" s="116">
        <f t="shared" si="18"/>
        <v>2017</v>
      </c>
      <c r="G570" s="141" t="s">
        <v>1656</v>
      </c>
      <c r="H570" s="116">
        <v>10</v>
      </c>
      <c r="I570" s="116">
        <v>2017</v>
      </c>
      <c r="J570" t="str">
        <f t="shared" si="17"/>
        <v>10/04/2017</v>
      </c>
      <c r="N570" s="137">
        <v>43012</v>
      </c>
      <c r="O570" s="138">
        <v>0.77</v>
      </c>
      <c r="P570" s="138" t="s">
        <v>434</v>
      </c>
      <c r="Q570" s="138">
        <v>0.82</v>
      </c>
      <c r="R570" s="138" t="s">
        <v>434</v>
      </c>
      <c r="S570" s="138">
        <v>0.97</v>
      </c>
      <c r="T570" s="138">
        <v>1.07</v>
      </c>
      <c r="U570" s="138">
        <v>1.29</v>
      </c>
      <c r="V570" s="138">
        <v>1.52</v>
      </c>
      <c r="W570" s="138">
        <v>1.91</v>
      </c>
      <c r="X570" s="138">
        <v>2.1800000000000002</v>
      </c>
      <c r="Y570" s="138">
        <v>2.37</v>
      </c>
      <c r="Z570" s="138">
        <v>2.72</v>
      </c>
      <c r="AA570" s="138">
        <v>2.99</v>
      </c>
    </row>
    <row r="571" spans="1:27" ht="23.4" thickBot="1">
      <c r="A571" s="115" t="s">
        <v>2234</v>
      </c>
      <c r="B571" s="143">
        <v>1.45</v>
      </c>
      <c r="C571" s="147">
        <v>0.75</v>
      </c>
      <c r="D571" s="116">
        <f t="shared" si="18"/>
        <v>2017</v>
      </c>
      <c r="G571" s="140" t="s">
        <v>1656</v>
      </c>
      <c r="H571" s="116">
        <v>11</v>
      </c>
      <c r="I571" s="116">
        <v>2017</v>
      </c>
      <c r="J571" t="str">
        <f t="shared" si="17"/>
        <v>11/04/2017</v>
      </c>
      <c r="N571" s="135">
        <v>43043</v>
      </c>
      <c r="O571" s="136">
        <v>0.74</v>
      </c>
      <c r="P571" s="136" t="s">
        <v>434</v>
      </c>
      <c r="Q571" s="136">
        <v>0.82</v>
      </c>
      <c r="R571" s="136" t="s">
        <v>434</v>
      </c>
      <c r="S571" s="136">
        <v>0.94</v>
      </c>
      <c r="T571" s="136">
        <v>1.05</v>
      </c>
      <c r="U571" s="136">
        <v>1.24</v>
      </c>
      <c r="V571" s="136">
        <v>1.45</v>
      </c>
      <c r="W571" s="136">
        <v>1.84</v>
      </c>
      <c r="X571" s="136">
        <v>2.11</v>
      </c>
      <c r="Y571" s="136">
        <v>2.3199999999999998</v>
      </c>
      <c r="Z571" s="136">
        <v>2.67</v>
      </c>
      <c r="AA571" s="136">
        <v>2.93</v>
      </c>
    </row>
    <row r="572" spans="1:27" ht="23.4" thickBot="1">
      <c r="A572" s="115" t="s">
        <v>2235</v>
      </c>
      <c r="B572" s="144">
        <v>1.44</v>
      </c>
      <c r="C572" s="148">
        <v>0.73</v>
      </c>
      <c r="D572" s="116">
        <f t="shared" si="18"/>
        <v>2017</v>
      </c>
      <c r="G572" s="141" t="s">
        <v>1656</v>
      </c>
      <c r="H572" s="116">
        <v>12</v>
      </c>
      <c r="I572" s="116">
        <v>2017</v>
      </c>
      <c r="J572" t="str">
        <f t="shared" si="17"/>
        <v>12/04/2017</v>
      </c>
      <c r="N572" s="137">
        <v>43073</v>
      </c>
      <c r="O572" s="138">
        <v>0.77</v>
      </c>
      <c r="P572" s="138" t="s">
        <v>434</v>
      </c>
      <c r="Q572" s="138">
        <v>0.81</v>
      </c>
      <c r="R572" s="138" t="s">
        <v>434</v>
      </c>
      <c r="S572" s="138">
        <v>0.95</v>
      </c>
      <c r="T572" s="138">
        <v>1.04</v>
      </c>
      <c r="U572" s="138">
        <v>1.24</v>
      </c>
      <c r="V572" s="138">
        <v>1.44</v>
      </c>
      <c r="W572" s="138">
        <v>1.81</v>
      </c>
      <c r="X572" s="138">
        <v>2.09</v>
      </c>
      <c r="Y572" s="138">
        <v>2.2799999999999998</v>
      </c>
      <c r="Z572" s="138">
        <v>2.65</v>
      </c>
      <c r="AA572" s="138">
        <v>2.92</v>
      </c>
    </row>
    <row r="573" spans="1:27" ht="23.4" thickBot="1">
      <c r="A573" s="115" t="s">
        <v>2236</v>
      </c>
      <c r="B573" s="143">
        <v>1.4</v>
      </c>
      <c r="C573" s="147">
        <v>0.69</v>
      </c>
      <c r="D573" s="116">
        <f t="shared" si="18"/>
        <v>2017</v>
      </c>
      <c r="G573" s="140" t="s">
        <v>1656</v>
      </c>
      <c r="H573" s="116">
        <v>13</v>
      </c>
      <c r="I573" s="116">
        <v>2017</v>
      </c>
      <c r="J573" t="str">
        <f t="shared" si="17"/>
        <v>13/04/2017</v>
      </c>
      <c r="N573" s="136" t="s">
        <v>778</v>
      </c>
      <c r="O573" s="136">
        <v>0.76</v>
      </c>
      <c r="P573" s="136" t="s">
        <v>434</v>
      </c>
      <c r="Q573" s="136">
        <v>0.81</v>
      </c>
      <c r="R573" s="136" t="s">
        <v>434</v>
      </c>
      <c r="S573" s="136">
        <v>0.94</v>
      </c>
      <c r="T573" s="136">
        <v>1.03</v>
      </c>
      <c r="U573" s="136">
        <v>1.21</v>
      </c>
      <c r="V573" s="136">
        <v>1.4</v>
      </c>
      <c r="W573" s="136">
        <v>1.77</v>
      </c>
      <c r="X573" s="136">
        <v>2.0499999999999998</v>
      </c>
      <c r="Y573" s="136">
        <v>2.2400000000000002</v>
      </c>
      <c r="Z573" s="136">
        <v>2.62</v>
      </c>
      <c r="AA573" s="136">
        <v>2.89</v>
      </c>
    </row>
    <row r="574" spans="1:27" ht="23.4" thickBot="1">
      <c r="A574" s="115" t="s">
        <v>2237</v>
      </c>
      <c r="B574" s="144">
        <v>1.42</v>
      </c>
      <c r="C574" s="148">
        <v>0.74</v>
      </c>
      <c r="D574" s="116">
        <f t="shared" si="18"/>
        <v>2017</v>
      </c>
      <c r="G574" s="141" t="s">
        <v>1656</v>
      </c>
      <c r="H574" s="116">
        <v>17</v>
      </c>
      <c r="I574" s="116">
        <v>2017</v>
      </c>
      <c r="J574" t="str">
        <f t="shared" si="17"/>
        <v>17/04/2017</v>
      </c>
      <c r="N574" s="138" t="s">
        <v>779</v>
      </c>
      <c r="O574" s="138">
        <v>0.76</v>
      </c>
      <c r="P574" s="138" t="s">
        <v>434</v>
      </c>
      <c r="Q574" s="138">
        <v>0.83</v>
      </c>
      <c r="R574" s="138" t="s">
        <v>434</v>
      </c>
      <c r="S574" s="138">
        <v>0.94</v>
      </c>
      <c r="T574" s="138">
        <v>1.04</v>
      </c>
      <c r="U574" s="138">
        <v>1.21</v>
      </c>
      <c r="V574" s="138">
        <v>1.42</v>
      </c>
      <c r="W574" s="138">
        <v>1.79</v>
      </c>
      <c r="X574" s="138">
        <v>2.0699999999999998</v>
      </c>
      <c r="Y574" s="138">
        <v>2.2599999999999998</v>
      </c>
      <c r="Z574" s="138">
        <v>2.65</v>
      </c>
      <c r="AA574" s="138">
        <v>2.92</v>
      </c>
    </row>
    <row r="575" spans="1:27" ht="23.4" thickBot="1">
      <c r="A575" s="115" t="s">
        <v>2238</v>
      </c>
      <c r="B575" s="143">
        <v>1.35</v>
      </c>
      <c r="C575" s="147">
        <v>0.69</v>
      </c>
      <c r="D575" s="116">
        <f t="shared" si="18"/>
        <v>2017</v>
      </c>
      <c r="G575" s="140" t="s">
        <v>1656</v>
      </c>
      <c r="H575" s="116">
        <v>18</v>
      </c>
      <c r="I575" s="116">
        <v>2017</v>
      </c>
      <c r="J575" t="str">
        <f t="shared" si="17"/>
        <v>18/04/2017</v>
      </c>
      <c r="N575" s="136" t="s">
        <v>780</v>
      </c>
      <c r="O575" s="136">
        <v>0.76</v>
      </c>
      <c r="P575" s="136" t="s">
        <v>434</v>
      </c>
      <c r="Q575" s="136">
        <v>0.82</v>
      </c>
      <c r="R575" s="136" t="s">
        <v>434</v>
      </c>
      <c r="S575" s="136">
        <v>0.94</v>
      </c>
      <c r="T575" s="136">
        <v>1.02</v>
      </c>
      <c r="U575" s="136">
        <v>1.18</v>
      </c>
      <c r="V575" s="136">
        <v>1.35</v>
      </c>
      <c r="W575" s="136">
        <v>1.71</v>
      </c>
      <c r="X575" s="136">
        <v>1.98</v>
      </c>
      <c r="Y575" s="136">
        <v>2.1800000000000002</v>
      </c>
      <c r="Z575" s="136">
        <v>2.56</v>
      </c>
      <c r="AA575" s="136">
        <v>2.84</v>
      </c>
    </row>
    <row r="576" spans="1:27" ht="23.4" thickBot="1">
      <c r="A576" s="115" t="s">
        <v>2239</v>
      </c>
      <c r="B576" s="144">
        <v>1.38</v>
      </c>
      <c r="C576" s="148">
        <v>0.73</v>
      </c>
      <c r="D576" s="116">
        <f t="shared" si="18"/>
        <v>2017</v>
      </c>
      <c r="G576" s="141" t="s">
        <v>1656</v>
      </c>
      <c r="H576" s="116">
        <v>19</v>
      </c>
      <c r="I576" s="116">
        <v>2017</v>
      </c>
      <c r="J576" t="str">
        <f t="shared" si="17"/>
        <v>19/04/2017</v>
      </c>
      <c r="N576" s="138" t="s">
        <v>781</v>
      </c>
      <c r="O576" s="138">
        <v>0.75</v>
      </c>
      <c r="P576" s="138" t="s">
        <v>434</v>
      </c>
      <c r="Q576" s="138">
        <v>0.81</v>
      </c>
      <c r="R576" s="138" t="s">
        <v>434</v>
      </c>
      <c r="S576" s="138">
        <v>0.94</v>
      </c>
      <c r="T576" s="138">
        <v>1.02</v>
      </c>
      <c r="U576" s="138">
        <v>1.19</v>
      </c>
      <c r="V576" s="138">
        <v>1.38</v>
      </c>
      <c r="W576" s="138">
        <v>1.74</v>
      </c>
      <c r="X576" s="138">
        <v>2.02</v>
      </c>
      <c r="Y576" s="138">
        <v>2.21</v>
      </c>
      <c r="Z576" s="138">
        <v>2.59</v>
      </c>
      <c r="AA576" s="138">
        <v>2.87</v>
      </c>
    </row>
    <row r="577" spans="1:27" ht="23.4" thickBot="1">
      <c r="A577" s="115" t="s">
        <v>2240</v>
      </c>
      <c r="B577" s="143">
        <v>1.41</v>
      </c>
      <c r="C577" s="147">
        <v>0.75</v>
      </c>
      <c r="D577" s="116">
        <f t="shared" si="18"/>
        <v>2017</v>
      </c>
      <c r="G577" s="140" t="s">
        <v>1656</v>
      </c>
      <c r="H577" s="116">
        <v>20</v>
      </c>
      <c r="I577" s="116">
        <v>2017</v>
      </c>
      <c r="J577" t="str">
        <f t="shared" si="17"/>
        <v>20/04/2017</v>
      </c>
      <c r="N577" s="136" t="s">
        <v>782</v>
      </c>
      <c r="O577" s="136">
        <v>0.73</v>
      </c>
      <c r="P577" s="136" t="s">
        <v>434</v>
      </c>
      <c r="Q577" s="136">
        <v>0.79</v>
      </c>
      <c r="R577" s="136" t="s">
        <v>434</v>
      </c>
      <c r="S577" s="136">
        <v>0.93</v>
      </c>
      <c r="T577" s="136">
        <v>1.01</v>
      </c>
      <c r="U577" s="136">
        <v>1.21</v>
      </c>
      <c r="V577" s="136">
        <v>1.41</v>
      </c>
      <c r="W577" s="136">
        <v>1.78</v>
      </c>
      <c r="X577" s="136">
        <v>2.06</v>
      </c>
      <c r="Y577" s="136">
        <v>2.2400000000000002</v>
      </c>
      <c r="Z577" s="136">
        <v>2.61</v>
      </c>
      <c r="AA577" s="136">
        <v>2.89</v>
      </c>
    </row>
    <row r="578" spans="1:27" ht="23.4" thickBot="1">
      <c r="A578" s="115" t="s">
        <v>2241</v>
      </c>
      <c r="B578" s="144">
        <v>1.4</v>
      </c>
      <c r="C578" s="148">
        <v>0.76</v>
      </c>
      <c r="D578" s="116">
        <f t="shared" si="18"/>
        <v>2017</v>
      </c>
      <c r="G578" s="141" t="s">
        <v>1656</v>
      </c>
      <c r="H578" s="116">
        <v>21</v>
      </c>
      <c r="I578" s="116">
        <v>2017</v>
      </c>
      <c r="J578" t="str">
        <f t="shared" ref="J578:J641" si="19">H578&amp;"/"&amp;G578&amp;"/"&amp;I578</f>
        <v>21/04/2017</v>
      </c>
      <c r="N578" s="138" t="s">
        <v>783</v>
      </c>
      <c r="O578" s="138">
        <v>0.72</v>
      </c>
      <c r="P578" s="138" t="s">
        <v>434</v>
      </c>
      <c r="Q578" s="138">
        <v>0.79</v>
      </c>
      <c r="R578" s="138" t="s">
        <v>434</v>
      </c>
      <c r="S578" s="138">
        <v>0.92</v>
      </c>
      <c r="T578" s="138">
        <v>0.99</v>
      </c>
      <c r="U578" s="138">
        <v>1.2</v>
      </c>
      <c r="V578" s="138">
        <v>1.4</v>
      </c>
      <c r="W578" s="138">
        <v>1.77</v>
      </c>
      <c r="X578" s="138">
        <v>2.0499999999999998</v>
      </c>
      <c r="Y578" s="138">
        <v>2.2400000000000002</v>
      </c>
      <c r="Z578" s="138">
        <v>2.61</v>
      </c>
      <c r="AA578" s="138">
        <v>2.89</v>
      </c>
    </row>
    <row r="579" spans="1:27" ht="23.4" thickBot="1">
      <c r="A579" s="115" t="s">
        <v>2242</v>
      </c>
      <c r="B579" s="143">
        <v>1.44</v>
      </c>
      <c r="C579" s="147">
        <v>0.77</v>
      </c>
      <c r="D579" s="116">
        <f t="shared" ref="D579:D642" si="20">YEAR(A579)</f>
        <v>2017</v>
      </c>
      <c r="G579" s="140" t="s">
        <v>1656</v>
      </c>
      <c r="H579" s="116">
        <v>24</v>
      </c>
      <c r="I579" s="116">
        <v>2017</v>
      </c>
      <c r="J579" t="str">
        <f t="shared" si="19"/>
        <v>24/04/2017</v>
      </c>
      <c r="N579" s="136" t="s">
        <v>784</v>
      </c>
      <c r="O579" s="136">
        <v>0.74</v>
      </c>
      <c r="P579" s="136" t="s">
        <v>434</v>
      </c>
      <c r="Q579" s="136">
        <v>0.81</v>
      </c>
      <c r="R579" s="136" t="s">
        <v>434</v>
      </c>
      <c r="S579" s="136">
        <v>0.96</v>
      </c>
      <c r="T579" s="136">
        <v>1.03</v>
      </c>
      <c r="U579" s="136">
        <v>1.25</v>
      </c>
      <c r="V579" s="136">
        <v>1.44</v>
      </c>
      <c r="W579" s="136">
        <v>1.81</v>
      </c>
      <c r="X579" s="136">
        <v>2.09</v>
      </c>
      <c r="Y579" s="136">
        <v>2.2799999999999998</v>
      </c>
      <c r="Z579" s="136">
        <v>2.65</v>
      </c>
      <c r="AA579" s="136">
        <v>2.93</v>
      </c>
    </row>
    <row r="580" spans="1:27" ht="23.4" thickBot="1">
      <c r="A580" s="115" t="s">
        <v>2243</v>
      </c>
      <c r="B580" s="144">
        <v>1.49</v>
      </c>
      <c r="C580" s="148">
        <v>0.8</v>
      </c>
      <c r="D580" s="116">
        <f t="shared" si="20"/>
        <v>2017</v>
      </c>
      <c r="G580" s="141" t="s">
        <v>1656</v>
      </c>
      <c r="H580" s="116">
        <v>25</v>
      </c>
      <c r="I580" s="116">
        <v>2017</v>
      </c>
      <c r="J580" t="str">
        <f t="shared" si="19"/>
        <v>25/04/2017</v>
      </c>
      <c r="N580" s="138" t="s">
        <v>785</v>
      </c>
      <c r="O580" s="138">
        <v>0.73</v>
      </c>
      <c r="P580" s="138" t="s">
        <v>434</v>
      </c>
      <c r="Q580" s="138">
        <v>0.82</v>
      </c>
      <c r="R580" s="138" t="s">
        <v>434</v>
      </c>
      <c r="S580" s="138">
        <v>0.98</v>
      </c>
      <c r="T580" s="138">
        <v>1.0900000000000001</v>
      </c>
      <c r="U580" s="138">
        <v>1.29</v>
      </c>
      <c r="V580" s="138">
        <v>1.49</v>
      </c>
      <c r="W580" s="138">
        <v>1.87</v>
      </c>
      <c r="X580" s="138">
        <v>2.15</v>
      </c>
      <c r="Y580" s="138">
        <v>2.35</v>
      </c>
      <c r="Z580" s="138">
        <v>2.71</v>
      </c>
      <c r="AA580" s="138">
        <v>2.99</v>
      </c>
    </row>
    <row r="581" spans="1:27" ht="23.4" thickBot="1">
      <c r="A581" s="115" t="s">
        <v>2244</v>
      </c>
      <c r="B581" s="143">
        <v>1.46</v>
      </c>
      <c r="C581" s="147">
        <v>0.77</v>
      </c>
      <c r="D581" s="116">
        <f t="shared" si="20"/>
        <v>2017</v>
      </c>
      <c r="G581" s="140" t="s">
        <v>1656</v>
      </c>
      <c r="H581" s="116">
        <v>26</v>
      </c>
      <c r="I581" s="116">
        <v>2017</v>
      </c>
      <c r="J581" t="str">
        <f t="shared" si="19"/>
        <v>26/04/2017</v>
      </c>
      <c r="N581" s="136" t="s">
        <v>786</v>
      </c>
      <c r="O581" s="136">
        <v>0.74</v>
      </c>
      <c r="P581" s="136" t="s">
        <v>434</v>
      </c>
      <c r="Q581" s="136">
        <v>0.83</v>
      </c>
      <c r="R581" s="136" t="s">
        <v>434</v>
      </c>
      <c r="S581" s="136">
        <v>0.99</v>
      </c>
      <c r="T581" s="136">
        <v>1.07</v>
      </c>
      <c r="U581" s="136">
        <v>1.28</v>
      </c>
      <c r="V581" s="136">
        <v>1.46</v>
      </c>
      <c r="W581" s="136">
        <v>1.84</v>
      </c>
      <c r="X581" s="136">
        <v>2.12</v>
      </c>
      <c r="Y581" s="136">
        <v>2.3199999999999998</v>
      </c>
      <c r="Z581" s="136">
        <v>2.69</v>
      </c>
      <c r="AA581" s="136">
        <v>2.97</v>
      </c>
    </row>
    <row r="582" spans="1:27" ht="23.4" thickBot="1">
      <c r="A582" s="115" t="s">
        <v>2245</v>
      </c>
      <c r="B582" s="144">
        <v>1.44</v>
      </c>
      <c r="C582" s="148">
        <v>0.75</v>
      </c>
      <c r="D582" s="116">
        <f t="shared" si="20"/>
        <v>2017</v>
      </c>
      <c r="G582" s="141" t="s">
        <v>1656</v>
      </c>
      <c r="H582" s="116">
        <v>27</v>
      </c>
      <c r="I582" s="116">
        <v>2017</v>
      </c>
      <c r="J582" t="str">
        <f t="shared" si="19"/>
        <v>27/04/2017</v>
      </c>
      <c r="N582" s="138" t="s">
        <v>787</v>
      </c>
      <c r="O582" s="138">
        <v>0.7</v>
      </c>
      <c r="P582" s="138" t="s">
        <v>434</v>
      </c>
      <c r="Q582" s="138">
        <v>0.81</v>
      </c>
      <c r="R582" s="138" t="s">
        <v>434</v>
      </c>
      <c r="S582" s="138">
        <v>0.98</v>
      </c>
      <c r="T582" s="138">
        <v>1.06</v>
      </c>
      <c r="U582" s="138">
        <v>1.25</v>
      </c>
      <c r="V582" s="138">
        <v>1.44</v>
      </c>
      <c r="W582" s="138">
        <v>1.81</v>
      </c>
      <c r="X582" s="138">
        <v>2.1</v>
      </c>
      <c r="Y582" s="138">
        <v>2.2999999999999998</v>
      </c>
      <c r="Z582" s="138">
        <v>2.68</v>
      </c>
      <c r="AA582" s="138">
        <v>2.96</v>
      </c>
    </row>
    <row r="583" spans="1:27" ht="23.4" thickBot="1">
      <c r="A583" s="115" t="s">
        <v>2246</v>
      </c>
      <c r="B583" s="143">
        <v>1.45</v>
      </c>
      <c r="C583" s="147">
        <v>0.73</v>
      </c>
      <c r="D583" s="116">
        <f t="shared" si="20"/>
        <v>2017</v>
      </c>
      <c r="G583" s="140" t="s">
        <v>1656</v>
      </c>
      <c r="H583" s="116">
        <v>28</v>
      </c>
      <c r="I583" s="116">
        <v>2017</v>
      </c>
      <c r="J583" t="str">
        <f t="shared" si="19"/>
        <v>28/04/2017</v>
      </c>
      <c r="N583" s="136" t="s">
        <v>788</v>
      </c>
      <c r="O583" s="136">
        <v>0.68</v>
      </c>
      <c r="P583" s="136" t="s">
        <v>434</v>
      </c>
      <c r="Q583" s="136">
        <v>0.8</v>
      </c>
      <c r="R583" s="136" t="s">
        <v>434</v>
      </c>
      <c r="S583" s="136">
        <v>0.99</v>
      </c>
      <c r="T583" s="136">
        <v>1.07</v>
      </c>
      <c r="U583" s="136">
        <v>1.28</v>
      </c>
      <c r="V583" s="136">
        <v>1.45</v>
      </c>
      <c r="W583" s="136">
        <v>1.81</v>
      </c>
      <c r="X583" s="136">
        <v>2.1</v>
      </c>
      <c r="Y583" s="136">
        <v>2.29</v>
      </c>
      <c r="Z583" s="136">
        <v>2.67</v>
      </c>
      <c r="AA583" s="136">
        <v>2.96</v>
      </c>
    </row>
    <row r="584" spans="1:27" ht="23.4" thickBot="1">
      <c r="A584" s="115" t="s">
        <v>2247</v>
      </c>
      <c r="B584" s="144">
        <v>1.48</v>
      </c>
      <c r="C584" s="148">
        <v>0.78</v>
      </c>
      <c r="D584" s="116">
        <f t="shared" si="20"/>
        <v>2017</v>
      </c>
      <c r="G584" s="141" t="s">
        <v>1657</v>
      </c>
      <c r="H584" s="116">
        <v>1</v>
      </c>
      <c r="I584" s="116">
        <v>2017</v>
      </c>
      <c r="J584" t="str">
        <f t="shared" si="19"/>
        <v>1/05/2017</v>
      </c>
      <c r="N584" s="137">
        <v>42740</v>
      </c>
      <c r="O584" s="138">
        <v>0.67</v>
      </c>
      <c r="P584" s="138" t="s">
        <v>434</v>
      </c>
      <c r="Q584" s="138">
        <v>0.83</v>
      </c>
      <c r="R584" s="138" t="s">
        <v>434</v>
      </c>
      <c r="S584" s="138">
        <v>0.98</v>
      </c>
      <c r="T584" s="138">
        <v>1.0900000000000001</v>
      </c>
      <c r="U584" s="138">
        <v>1.28</v>
      </c>
      <c r="V584" s="138">
        <v>1.48</v>
      </c>
      <c r="W584" s="138">
        <v>1.84</v>
      </c>
      <c r="X584" s="138">
        <v>2.13</v>
      </c>
      <c r="Y584" s="138">
        <v>2.33</v>
      </c>
      <c r="Z584" s="138">
        <v>2.71</v>
      </c>
      <c r="AA584" s="138">
        <v>3</v>
      </c>
    </row>
    <row r="585" spans="1:27" ht="23.4" thickBot="1">
      <c r="A585" s="115" t="s">
        <v>2248</v>
      </c>
      <c r="B585" s="143">
        <v>1.45</v>
      </c>
      <c r="C585" s="147">
        <v>0.78</v>
      </c>
      <c r="D585" s="116">
        <f t="shared" si="20"/>
        <v>2017</v>
      </c>
      <c r="G585" s="140" t="s">
        <v>1657</v>
      </c>
      <c r="H585" s="116">
        <v>2</v>
      </c>
      <c r="I585" s="116">
        <v>2017</v>
      </c>
      <c r="J585" t="str">
        <f t="shared" si="19"/>
        <v>2/05/2017</v>
      </c>
      <c r="N585" s="135">
        <v>42771</v>
      </c>
      <c r="O585" s="136">
        <v>0.72</v>
      </c>
      <c r="P585" s="136" t="s">
        <v>434</v>
      </c>
      <c r="Q585" s="136">
        <v>0.82</v>
      </c>
      <c r="R585" s="136" t="s">
        <v>434</v>
      </c>
      <c r="S585" s="136">
        <v>0.99</v>
      </c>
      <c r="T585" s="136">
        <v>1.08</v>
      </c>
      <c r="U585" s="136">
        <v>1.27</v>
      </c>
      <c r="V585" s="136">
        <v>1.45</v>
      </c>
      <c r="W585" s="136">
        <v>1.81</v>
      </c>
      <c r="X585" s="136">
        <v>2.09</v>
      </c>
      <c r="Y585" s="136">
        <v>2.29</v>
      </c>
      <c r="Z585" s="136">
        <v>2.68</v>
      </c>
      <c r="AA585" s="136">
        <v>2.97</v>
      </c>
    </row>
    <row r="586" spans="1:27" ht="23.4" thickBot="1">
      <c r="A586" s="115" t="s">
        <v>2249</v>
      </c>
      <c r="B586" s="144">
        <v>1.5</v>
      </c>
      <c r="C586" s="148">
        <v>0.81</v>
      </c>
      <c r="D586" s="116">
        <f t="shared" si="20"/>
        <v>2017</v>
      </c>
      <c r="G586" s="141" t="s">
        <v>1657</v>
      </c>
      <c r="H586" s="116">
        <v>3</v>
      </c>
      <c r="I586" s="116">
        <v>2017</v>
      </c>
      <c r="J586" t="str">
        <f t="shared" si="19"/>
        <v>3/05/2017</v>
      </c>
      <c r="N586" s="137">
        <v>42799</v>
      </c>
      <c r="O586" s="138">
        <v>0.73</v>
      </c>
      <c r="P586" s="138" t="s">
        <v>434</v>
      </c>
      <c r="Q586" s="138">
        <v>0.85</v>
      </c>
      <c r="R586" s="138" t="s">
        <v>434</v>
      </c>
      <c r="S586" s="138">
        <v>1</v>
      </c>
      <c r="T586" s="138">
        <v>1.1000000000000001</v>
      </c>
      <c r="U586" s="138">
        <v>1.3</v>
      </c>
      <c r="V586" s="138">
        <v>1.5</v>
      </c>
      <c r="W586" s="138">
        <v>1.86</v>
      </c>
      <c r="X586" s="138">
        <v>2.14</v>
      </c>
      <c r="Y586" s="138">
        <v>2.33</v>
      </c>
      <c r="Z586" s="138">
        <v>2.7</v>
      </c>
      <c r="AA586" s="138">
        <v>2.97</v>
      </c>
    </row>
    <row r="587" spans="1:27" ht="23.4" thickBot="1">
      <c r="A587" s="115" t="s">
        <v>2250</v>
      </c>
      <c r="B587" s="143">
        <v>1.51</v>
      </c>
      <c r="C587" s="147">
        <v>0.85</v>
      </c>
      <c r="D587" s="116">
        <f t="shared" si="20"/>
        <v>2017</v>
      </c>
      <c r="G587" s="140" t="s">
        <v>1657</v>
      </c>
      <c r="H587" s="116">
        <v>4</v>
      </c>
      <c r="I587" s="116">
        <v>2017</v>
      </c>
      <c r="J587" t="str">
        <f t="shared" si="19"/>
        <v>4/05/2017</v>
      </c>
      <c r="N587" s="135">
        <v>42830</v>
      </c>
      <c r="O587" s="136">
        <v>0.71</v>
      </c>
      <c r="P587" s="136" t="s">
        <v>434</v>
      </c>
      <c r="Q587" s="136">
        <v>0.86</v>
      </c>
      <c r="R587" s="136" t="s">
        <v>434</v>
      </c>
      <c r="S587" s="136">
        <v>1</v>
      </c>
      <c r="T587" s="136">
        <v>1.1100000000000001</v>
      </c>
      <c r="U587" s="136">
        <v>1.32</v>
      </c>
      <c r="V587" s="136">
        <v>1.51</v>
      </c>
      <c r="W587" s="136">
        <v>1.88</v>
      </c>
      <c r="X587" s="136">
        <v>2.17</v>
      </c>
      <c r="Y587" s="136">
        <v>2.36</v>
      </c>
      <c r="Z587" s="136">
        <v>2.73</v>
      </c>
      <c r="AA587" s="136">
        <v>3</v>
      </c>
    </row>
    <row r="588" spans="1:27" ht="23.4" thickBot="1">
      <c r="A588" s="115" t="s">
        <v>2251</v>
      </c>
      <c r="B588" s="144">
        <v>1.52</v>
      </c>
      <c r="C588" s="148">
        <v>0.85</v>
      </c>
      <c r="D588" s="116">
        <f t="shared" si="20"/>
        <v>2017</v>
      </c>
      <c r="G588" s="141" t="s">
        <v>1657</v>
      </c>
      <c r="H588" s="116">
        <v>5</v>
      </c>
      <c r="I588" s="116">
        <v>2017</v>
      </c>
      <c r="J588" t="str">
        <f t="shared" si="19"/>
        <v>5/05/2017</v>
      </c>
      <c r="N588" s="137">
        <v>42860</v>
      </c>
      <c r="O588" s="138">
        <v>0.71</v>
      </c>
      <c r="P588" s="138" t="s">
        <v>434</v>
      </c>
      <c r="Q588" s="138">
        <v>0.9</v>
      </c>
      <c r="R588" s="138" t="s">
        <v>434</v>
      </c>
      <c r="S588" s="138">
        <v>1.01</v>
      </c>
      <c r="T588" s="138">
        <v>1.1000000000000001</v>
      </c>
      <c r="U588" s="138">
        <v>1.32</v>
      </c>
      <c r="V588" s="138">
        <v>1.52</v>
      </c>
      <c r="W588" s="138">
        <v>1.89</v>
      </c>
      <c r="X588" s="138">
        <v>2.17</v>
      </c>
      <c r="Y588" s="138">
        <v>2.36</v>
      </c>
      <c r="Z588" s="138">
        <v>2.73</v>
      </c>
      <c r="AA588" s="138">
        <v>2.99</v>
      </c>
    </row>
    <row r="589" spans="1:27" ht="23.4" thickBot="1">
      <c r="A589" s="115" t="s">
        <v>2252</v>
      </c>
      <c r="B589" s="143">
        <v>1.53</v>
      </c>
      <c r="C589" s="147">
        <v>0.88</v>
      </c>
      <c r="D589" s="116">
        <f t="shared" si="20"/>
        <v>2017</v>
      </c>
      <c r="G589" s="140" t="s">
        <v>1657</v>
      </c>
      <c r="H589" s="116">
        <v>8</v>
      </c>
      <c r="I589" s="116">
        <v>2017</v>
      </c>
      <c r="J589" t="str">
        <f t="shared" si="19"/>
        <v>8/05/2017</v>
      </c>
      <c r="N589" s="135">
        <v>42952</v>
      </c>
      <c r="O589" s="136">
        <v>0.73</v>
      </c>
      <c r="P589" s="136" t="s">
        <v>434</v>
      </c>
      <c r="Q589" s="136">
        <v>0.91</v>
      </c>
      <c r="R589" s="136" t="s">
        <v>434</v>
      </c>
      <c r="S589" s="136">
        <v>1.02</v>
      </c>
      <c r="T589" s="136">
        <v>1.1200000000000001</v>
      </c>
      <c r="U589" s="136">
        <v>1.33</v>
      </c>
      <c r="V589" s="136">
        <v>1.53</v>
      </c>
      <c r="W589" s="136">
        <v>1.91</v>
      </c>
      <c r="X589" s="136">
        <v>2.19</v>
      </c>
      <c r="Y589" s="136">
        <v>2.39</v>
      </c>
      <c r="Z589" s="136">
        <v>2.76</v>
      </c>
      <c r="AA589" s="136">
        <v>3.02</v>
      </c>
    </row>
    <row r="590" spans="1:27" ht="23.4" thickBot="1">
      <c r="A590" s="115" t="s">
        <v>2253</v>
      </c>
      <c r="B590" s="144">
        <v>1.57</v>
      </c>
      <c r="C590" s="148">
        <v>0.9</v>
      </c>
      <c r="D590" s="116">
        <f t="shared" si="20"/>
        <v>2017</v>
      </c>
      <c r="G590" s="141" t="s">
        <v>1657</v>
      </c>
      <c r="H590" s="116">
        <v>9</v>
      </c>
      <c r="I590" s="116">
        <v>2017</v>
      </c>
      <c r="J590" t="str">
        <f t="shared" si="19"/>
        <v>9/05/2017</v>
      </c>
      <c r="N590" s="137">
        <v>42983</v>
      </c>
      <c r="O590" s="138">
        <v>0.74</v>
      </c>
      <c r="P590" s="138" t="s">
        <v>434</v>
      </c>
      <c r="Q590" s="138">
        <v>0.91</v>
      </c>
      <c r="R590" s="138" t="s">
        <v>434</v>
      </c>
      <c r="S590" s="138">
        <v>1.04</v>
      </c>
      <c r="T590" s="138">
        <v>1.1399999999999999</v>
      </c>
      <c r="U590" s="138">
        <v>1.37</v>
      </c>
      <c r="V590" s="138">
        <v>1.57</v>
      </c>
      <c r="W590" s="138">
        <v>1.94</v>
      </c>
      <c r="X590" s="138">
        <v>2.2200000000000002</v>
      </c>
      <c r="Y590" s="138">
        <v>2.42</v>
      </c>
      <c r="Z590" s="138">
        <v>2.79</v>
      </c>
      <c r="AA590" s="138">
        <v>3.04</v>
      </c>
    </row>
    <row r="591" spans="1:27" ht="23.4" thickBot="1">
      <c r="A591" s="115" t="s">
        <v>2254</v>
      </c>
      <c r="B591" s="143">
        <v>1.56</v>
      </c>
      <c r="C591" s="147">
        <v>0.89</v>
      </c>
      <c r="D591" s="116">
        <f t="shared" si="20"/>
        <v>2017</v>
      </c>
      <c r="G591" s="140" t="s">
        <v>1657</v>
      </c>
      <c r="H591" s="116">
        <v>10</v>
      </c>
      <c r="I591" s="116">
        <v>2017</v>
      </c>
      <c r="J591" t="str">
        <f t="shared" si="19"/>
        <v>10/05/2017</v>
      </c>
      <c r="N591" s="135">
        <v>43013</v>
      </c>
      <c r="O591" s="136">
        <v>0.71</v>
      </c>
      <c r="P591" s="136" t="s">
        <v>434</v>
      </c>
      <c r="Q591" s="136">
        <v>0.9</v>
      </c>
      <c r="R591" s="136" t="s">
        <v>434</v>
      </c>
      <c r="S591" s="136">
        <v>1.04</v>
      </c>
      <c r="T591" s="136">
        <v>1.1299999999999999</v>
      </c>
      <c r="U591" s="136">
        <v>1.35</v>
      </c>
      <c r="V591" s="136">
        <v>1.56</v>
      </c>
      <c r="W591" s="136">
        <v>1.94</v>
      </c>
      <c r="X591" s="136">
        <v>2.2200000000000002</v>
      </c>
      <c r="Y591" s="136">
        <v>2.41</v>
      </c>
      <c r="Z591" s="136">
        <v>2.79</v>
      </c>
      <c r="AA591" s="136">
        <v>3.03</v>
      </c>
    </row>
    <row r="592" spans="1:27" ht="23.4" thickBot="1">
      <c r="A592" s="115" t="s">
        <v>2255</v>
      </c>
      <c r="B592" s="144">
        <v>1.55</v>
      </c>
      <c r="C592" s="148">
        <v>0.86</v>
      </c>
      <c r="D592" s="116">
        <f t="shared" si="20"/>
        <v>2017</v>
      </c>
      <c r="G592" s="141" t="s">
        <v>1657</v>
      </c>
      <c r="H592" s="116">
        <v>11</v>
      </c>
      <c r="I592" s="116">
        <v>2017</v>
      </c>
      <c r="J592" t="str">
        <f t="shared" si="19"/>
        <v>11/05/2017</v>
      </c>
      <c r="N592" s="137">
        <v>43044</v>
      </c>
      <c r="O592" s="138">
        <v>0.68</v>
      </c>
      <c r="P592" s="138" t="s">
        <v>434</v>
      </c>
      <c r="Q592" s="138">
        <v>0.89</v>
      </c>
      <c r="R592" s="138" t="s">
        <v>434</v>
      </c>
      <c r="S592" s="138">
        <v>1.04</v>
      </c>
      <c r="T592" s="138">
        <v>1.1299999999999999</v>
      </c>
      <c r="U592" s="138">
        <v>1.35</v>
      </c>
      <c r="V592" s="138">
        <v>1.55</v>
      </c>
      <c r="W592" s="138">
        <v>1.93</v>
      </c>
      <c r="X592" s="138">
        <v>2.2000000000000002</v>
      </c>
      <c r="Y592" s="138">
        <v>2.39</v>
      </c>
      <c r="Z592" s="138">
        <v>2.78</v>
      </c>
      <c r="AA592" s="138">
        <v>3.03</v>
      </c>
    </row>
    <row r="593" spans="1:27" ht="23.4" thickBot="1">
      <c r="A593" s="115" t="s">
        <v>2256</v>
      </c>
      <c r="B593" s="143">
        <v>1.49</v>
      </c>
      <c r="C593" s="147">
        <v>0.84</v>
      </c>
      <c r="D593" s="116">
        <f t="shared" si="20"/>
        <v>2017</v>
      </c>
      <c r="G593" s="140" t="s">
        <v>1657</v>
      </c>
      <c r="H593" s="116">
        <v>12</v>
      </c>
      <c r="I593" s="116">
        <v>2017</v>
      </c>
      <c r="J593" t="str">
        <f t="shared" si="19"/>
        <v>12/05/2017</v>
      </c>
      <c r="N593" s="135">
        <v>43074</v>
      </c>
      <c r="O593" s="136">
        <v>0.69</v>
      </c>
      <c r="P593" s="136" t="s">
        <v>434</v>
      </c>
      <c r="Q593" s="136">
        <v>0.88</v>
      </c>
      <c r="R593" s="136" t="s">
        <v>434</v>
      </c>
      <c r="S593" s="136">
        <v>1.03</v>
      </c>
      <c r="T593" s="136">
        <v>1.1100000000000001</v>
      </c>
      <c r="U593" s="136">
        <v>1.29</v>
      </c>
      <c r="V593" s="136">
        <v>1.49</v>
      </c>
      <c r="W593" s="136">
        <v>1.85</v>
      </c>
      <c r="X593" s="136">
        <v>2.13</v>
      </c>
      <c r="Y593" s="136">
        <v>2.33</v>
      </c>
      <c r="Z593" s="136">
        <v>2.74</v>
      </c>
      <c r="AA593" s="136">
        <v>2.98</v>
      </c>
    </row>
    <row r="594" spans="1:27" ht="23.4" thickBot="1">
      <c r="A594" s="115" t="s">
        <v>2257</v>
      </c>
      <c r="B594" s="144">
        <v>1.49</v>
      </c>
      <c r="C594" s="148">
        <v>0.88</v>
      </c>
      <c r="D594" s="116">
        <f t="shared" si="20"/>
        <v>2017</v>
      </c>
      <c r="G594" s="141" t="s">
        <v>1657</v>
      </c>
      <c r="H594" s="116">
        <v>15</v>
      </c>
      <c r="I594" s="116">
        <v>2017</v>
      </c>
      <c r="J594" t="str">
        <f t="shared" si="19"/>
        <v>15/05/2017</v>
      </c>
      <c r="N594" s="138" t="s">
        <v>789</v>
      </c>
      <c r="O594" s="138">
        <v>0.73</v>
      </c>
      <c r="P594" s="138" t="s">
        <v>434</v>
      </c>
      <c r="Q594" s="138">
        <v>0.9</v>
      </c>
      <c r="R594" s="138" t="s">
        <v>434</v>
      </c>
      <c r="S594" s="138">
        <v>1.02</v>
      </c>
      <c r="T594" s="138">
        <v>1.1100000000000001</v>
      </c>
      <c r="U594" s="138">
        <v>1.31</v>
      </c>
      <c r="V594" s="138">
        <v>1.49</v>
      </c>
      <c r="W594" s="138">
        <v>1.86</v>
      </c>
      <c r="X594" s="138">
        <v>2.14</v>
      </c>
      <c r="Y594" s="138">
        <v>2.34</v>
      </c>
      <c r="Z594" s="138">
        <v>2.76</v>
      </c>
      <c r="AA594" s="138">
        <v>3</v>
      </c>
    </row>
    <row r="595" spans="1:27" ht="23.4" thickBot="1">
      <c r="A595" s="115" t="s">
        <v>2258</v>
      </c>
      <c r="B595" s="143">
        <v>1.48</v>
      </c>
      <c r="C595" s="147">
        <v>0.87</v>
      </c>
      <c r="D595" s="116">
        <f t="shared" si="20"/>
        <v>2017</v>
      </c>
      <c r="G595" s="140" t="s">
        <v>1657</v>
      </c>
      <c r="H595" s="116">
        <v>16</v>
      </c>
      <c r="I595" s="116">
        <v>2017</v>
      </c>
      <c r="J595" t="str">
        <f t="shared" si="19"/>
        <v>16/05/2017</v>
      </c>
      <c r="N595" s="136" t="s">
        <v>790</v>
      </c>
      <c r="O595" s="136">
        <v>0.72</v>
      </c>
      <c r="P595" s="136" t="s">
        <v>434</v>
      </c>
      <c r="Q595" s="136">
        <v>0.9</v>
      </c>
      <c r="R595" s="136" t="s">
        <v>434</v>
      </c>
      <c r="S595" s="136">
        <v>1.04</v>
      </c>
      <c r="T595" s="136">
        <v>1.1100000000000001</v>
      </c>
      <c r="U595" s="136">
        <v>1.29</v>
      </c>
      <c r="V595" s="136">
        <v>1.48</v>
      </c>
      <c r="W595" s="136">
        <v>1.86</v>
      </c>
      <c r="X595" s="136">
        <v>2.13</v>
      </c>
      <c r="Y595" s="136">
        <v>2.33</v>
      </c>
      <c r="Z595" s="136">
        <v>2.74</v>
      </c>
      <c r="AA595" s="136">
        <v>2.99</v>
      </c>
    </row>
    <row r="596" spans="1:27" ht="23.4" thickBot="1">
      <c r="A596" s="115" t="s">
        <v>2259</v>
      </c>
      <c r="B596" s="144">
        <v>1.42</v>
      </c>
      <c r="C596" s="148">
        <v>0.8</v>
      </c>
      <c r="D596" s="116">
        <f t="shared" si="20"/>
        <v>2017</v>
      </c>
      <c r="G596" s="141" t="s">
        <v>1657</v>
      </c>
      <c r="H596" s="116">
        <v>17</v>
      </c>
      <c r="I596" s="116">
        <v>2017</v>
      </c>
      <c r="J596" t="str">
        <f t="shared" si="19"/>
        <v>17/05/2017</v>
      </c>
      <c r="N596" s="138" t="s">
        <v>791</v>
      </c>
      <c r="O596" s="138">
        <v>0.72</v>
      </c>
      <c r="P596" s="138" t="s">
        <v>434</v>
      </c>
      <c r="Q596" s="138">
        <v>0.9</v>
      </c>
      <c r="R596" s="138" t="s">
        <v>434</v>
      </c>
      <c r="S596" s="138">
        <v>1</v>
      </c>
      <c r="T596" s="138">
        <v>1.08</v>
      </c>
      <c r="U596" s="138">
        <v>1.26</v>
      </c>
      <c r="V596" s="138">
        <v>1.42</v>
      </c>
      <c r="W596" s="138">
        <v>1.76</v>
      </c>
      <c r="X596" s="138">
        <v>2.0299999999999998</v>
      </c>
      <c r="Y596" s="138">
        <v>2.2200000000000002</v>
      </c>
      <c r="Z596" s="138">
        <v>2.65</v>
      </c>
      <c r="AA596" s="138">
        <v>2.91</v>
      </c>
    </row>
    <row r="597" spans="1:27" ht="23.4" thickBot="1">
      <c r="A597" s="115" t="s">
        <v>2260</v>
      </c>
      <c r="B597" s="143">
        <v>1.44</v>
      </c>
      <c r="C597" s="147">
        <v>0.79</v>
      </c>
      <c r="D597" s="116">
        <f t="shared" si="20"/>
        <v>2017</v>
      </c>
      <c r="G597" s="140" t="s">
        <v>1657</v>
      </c>
      <c r="H597" s="116">
        <v>18</v>
      </c>
      <c r="I597" s="116">
        <v>2017</v>
      </c>
      <c r="J597" t="str">
        <f t="shared" si="19"/>
        <v>18/05/2017</v>
      </c>
      <c r="N597" s="136" t="s">
        <v>792</v>
      </c>
      <c r="O597" s="136">
        <v>0.73</v>
      </c>
      <c r="P597" s="136" t="s">
        <v>434</v>
      </c>
      <c r="Q597" s="136">
        <v>0.93</v>
      </c>
      <c r="R597" s="136" t="s">
        <v>434</v>
      </c>
      <c r="S597" s="136">
        <v>1.02</v>
      </c>
      <c r="T597" s="136">
        <v>1.0900000000000001</v>
      </c>
      <c r="U597" s="136">
        <v>1.27</v>
      </c>
      <c r="V597" s="136">
        <v>1.44</v>
      </c>
      <c r="W597" s="136">
        <v>1.78</v>
      </c>
      <c r="X597" s="136">
        <v>2.04</v>
      </c>
      <c r="Y597" s="136">
        <v>2.23</v>
      </c>
      <c r="Z597" s="136">
        <v>2.64</v>
      </c>
      <c r="AA597" s="136">
        <v>2.9</v>
      </c>
    </row>
    <row r="598" spans="1:27" ht="23.4" thickBot="1">
      <c r="A598" s="115" t="s">
        <v>2261</v>
      </c>
      <c r="B598" s="144">
        <v>1.45</v>
      </c>
      <c r="C598" s="148">
        <v>0.76</v>
      </c>
      <c r="D598" s="116">
        <f t="shared" si="20"/>
        <v>2017</v>
      </c>
      <c r="G598" s="141" t="s">
        <v>1657</v>
      </c>
      <c r="H598" s="116">
        <v>19</v>
      </c>
      <c r="I598" s="116">
        <v>2017</v>
      </c>
      <c r="J598" t="str">
        <f t="shared" si="19"/>
        <v>19/05/2017</v>
      </c>
      <c r="N598" s="138" t="s">
        <v>793</v>
      </c>
      <c r="O598" s="138">
        <v>0.71</v>
      </c>
      <c r="P598" s="138" t="s">
        <v>434</v>
      </c>
      <c r="Q598" s="138">
        <v>0.92</v>
      </c>
      <c r="R598" s="138" t="s">
        <v>434</v>
      </c>
      <c r="S598" s="138">
        <v>1.03</v>
      </c>
      <c r="T598" s="138">
        <v>1.1000000000000001</v>
      </c>
      <c r="U598" s="138">
        <v>1.28</v>
      </c>
      <c r="V598" s="138">
        <v>1.45</v>
      </c>
      <c r="W598" s="138">
        <v>1.79</v>
      </c>
      <c r="X598" s="138">
        <v>2.0499999999999998</v>
      </c>
      <c r="Y598" s="138">
        <v>2.23</v>
      </c>
      <c r="Z598" s="138">
        <v>2.63</v>
      </c>
      <c r="AA598" s="138">
        <v>2.9</v>
      </c>
    </row>
    <row r="599" spans="1:27" ht="23.4" thickBot="1">
      <c r="A599" s="115" t="s">
        <v>2262</v>
      </c>
      <c r="B599" s="143">
        <v>1.45</v>
      </c>
      <c r="C599" s="147">
        <v>0.78</v>
      </c>
      <c r="D599" s="116">
        <f t="shared" si="20"/>
        <v>2017</v>
      </c>
      <c r="G599" s="140" t="s">
        <v>1657</v>
      </c>
      <c r="H599" s="116">
        <v>22</v>
      </c>
      <c r="I599" s="116">
        <v>2017</v>
      </c>
      <c r="J599" t="str">
        <f t="shared" si="19"/>
        <v>22/05/2017</v>
      </c>
      <c r="N599" s="136" t="s">
        <v>794</v>
      </c>
      <c r="O599" s="136">
        <v>0.7</v>
      </c>
      <c r="P599" s="136" t="s">
        <v>434</v>
      </c>
      <c r="Q599" s="136">
        <v>0.93</v>
      </c>
      <c r="R599" s="136" t="s">
        <v>434</v>
      </c>
      <c r="S599" s="136">
        <v>1.05</v>
      </c>
      <c r="T599" s="136">
        <v>1.1200000000000001</v>
      </c>
      <c r="U599" s="136">
        <v>1.29</v>
      </c>
      <c r="V599" s="136">
        <v>1.45</v>
      </c>
      <c r="W599" s="136">
        <v>1.8</v>
      </c>
      <c r="X599" s="136">
        <v>2.06</v>
      </c>
      <c r="Y599" s="136">
        <v>2.25</v>
      </c>
      <c r="Z599" s="136">
        <v>2.64</v>
      </c>
      <c r="AA599" s="136">
        <v>2.91</v>
      </c>
    </row>
    <row r="600" spans="1:27" ht="23.4" thickBot="1">
      <c r="A600" s="115" t="s">
        <v>2263</v>
      </c>
      <c r="B600" s="144">
        <v>1.49</v>
      </c>
      <c r="C600" s="148">
        <v>0.8</v>
      </c>
      <c r="D600" s="116">
        <f t="shared" si="20"/>
        <v>2017</v>
      </c>
      <c r="G600" s="141" t="s">
        <v>1657</v>
      </c>
      <c r="H600" s="116">
        <v>23</v>
      </c>
      <c r="I600" s="116">
        <v>2017</v>
      </c>
      <c r="J600" t="str">
        <f t="shared" si="19"/>
        <v>23/05/2017</v>
      </c>
      <c r="N600" s="138" t="s">
        <v>795</v>
      </c>
      <c r="O600" s="138">
        <v>0.76</v>
      </c>
      <c r="P600" s="138" t="s">
        <v>434</v>
      </c>
      <c r="Q600" s="138">
        <v>0.92</v>
      </c>
      <c r="R600" s="138" t="s">
        <v>434</v>
      </c>
      <c r="S600" s="138">
        <v>1.08</v>
      </c>
      <c r="T600" s="138">
        <v>1.1399999999999999</v>
      </c>
      <c r="U600" s="138">
        <v>1.31</v>
      </c>
      <c r="V600" s="138">
        <v>1.49</v>
      </c>
      <c r="W600" s="138">
        <v>1.84</v>
      </c>
      <c r="X600" s="138">
        <v>2.1</v>
      </c>
      <c r="Y600" s="138">
        <v>2.29</v>
      </c>
      <c r="Z600" s="138">
        <v>2.68</v>
      </c>
      <c r="AA600" s="138">
        <v>2.95</v>
      </c>
    </row>
    <row r="601" spans="1:27" ht="23.4" thickBot="1">
      <c r="A601" s="115" t="s">
        <v>2264</v>
      </c>
      <c r="B601" s="143">
        <v>1.46</v>
      </c>
      <c r="C601" s="147">
        <v>0.8</v>
      </c>
      <c r="D601" s="116">
        <f t="shared" si="20"/>
        <v>2017</v>
      </c>
      <c r="G601" s="140" t="s">
        <v>1657</v>
      </c>
      <c r="H601" s="116">
        <v>24</v>
      </c>
      <c r="I601" s="116">
        <v>2017</v>
      </c>
      <c r="J601" t="str">
        <f t="shared" si="19"/>
        <v>24/05/2017</v>
      </c>
      <c r="N601" s="136" t="s">
        <v>796</v>
      </c>
      <c r="O601" s="136">
        <v>0.76</v>
      </c>
      <c r="P601" s="136" t="s">
        <v>434</v>
      </c>
      <c r="Q601" s="136">
        <v>0.93</v>
      </c>
      <c r="R601" s="136" t="s">
        <v>434</v>
      </c>
      <c r="S601" s="136">
        <v>1.07</v>
      </c>
      <c r="T601" s="136">
        <v>1.18</v>
      </c>
      <c r="U601" s="136">
        <v>1.29</v>
      </c>
      <c r="V601" s="136">
        <v>1.46</v>
      </c>
      <c r="W601" s="136">
        <v>1.79</v>
      </c>
      <c r="X601" s="136">
        <v>2.0699999999999998</v>
      </c>
      <c r="Y601" s="136">
        <v>2.2599999999999998</v>
      </c>
      <c r="Z601" s="136">
        <v>2.65</v>
      </c>
      <c r="AA601" s="136">
        <v>2.92</v>
      </c>
    </row>
    <row r="602" spans="1:27" ht="23.4" thickBot="1">
      <c r="A602" s="115" t="s">
        <v>2265</v>
      </c>
      <c r="B602" s="144">
        <v>1.46</v>
      </c>
      <c r="C602" s="148">
        <v>0.8</v>
      </c>
      <c r="D602" s="116">
        <f t="shared" si="20"/>
        <v>2017</v>
      </c>
      <c r="G602" s="141" t="s">
        <v>1657</v>
      </c>
      <c r="H602" s="116">
        <v>25</v>
      </c>
      <c r="I602" s="116">
        <v>2017</v>
      </c>
      <c r="J602" t="str">
        <f t="shared" si="19"/>
        <v>25/05/2017</v>
      </c>
      <c r="N602" s="138" t="s">
        <v>797</v>
      </c>
      <c r="O602" s="138">
        <v>0.72</v>
      </c>
      <c r="P602" s="138" t="s">
        <v>434</v>
      </c>
      <c r="Q602" s="138">
        <v>0.94</v>
      </c>
      <c r="R602" s="138" t="s">
        <v>434</v>
      </c>
      <c r="S602" s="138">
        <v>1.08</v>
      </c>
      <c r="T602" s="138">
        <v>1.1599999999999999</v>
      </c>
      <c r="U602" s="138">
        <v>1.3</v>
      </c>
      <c r="V602" s="138">
        <v>1.46</v>
      </c>
      <c r="W602" s="138">
        <v>1.78</v>
      </c>
      <c r="X602" s="138">
        <v>2.06</v>
      </c>
      <c r="Y602" s="138">
        <v>2.25</v>
      </c>
      <c r="Z602" s="138">
        <v>2.65</v>
      </c>
      <c r="AA602" s="138">
        <v>2.92</v>
      </c>
    </row>
    <row r="603" spans="1:27" ht="23.4" thickBot="1">
      <c r="A603" s="115" t="s">
        <v>2266</v>
      </c>
      <c r="B603" s="143">
        <v>1.46</v>
      </c>
      <c r="C603" s="147">
        <v>0.79</v>
      </c>
      <c r="D603" s="116">
        <f t="shared" si="20"/>
        <v>2017</v>
      </c>
      <c r="G603" s="140" t="s">
        <v>1657</v>
      </c>
      <c r="H603" s="116">
        <v>26</v>
      </c>
      <c r="I603" s="116">
        <v>2017</v>
      </c>
      <c r="J603" t="str">
        <f t="shared" si="19"/>
        <v>26/05/2017</v>
      </c>
      <c r="N603" s="136" t="s">
        <v>798</v>
      </c>
      <c r="O603" s="136">
        <v>0.75</v>
      </c>
      <c r="P603" s="136" t="s">
        <v>434</v>
      </c>
      <c r="Q603" s="136">
        <v>0.94</v>
      </c>
      <c r="R603" s="136" t="s">
        <v>434</v>
      </c>
      <c r="S603" s="136">
        <v>1.08</v>
      </c>
      <c r="T603" s="136">
        <v>1.17</v>
      </c>
      <c r="U603" s="136">
        <v>1.3</v>
      </c>
      <c r="V603" s="136">
        <v>1.46</v>
      </c>
      <c r="W603" s="136">
        <v>1.79</v>
      </c>
      <c r="X603" s="136">
        <v>2.06</v>
      </c>
      <c r="Y603" s="136">
        <v>2.25</v>
      </c>
      <c r="Z603" s="136">
        <v>2.65</v>
      </c>
      <c r="AA603" s="136">
        <v>2.92</v>
      </c>
    </row>
    <row r="604" spans="1:27" ht="23.4" thickBot="1">
      <c r="A604" s="115" t="s">
        <v>2267</v>
      </c>
      <c r="B604" s="144">
        <v>1.44</v>
      </c>
      <c r="C604" s="148">
        <v>0.76</v>
      </c>
      <c r="D604" s="116">
        <f t="shared" si="20"/>
        <v>2017</v>
      </c>
      <c r="G604" s="141" t="s">
        <v>1657</v>
      </c>
      <c r="H604" s="116">
        <v>30</v>
      </c>
      <c r="I604" s="116">
        <v>2017</v>
      </c>
      <c r="J604" t="str">
        <f t="shared" si="19"/>
        <v>30/05/2017</v>
      </c>
      <c r="N604" s="138" t="s">
        <v>799</v>
      </c>
      <c r="O604" s="138">
        <v>0.77</v>
      </c>
      <c r="P604" s="138" t="s">
        <v>434</v>
      </c>
      <c r="Q604" s="138">
        <v>0.93</v>
      </c>
      <c r="R604" s="138" t="s">
        <v>434</v>
      </c>
      <c r="S604" s="138">
        <v>1.07</v>
      </c>
      <c r="T604" s="138">
        <v>1.1599999999999999</v>
      </c>
      <c r="U604" s="138">
        <v>1.28</v>
      </c>
      <c r="V604" s="138">
        <v>1.44</v>
      </c>
      <c r="W604" s="138">
        <v>1.76</v>
      </c>
      <c r="X604" s="138">
        <v>2.02</v>
      </c>
      <c r="Y604" s="138">
        <v>2.21</v>
      </c>
      <c r="Z604" s="138">
        <v>2.61</v>
      </c>
      <c r="AA604" s="138">
        <v>2.88</v>
      </c>
    </row>
    <row r="605" spans="1:27" ht="23.4" thickBot="1">
      <c r="A605" s="115" t="s">
        <v>2268</v>
      </c>
      <c r="B605" s="143">
        <v>1.44</v>
      </c>
      <c r="C605" s="147">
        <v>0.75</v>
      </c>
      <c r="D605" s="116">
        <f t="shared" si="20"/>
        <v>2017</v>
      </c>
      <c r="G605" s="140" t="s">
        <v>1657</v>
      </c>
      <c r="H605" s="116">
        <v>31</v>
      </c>
      <c r="I605" s="116">
        <v>2017</v>
      </c>
      <c r="J605" t="str">
        <f t="shared" si="19"/>
        <v>31/05/2017</v>
      </c>
      <c r="N605" s="136" t="s">
        <v>800</v>
      </c>
      <c r="O605" s="136">
        <v>0.86</v>
      </c>
      <c r="P605" s="136" t="s">
        <v>434</v>
      </c>
      <c r="Q605" s="136">
        <v>0.98</v>
      </c>
      <c r="R605" s="136" t="s">
        <v>434</v>
      </c>
      <c r="S605" s="136">
        <v>1.08</v>
      </c>
      <c r="T605" s="136">
        <v>1.17</v>
      </c>
      <c r="U605" s="136">
        <v>1.28</v>
      </c>
      <c r="V605" s="136">
        <v>1.44</v>
      </c>
      <c r="W605" s="136">
        <v>1.75</v>
      </c>
      <c r="X605" s="136">
        <v>2.02</v>
      </c>
      <c r="Y605" s="136">
        <v>2.21</v>
      </c>
      <c r="Z605" s="136">
        <v>2.6</v>
      </c>
      <c r="AA605" s="136">
        <v>2.87</v>
      </c>
    </row>
    <row r="606" spans="1:27" ht="23.4" thickBot="1">
      <c r="A606" s="115" t="s">
        <v>2269</v>
      </c>
      <c r="B606" s="144">
        <v>1.45</v>
      </c>
      <c r="C606" s="148">
        <v>0.75</v>
      </c>
      <c r="D606" s="116">
        <f t="shared" si="20"/>
        <v>2017</v>
      </c>
      <c r="G606" s="141" t="s">
        <v>1658</v>
      </c>
      <c r="H606" s="116">
        <v>1</v>
      </c>
      <c r="I606" s="116">
        <v>2017</v>
      </c>
      <c r="J606" t="str">
        <f t="shared" si="19"/>
        <v>1/06/2017</v>
      </c>
      <c r="N606" s="137">
        <v>42741</v>
      </c>
      <c r="O606" s="138">
        <v>0.82</v>
      </c>
      <c r="P606" s="138" t="s">
        <v>434</v>
      </c>
      <c r="Q606" s="138">
        <v>0.98</v>
      </c>
      <c r="R606" s="138" t="s">
        <v>434</v>
      </c>
      <c r="S606" s="138">
        <v>1.07</v>
      </c>
      <c r="T606" s="138">
        <v>1.1599999999999999</v>
      </c>
      <c r="U606" s="138">
        <v>1.28</v>
      </c>
      <c r="V606" s="138">
        <v>1.45</v>
      </c>
      <c r="W606" s="138">
        <v>1.76</v>
      </c>
      <c r="X606" s="138">
        <v>2.02</v>
      </c>
      <c r="Y606" s="138">
        <v>2.21</v>
      </c>
      <c r="Z606" s="138">
        <v>2.6</v>
      </c>
      <c r="AA606" s="138">
        <v>2.87</v>
      </c>
    </row>
    <row r="607" spans="1:27" ht="23.4" thickBot="1">
      <c r="A607" s="115" t="s">
        <v>2270</v>
      </c>
      <c r="B607" s="143">
        <v>1.42</v>
      </c>
      <c r="C607" s="147">
        <v>0.7</v>
      </c>
      <c r="D607" s="116">
        <f t="shared" si="20"/>
        <v>2017</v>
      </c>
      <c r="G607" s="140" t="s">
        <v>1658</v>
      </c>
      <c r="H607" s="116">
        <v>2</v>
      </c>
      <c r="I607" s="116">
        <v>2017</v>
      </c>
      <c r="J607" t="str">
        <f t="shared" si="19"/>
        <v>2/06/2017</v>
      </c>
      <c r="N607" s="135">
        <v>42772</v>
      </c>
      <c r="O607" s="136">
        <v>0.82</v>
      </c>
      <c r="P607" s="136" t="s">
        <v>434</v>
      </c>
      <c r="Q607" s="136">
        <v>0.98</v>
      </c>
      <c r="R607" s="136" t="s">
        <v>434</v>
      </c>
      <c r="S607" s="136">
        <v>1.06</v>
      </c>
      <c r="T607" s="136">
        <v>1.1599999999999999</v>
      </c>
      <c r="U607" s="136">
        <v>1.28</v>
      </c>
      <c r="V607" s="136">
        <v>1.42</v>
      </c>
      <c r="W607" s="136">
        <v>1.71</v>
      </c>
      <c r="X607" s="136">
        <v>1.96</v>
      </c>
      <c r="Y607" s="136">
        <v>2.15</v>
      </c>
      <c r="Z607" s="136">
        <v>2.5299999999999998</v>
      </c>
      <c r="AA607" s="136">
        <v>2.8</v>
      </c>
    </row>
    <row r="608" spans="1:27" ht="23.4" thickBot="1">
      <c r="A608" s="115" t="s">
        <v>2271</v>
      </c>
      <c r="B608" s="144">
        <v>1.45</v>
      </c>
      <c r="C608" s="148">
        <v>0.74</v>
      </c>
      <c r="D608" s="116">
        <f t="shared" si="20"/>
        <v>2017</v>
      </c>
      <c r="G608" s="141" t="s">
        <v>1658</v>
      </c>
      <c r="H608" s="116">
        <v>5</v>
      </c>
      <c r="I608" s="116">
        <v>2017</v>
      </c>
      <c r="J608" t="str">
        <f t="shared" si="19"/>
        <v>5/06/2017</v>
      </c>
      <c r="N608" s="137">
        <v>42861</v>
      </c>
      <c r="O608" s="138">
        <v>0.83</v>
      </c>
      <c r="P608" s="138" t="s">
        <v>434</v>
      </c>
      <c r="Q608" s="138">
        <v>0.96</v>
      </c>
      <c r="R608" s="138" t="s">
        <v>434</v>
      </c>
      <c r="S608" s="138">
        <v>1.06</v>
      </c>
      <c r="T608" s="138">
        <v>1.1599999999999999</v>
      </c>
      <c r="U608" s="138">
        <v>1.32</v>
      </c>
      <c r="V608" s="138">
        <v>1.45</v>
      </c>
      <c r="W608" s="138">
        <v>1.74</v>
      </c>
      <c r="X608" s="138">
        <v>1.99</v>
      </c>
      <c r="Y608" s="138">
        <v>2.1800000000000002</v>
      </c>
      <c r="Z608" s="138">
        <v>2.56</v>
      </c>
      <c r="AA608" s="138">
        <v>2.84</v>
      </c>
    </row>
    <row r="609" spans="1:27" ht="23.4" thickBot="1">
      <c r="A609" s="115" t="s">
        <v>2272</v>
      </c>
      <c r="B609" s="143">
        <v>1.42</v>
      </c>
      <c r="C609" s="147">
        <v>0.73</v>
      </c>
      <c r="D609" s="116">
        <f t="shared" si="20"/>
        <v>2017</v>
      </c>
      <c r="G609" s="140" t="s">
        <v>1658</v>
      </c>
      <c r="H609" s="116">
        <v>6</v>
      </c>
      <c r="I609" s="116">
        <v>2017</v>
      </c>
      <c r="J609" t="str">
        <f t="shared" si="19"/>
        <v>6/06/2017</v>
      </c>
      <c r="N609" s="135">
        <v>42892</v>
      </c>
      <c r="O609" s="136">
        <v>0.83</v>
      </c>
      <c r="P609" s="136" t="s">
        <v>434</v>
      </c>
      <c r="Q609" s="136">
        <v>0.97</v>
      </c>
      <c r="R609" s="136" t="s">
        <v>434</v>
      </c>
      <c r="S609" s="136">
        <v>1.08</v>
      </c>
      <c r="T609" s="136">
        <v>1.1599999999999999</v>
      </c>
      <c r="U609" s="136">
        <v>1.3</v>
      </c>
      <c r="V609" s="136">
        <v>1.42</v>
      </c>
      <c r="W609" s="136">
        <v>1.71</v>
      </c>
      <c r="X609" s="136">
        <v>1.95</v>
      </c>
      <c r="Y609" s="136">
        <v>2.14</v>
      </c>
      <c r="Z609" s="136">
        <v>2.5299999999999998</v>
      </c>
      <c r="AA609" s="136">
        <v>2.81</v>
      </c>
    </row>
    <row r="610" spans="1:27" ht="23.4" thickBot="1">
      <c r="A610" s="115" t="s">
        <v>2273</v>
      </c>
      <c r="B610" s="144">
        <v>1.45</v>
      </c>
      <c r="C610" s="148">
        <v>0.75</v>
      </c>
      <c r="D610" s="116">
        <f t="shared" si="20"/>
        <v>2017</v>
      </c>
      <c r="G610" s="141" t="s">
        <v>1658</v>
      </c>
      <c r="H610" s="116">
        <v>7</v>
      </c>
      <c r="I610" s="116">
        <v>2017</v>
      </c>
      <c r="J610" t="str">
        <f t="shared" si="19"/>
        <v>7/06/2017</v>
      </c>
      <c r="N610" s="137">
        <v>42922</v>
      </c>
      <c r="O610" s="138">
        <v>0.84</v>
      </c>
      <c r="P610" s="138" t="s">
        <v>434</v>
      </c>
      <c r="Q610" s="138">
        <v>1</v>
      </c>
      <c r="R610" s="138" t="s">
        <v>434</v>
      </c>
      <c r="S610" s="138">
        <v>1.0900000000000001</v>
      </c>
      <c r="T610" s="138">
        <v>1.17</v>
      </c>
      <c r="U610" s="138">
        <v>1.32</v>
      </c>
      <c r="V610" s="138">
        <v>1.45</v>
      </c>
      <c r="W610" s="138">
        <v>1.74</v>
      </c>
      <c r="X610" s="138">
        <v>1.99</v>
      </c>
      <c r="Y610" s="138">
        <v>2.1800000000000002</v>
      </c>
      <c r="Z610" s="138">
        <v>2.56</v>
      </c>
      <c r="AA610" s="138">
        <v>2.84</v>
      </c>
    </row>
    <row r="611" spans="1:27" ht="23.4" thickBot="1">
      <c r="A611" s="115" t="s">
        <v>2274</v>
      </c>
      <c r="B611" s="143">
        <v>1.47</v>
      </c>
      <c r="C611" s="147">
        <v>0.77</v>
      </c>
      <c r="D611" s="116">
        <f t="shared" si="20"/>
        <v>2017</v>
      </c>
      <c r="G611" s="140" t="s">
        <v>1658</v>
      </c>
      <c r="H611" s="116">
        <v>8</v>
      </c>
      <c r="I611" s="116">
        <v>2017</v>
      </c>
      <c r="J611" t="str">
        <f t="shared" si="19"/>
        <v>8/06/2017</v>
      </c>
      <c r="N611" s="135">
        <v>42953</v>
      </c>
      <c r="O611" s="136">
        <v>0.8</v>
      </c>
      <c r="P611" s="136" t="s">
        <v>434</v>
      </c>
      <c r="Q611" s="136">
        <v>1.01</v>
      </c>
      <c r="R611" s="136" t="s">
        <v>434</v>
      </c>
      <c r="S611" s="136">
        <v>1.1100000000000001</v>
      </c>
      <c r="T611" s="136">
        <v>1.19</v>
      </c>
      <c r="U611" s="136">
        <v>1.33</v>
      </c>
      <c r="V611" s="136">
        <v>1.47</v>
      </c>
      <c r="W611" s="136">
        <v>1.75</v>
      </c>
      <c r="X611" s="136">
        <v>2</v>
      </c>
      <c r="Y611" s="136">
        <v>2.19</v>
      </c>
      <c r="Z611" s="136">
        <v>2.57</v>
      </c>
      <c r="AA611" s="136">
        <v>2.85</v>
      </c>
    </row>
    <row r="612" spans="1:27" ht="23.4" thickBot="1">
      <c r="A612" s="115" t="s">
        <v>2275</v>
      </c>
      <c r="B612" s="144">
        <v>1.5</v>
      </c>
      <c r="C612" s="148">
        <v>0.78</v>
      </c>
      <c r="D612" s="116">
        <f t="shared" si="20"/>
        <v>2017</v>
      </c>
      <c r="G612" s="141" t="s">
        <v>1658</v>
      </c>
      <c r="H612" s="116">
        <v>9</v>
      </c>
      <c r="I612" s="116">
        <v>2017</v>
      </c>
      <c r="J612" t="str">
        <f t="shared" si="19"/>
        <v>9/06/2017</v>
      </c>
      <c r="N612" s="137">
        <v>42984</v>
      </c>
      <c r="O612" s="138">
        <v>0.8</v>
      </c>
      <c r="P612" s="138" t="s">
        <v>434</v>
      </c>
      <c r="Q612" s="138">
        <v>1.01</v>
      </c>
      <c r="R612" s="138" t="s">
        <v>434</v>
      </c>
      <c r="S612" s="138">
        <v>1.1299999999999999</v>
      </c>
      <c r="T612" s="138">
        <v>1.2</v>
      </c>
      <c r="U612" s="138">
        <v>1.35</v>
      </c>
      <c r="V612" s="138">
        <v>1.5</v>
      </c>
      <c r="W612" s="138">
        <v>1.77</v>
      </c>
      <c r="X612" s="138">
        <v>2.02</v>
      </c>
      <c r="Y612" s="138">
        <v>2.21</v>
      </c>
      <c r="Z612" s="138">
        <v>2.59</v>
      </c>
      <c r="AA612" s="138">
        <v>2.86</v>
      </c>
    </row>
    <row r="613" spans="1:27" ht="23.4" thickBot="1">
      <c r="A613" s="115" t="s">
        <v>2276</v>
      </c>
      <c r="B613" s="143">
        <v>1.5</v>
      </c>
      <c r="C613" s="147">
        <v>0.81</v>
      </c>
      <c r="D613" s="116">
        <f t="shared" si="20"/>
        <v>2017</v>
      </c>
      <c r="G613" s="140" t="s">
        <v>1658</v>
      </c>
      <c r="H613" s="116">
        <v>12</v>
      </c>
      <c r="I613" s="116">
        <v>2017</v>
      </c>
      <c r="J613" t="str">
        <f t="shared" si="19"/>
        <v>12/06/2017</v>
      </c>
      <c r="N613" s="135">
        <v>43075</v>
      </c>
      <c r="O613" s="136">
        <v>0.82</v>
      </c>
      <c r="P613" s="136" t="s">
        <v>434</v>
      </c>
      <c r="Q613" s="136">
        <v>0.98</v>
      </c>
      <c r="R613" s="136" t="s">
        <v>434</v>
      </c>
      <c r="S613" s="136">
        <v>1.0900000000000001</v>
      </c>
      <c r="T613" s="136">
        <v>1.19</v>
      </c>
      <c r="U613" s="136">
        <v>1.35</v>
      </c>
      <c r="V613" s="136">
        <v>1.5</v>
      </c>
      <c r="W613" s="136">
        <v>1.78</v>
      </c>
      <c r="X613" s="136">
        <v>2.02</v>
      </c>
      <c r="Y613" s="136">
        <v>2.21</v>
      </c>
      <c r="Z613" s="136">
        <v>2.59</v>
      </c>
      <c r="AA613" s="136">
        <v>2.86</v>
      </c>
    </row>
    <row r="614" spans="1:27" ht="23.4" thickBot="1">
      <c r="A614" s="115" t="s">
        <v>2277</v>
      </c>
      <c r="B614" s="144">
        <v>1.51</v>
      </c>
      <c r="C614" s="148">
        <v>0.8</v>
      </c>
      <c r="D614" s="116">
        <f t="shared" si="20"/>
        <v>2017</v>
      </c>
      <c r="G614" s="141" t="s">
        <v>1658</v>
      </c>
      <c r="H614" s="116">
        <v>13</v>
      </c>
      <c r="I614" s="116">
        <v>2017</v>
      </c>
      <c r="J614" t="str">
        <f t="shared" si="19"/>
        <v>13/06/2017</v>
      </c>
      <c r="N614" s="138" t="s">
        <v>801</v>
      </c>
      <c r="O614" s="138">
        <v>0.89</v>
      </c>
      <c r="P614" s="138" t="s">
        <v>434</v>
      </c>
      <c r="Q614" s="138">
        <v>1</v>
      </c>
      <c r="R614" s="138" t="s">
        <v>434</v>
      </c>
      <c r="S614" s="138">
        <v>1.1200000000000001</v>
      </c>
      <c r="T614" s="138">
        <v>1.22</v>
      </c>
      <c r="U614" s="138">
        <v>1.38</v>
      </c>
      <c r="V614" s="138">
        <v>1.51</v>
      </c>
      <c r="W614" s="138">
        <v>1.79</v>
      </c>
      <c r="X614" s="138">
        <v>2.02</v>
      </c>
      <c r="Y614" s="138">
        <v>2.21</v>
      </c>
      <c r="Z614" s="138">
        <v>2.6</v>
      </c>
      <c r="AA614" s="138">
        <v>2.87</v>
      </c>
    </row>
    <row r="615" spans="1:27" ht="23.4" thickBot="1">
      <c r="A615" s="115" t="s">
        <v>2278</v>
      </c>
      <c r="B615" s="143">
        <v>1.48</v>
      </c>
      <c r="C615" s="147">
        <v>0.77</v>
      </c>
      <c r="D615" s="116">
        <f t="shared" si="20"/>
        <v>2017</v>
      </c>
      <c r="G615" s="140" t="s">
        <v>1658</v>
      </c>
      <c r="H615" s="116">
        <v>14</v>
      </c>
      <c r="I615" s="116">
        <v>2017</v>
      </c>
      <c r="J615" t="str">
        <f t="shared" si="19"/>
        <v>14/06/2017</v>
      </c>
      <c r="N615" s="136" t="s">
        <v>802</v>
      </c>
      <c r="O615" s="136">
        <v>0.9</v>
      </c>
      <c r="P615" s="136" t="s">
        <v>434</v>
      </c>
      <c r="Q615" s="136">
        <v>1.01</v>
      </c>
      <c r="R615" s="136" t="s">
        <v>434</v>
      </c>
      <c r="S615" s="136">
        <v>1.1200000000000001</v>
      </c>
      <c r="T615" s="136">
        <v>1.2</v>
      </c>
      <c r="U615" s="136">
        <v>1.35</v>
      </c>
      <c r="V615" s="136">
        <v>1.48</v>
      </c>
      <c r="W615" s="136">
        <v>1.74</v>
      </c>
      <c r="X615" s="136">
        <v>1.96</v>
      </c>
      <c r="Y615" s="136">
        <v>2.15</v>
      </c>
      <c r="Z615" s="136">
        <v>2.5299999999999998</v>
      </c>
      <c r="AA615" s="136">
        <v>2.79</v>
      </c>
    </row>
    <row r="616" spans="1:27" ht="23.4" thickBot="1">
      <c r="A616" s="115" t="s">
        <v>2279</v>
      </c>
      <c r="B616" s="144">
        <v>1.49</v>
      </c>
      <c r="C616" s="148">
        <v>0.81</v>
      </c>
      <c r="D616" s="116">
        <f t="shared" si="20"/>
        <v>2017</v>
      </c>
      <c r="G616" s="141" t="s">
        <v>1658</v>
      </c>
      <c r="H616" s="116">
        <v>15</v>
      </c>
      <c r="I616" s="116">
        <v>2017</v>
      </c>
      <c r="J616" t="str">
        <f t="shared" si="19"/>
        <v>15/06/2017</v>
      </c>
      <c r="N616" s="138" t="s">
        <v>803</v>
      </c>
      <c r="O616" s="138">
        <v>0.86</v>
      </c>
      <c r="P616" s="138" t="s">
        <v>434</v>
      </c>
      <c r="Q616" s="138">
        <v>1.02</v>
      </c>
      <c r="R616" s="138" t="s">
        <v>434</v>
      </c>
      <c r="S616" s="138">
        <v>1.1299999999999999</v>
      </c>
      <c r="T616" s="138">
        <v>1.21</v>
      </c>
      <c r="U616" s="138">
        <v>1.35</v>
      </c>
      <c r="V616" s="138">
        <v>1.49</v>
      </c>
      <c r="W616" s="138">
        <v>1.76</v>
      </c>
      <c r="X616" s="138">
        <v>1.98</v>
      </c>
      <c r="Y616" s="138">
        <v>2.16</v>
      </c>
      <c r="Z616" s="138">
        <v>2.52</v>
      </c>
      <c r="AA616" s="138">
        <v>2.78</v>
      </c>
    </row>
    <row r="617" spans="1:27" ht="23.4" thickBot="1">
      <c r="A617" s="115" t="s">
        <v>2280</v>
      </c>
      <c r="B617" s="143">
        <v>1.48</v>
      </c>
      <c r="C617" s="147">
        <v>0.81</v>
      </c>
      <c r="D617" s="116">
        <f t="shared" si="20"/>
        <v>2017</v>
      </c>
      <c r="G617" s="140" t="s">
        <v>1658</v>
      </c>
      <c r="H617" s="116">
        <v>16</v>
      </c>
      <c r="I617" s="116">
        <v>2017</v>
      </c>
      <c r="J617" t="str">
        <f t="shared" si="19"/>
        <v>16/06/2017</v>
      </c>
      <c r="N617" s="136" t="s">
        <v>804</v>
      </c>
      <c r="O617" s="136">
        <v>0.85</v>
      </c>
      <c r="P617" s="136" t="s">
        <v>434</v>
      </c>
      <c r="Q617" s="136">
        <v>1.03</v>
      </c>
      <c r="R617" s="136" t="s">
        <v>434</v>
      </c>
      <c r="S617" s="136">
        <v>1.1299999999999999</v>
      </c>
      <c r="T617" s="136">
        <v>1.21</v>
      </c>
      <c r="U617" s="136">
        <v>1.32</v>
      </c>
      <c r="V617" s="136">
        <v>1.48</v>
      </c>
      <c r="W617" s="136">
        <v>1.75</v>
      </c>
      <c r="X617" s="136">
        <v>1.97</v>
      </c>
      <c r="Y617" s="136">
        <v>2.16</v>
      </c>
      <c r="Z617" s="136">
        <v>2.52</v>
      </c>
      <c r="AA617" s="136">
        <v>2.78</v>
      </c>
    </row>
    <row r="618" spans="1:27" ht="23.4" thickBot="1">
      <c r="A618" s="115" t="s">
        <v>2281</v>
      </c>
      <c r="B618" s="144">
        <v>1.52</v>
      </c>
      <c r="C618" s="148">
        <v>0.82</v>
      </c>
      <c r="D618" s="116">
        <f t="shared" si="20"/>
        <v>2017</v>
      </c>
      <c r="G618" s="141" t="s">
        <v>1658</v>
      </c>
      <c r="H618" s="116">
        <v>19</v>
      </c>
      <c r="I618" s="116">
        <v>2017</v>
      </c>
      <c r="J618" t="str">
        <f t="shared" si="19"/>
        <v>19/06/2017</v>
      </c>
      <c r="N618" s="138" t="s">
        <v>805</v>
      </c>
      <c r="O618" s="138">
        <v>0.85</v>
      </c>
      <c r="P618" s="138" t="s">
        <v>434</v>
      </c>
      <c r="Q618" s="138">
        <v>1.02</v>
      </c>
      <c r="R618" s="138" t="s">
        <v>434</v>
      </c>
      <c r="S618" s="138">
        <v>1.1299999999999999</v>
      </c>
      <c r="T618" s="138">
        <v>1.22</v>
      </c>
      <c r="U618" s="138">
        <v>1.36</v>
      </c>
      <c r="V618" s="138">
        <v>1.52</v>
      </c>
      <c r="W618" s="138">
        <v>1.8</v>
      </c>
      <c r="X618" s="138">
        <v>2.02</v>
      </c>
      <c r="Y618" s="138">
        <v>2.19</v>
      </c>
      <c r="Z618" s="138">
        <v>2.5299999999999998</v>
      </c>
      <c r="AA618" s="138">
        <v>2.79</v>
      </c>
    </row>
    <row r="619" spans="1:27" ht="23.4" thickBot="1">
      <c r="A619" s="115" t="s">
        <v>2282</v>
      </c>
      <c r="B619" s="143">
        <v>1.5</v>
      </c>
      <c r="C619" s="147">
        <v>0.8</v>
      </c>
      <c r="D619" s="116">
        <f t="shared" si="20"/>
        <v>2017</v>
      </c>
      <c r="G619" s="140" t="s">
        <v>1658</v>
      </c>
      <c r="H619" s="116">
        <v>20</v>
      </c>
      <c r="I619" s="116">
        <v>2017</v>
      </c>
      <c r="J619" t="str">
        <f t="shared" si="19"/>
        <v>20/06/2017</v>
      </c>
      <c r="N619" s="136" t="s">
        <v>806</v>
      </c>
      <c r="O619" s="136">
        <v>0.88</v>
      </c>
      <c r="P619" s="136" t="s">
        <v>434</v>
      </c>
      <c r="Q619" s="136">
        <v>1.01</v>
      </c>
      <c r="R619" s="136" t="s">
        <v>434</v>
      </c>
      <c r="S619" s="136">
        <v>1.1399999999999999</v>
      </c>
      <c r="T619" s="136">
        <v>1.22</v>
      </c>
      <c r="U619" s="136">
        <v>1.36</v>
      </c>
      <c r="V619" s="136">
        <v>1.5</v>
      </c>
      <c r="W619" s="136">
        <v>1.77</v>
      </c>
      <c r="X619" s="136">
        <v>1.99</v>
      </c>
      <c r="Y619" s="136">
        <v>2.16</v>
      </c>
      <c r="Z619" s="136">
        <v>2.4900000000000002</v>
      </c>
      <c r="AA619" s="136">
        <v>2.74</v>
      </c>
    </row>
    <row r="620" spans="1:27" ht="23.4" thickBot="1">
      <c r="A620" s="115" t="s">
        <v>2283</v>
      </c>
      <c r="B620" s="144">
        <v>1.5</v>
      </c>
      <c r="C620" s="148">
        <v>0.78</v>
      </c>
      <c r="D620" s="116">
        <f t="shared" si="20"/>
        <v>2017</v>
      </c>
      <c r="G620" s="141" t="s">
        <v>1658</v>
      </c>
      <c r="H620" s="116">
        <v>21</v>
      </c>
      <c r="I620" s="116">
        <v>2017</v>
      </c>
      <c r="J620" t="str">
        <f t="shared" si="19"/>
        <v>21/06/2017</v>
      </c>
      <c r="N620" s="138" t="s">
        <v>807</v>
      </c>
      <c r="O620" s="138">
        <v>0.85</v>
      </c>
      <c r="P620" s="138" t="s">
        <v>434</v>
      </c>
      <c r="Q620" s="138">
        <v>0.99</v>
      </c>
      <c r="R620" s="138" t="s">
        <v>434</v>
      </c>
      <c r="S620" s="138">
        <v>1.1200000000000001</v>
      </c>
      <c r="T620" s="138">
        <v>1.22</v>
      </c>
      <c r="U620" s="138">
        <v>1.36</v>
      </c>
      <c r="V620" s="138">
        <v>1.5</v>
      </c>
      <c r="W620" s="138">
        <v>1.78</v>
      </c>
      <c r="X620" s="138">
        <v>2</v>
      </c>
      <c r="Y620" s="138">
        <v>2.16</v>
      </c>
      <c r="Z620" s="138">
        <v>2.48</v>
      </c>
      <c r="AA620" s="138">
        <v>2.73</v>
      </c>
    </row>
    <row r="621" spans="1:27" ht="23.4" thickBot="1">
      <c r="A621" s="115" t="s">
        <v>2284</v>
      </c>
      <c r="B621" s="143">
        <v>1.48</v>
      </c>
      <c r="C621" s="147">
        <v>0.75</v>
      </c>
      <c r="D621" s="116">
        <f t="shared" si="20"/>
        <v>2017</v>
      </c>
      <c r="G621" s="140" t="s">
        <v>1658</v>
      </c>
      <c r="H621" s="116">
        <v>22</v>
      </c>
      <c r="I621" s="116">
        <v>2017</v>
      </c>
      <c r="J621" t="str">
        <f t="shared" si="19"/>
        <v>22/06/2017</v>
      </c>
      <c r="N621" s="136" t="s">
        <v>808</v>
      </c>
      <c r="O621" s="136">
        <v>0.8</v>
      </c>
      <c r="P621" s="136" t="s">
        <v>434</v>
      </c>
      <c r="Q621" s="136">
        <v>0.96</v>
      </c>
      <c r="R621" s="136" t="s">
        <v>434</v>
      </c>
      <c r="S621" s="136">
        <v>1.1000000000000001</v>
      </c>
      <c r="T621" s="136">
        <v>1.22</v>
      </c>
      <c r="U621" s="136">
        <v>1.34</v>
      </c>
      <c r="V621" s="136">
        <v>1.48</v>
      </c>
      <c r="W621" s="136">
        <v>1.76</v>
      </c>
      <c r="X621" s="136">
        <v>1.98</v>
      </c>
      <c r="Y621" s="136">
        <v>2.15</v>
      </c>
      <c r="Z621" s="136">
        <v>2.4700000000000002</v>
      </c>
      <c r="AA621" s="136">
        <v>2.72</v>
      </c>
    </row>
    <row r="622" spans="1:27" ht="23.4" thickBot="1">
      <c r="A622" s="115" t="s">
        <v>2285</v>
      </c>
      <c r="B622" s="144">
        <v>1.48</v>
      </c>
      <c r="C622" s="148">
        <v>0.74</v>
      </c>
      <c r="D622" s="116">
        <f t="shared" si="20"/>
        <v>2017</v>
      </c>
      <c r="G622" s="141" t="s">
        <v>1658</v>
      </c>
      <c r="H622" s="116">
        <v>23</v>
      </c>
      <c r="I622" s="116">
        <v>2017</v>
      </c>
      <c r="J622" t="str">
        <f t="shared" si="19"/>
        <v>23/06/2017</v>
      </c>
      <c r="N622" s="138" t="s">
        <v>809</v>
      </c>
      <c r="O622" s="138">
        <v>0.76</v>
      </c>
      <c r="P622" s="138" t="s">
        <v>434</v>
      </c>
      <c r="Q622" s="138">
        <v>0.97</v>
      </c>
      <c r="R622" s="138" t="s">
        <v>434</v>
      </c>
      <c r="S622" s="138">
        <v>1.1000000000000001</v>
      </c>
      <c r="T622" s="138">
        <v>1.21</v>
      </c>
      <c r="U622" s="138">
        <v>1.34</v>
      </c>
      <c r="V622" s="138">
        <v>1.48</v>
      </c>
      <c r="W622" s="138">
        <v>1.77</v>
      </c>
      <c r="X622" s="138">
        <v>1.98</v>
      </c>
      <c r="Y622" s="138">
        <v>2.15</v>
      </c>
      <c r="Z622" s="138">
        <v>2.48</v>
      </c>
      <c r="AA622" s="138">
        <v>2.71</v>
      </c>
    </row>
    <row r="623" spans="1:27" ht="23.4" thickBot="1">
      <c r="A623" s="115" t="s">
        <v>2286</v>
      </c>
      <c r="B623" s="143">
        <v>1.48</v>
      </c>
      <c r="C623" s="147">
        <v>0.73</v>
      </c>
      <c r="D623" s="116">
        <f t="shared" si="20"/>
        <v>2017</v>
      </c>
      <c r="G623" s="140" t="s">
        <v>1658</v>
      </c>
      <c r="H623" s="116">
        <v>26</v>
      </c>
      <c r="I623" s="116">
        <v>2017</v>
      </c>
      <c r="J623" t="str">
        <f t="shared" si="19"/>
        <v>26/06/2017</v>
      </c>
      <c r="N623" s="136" t="s">
        <v>810</v>
      </c>
      <c r="O623" s="136">
        <v>0.81</v>
      </c>
      <c r="P623" s="136" t="s">
        <v>434</v>
      </c>
      <c r="Q623" s="136">
        <v>0.99</v>
      </c>
      <c r="R623" s="136" t="s">
        <v>434</v>
      </c>
      <c r="S623" s="136">
        <v>1.1000000000000001</v>
      </c>
      <c r="T623" s="136">
        <v>1.2</v>
      </c>
      <c r="U623" s="136">
        <v>1.36</v>
      </c>
      <c r="V623" s="136">
        <v>1.48</v>
      </c>
      <c r="W623" s="136">
        <v>1.77</v>
      </c>
      <c r="X623" s="136">
        <v>1.97</v>
      </c>
      <c r="Y623" s="136">
        <v>2.14</v>
      </c>
      <c r="Z623" s="136">
        <v>2.46</v>
      </c>
      <c r="AA623" s="136">
        <v>2.7</v>
      </c>
    </row>
    <row r="624" spans="1:27" ht="23.4" thickBot="1">
      <c r="A624" s="115" t="s">
        <v>2287</v>
      </c>
      <c r="B624" s="144">
        <v>1.53</v>
      </c>
      <c r="C624" s="148">
        <v>0.79</v>
      </c>
      <c r="D624" s="116">
        <f t="shared" si="20"/>
        <v>2017</v>
      </c>
      <c r="G624" s="141" t="s">
        <v>1658</v>
      </c>
      <c r="H624" s="116">
        <v>27</v>
      </c>
      <c r="I624" s="116">
        <v>2017</v>
      </c>
      <c r="J624" t="str">
        <f t="shared" si="19"/>
        <v>27/06/2017</v>
      </c>
      <c r="N624" s="138" t="s">
        <v>811</v>
      </c>
      <c r="O624" s="138">
        <v>0.89</v>
      </c>
      <c r="P624" s="138" t="s">
        <v>434</v>
      </c>
      <c r="Q624" s="138">
        <v>1</v>
      </c>
      <c r="R624" s="138" t="s">
        <v>434</v>
      </c>
      <c r="S624" s="138">
        <v>1.1299999999999999</v>
      </c>
      <c r="T624" s="138">
        <v>1.22</v>
      </c>
      <c r="U624" s="138">
        <v>1.38</v>
      </c>
      <c r="V624" s="138">
        <v>1.53</v>
      </c>
      <c r="W624" s="138">
        <v>1.83</v>
      </c>
      <c r="X624" s="138">
        <v>2.04</v>
      </c>
      <c r="Y624" s="138">
        <v>2.21</v>
      </c>
      <c r="Z624" s="138">
        <v>2.52</v>
      </c>
      <c r="AA624" s="138">
        <v>2.75</v>
      </c>
    </row>
    <row r="625" spans="1:27" ht="23.4" thickBot="1">
      <c r="A625" s="115" t="s">
        <v>2288</v>
      </c>
      <c r="B625" s="143">
        <v>1.51</v>
      </c>
      <c r="C625" s="147">
        <v>0.79</v>
      </c>
      <c r="D625" s="116">
        <f t="shared" si="20"/>
        <v>2017</v>
      </c>
      <c r="G625" s="140" t="s">
        <v>1658</v>
      </c>
      <c r="H625" s="116">
        <v>28</v>
      </c>
      <c r="I625" s="116">
        <v>2017</v>
      </c>
      <c r="J625" t="str">
        <f t="shared" si="19"/>
        <v>28/06/2017</v>
      </c>
      <c r="N625" s="136" t="s">
        <v>812</v>
      </c>
      <c r="O625" s="136">
        <v>0.89</v>
      </c>
      <c r="P625" s="136" t="s">
        <v>434</v>
      </c>
      <c r="Q625" s="136">
        <v>1.02</v>
      </c>
      <c r="R625" s="136" t="s">
        <v>434</v>
      </c>
      <c r="S625" s="136">
        <v>1.1200000000000001</v>
      </c>
      <c r="T625" s="136">
        <v>1.21</v>
      </c>
      <c r="U625" s="136">
        <v>1.34</v>
      </c>
      <c r="V625" s="136">
        <v>1.51</v>
      </c>
      <c r="W625" s="136">
        <v>1.81</v>
      </c>
      <c r="X625" s="136">
        <v>2.0499999999999998</v>
      </c>
      <c r="Y625" s="136">
        <v>2.2200000000000002</v>
      </c>
      <c r="Z625" s="136">
        <v>2.5499999999999998</v>
      </c>
      <c r="AA625" s="136">
        <v>2.77</v>
      </c>
    </row>
    <row r="626" spans="1:27" ht="23.4" thickBot="1">
      <c r="A626" s="115" t="s">
        <v>2289</v>
      </c>
      <c r="B626" s="144">
        <v>1.53</v>
      </c>
      <c r="C626" s="148">
        <v>0.84</v>
      </c>
      <c r="D626" s="116">
        <f t="shared" si="20"/>
        <v>2017</v>
      </c>
      <c r="G626" s="141" t="s">
        <v>1658</v>
      </c>
      <c r="H626" s="116">
        <v>29</v>
      </c>
      <c r="I626" s="116">
        <v>2017</v>
      </c>
      <c r="J626" t="str">
        <f t="shared" si="19"/>
        <v>29/06/2017</v>
      </c>
      <c r="N626" s="138" t="s">
        <v>813</v>
      </c>
      <c r="O626" s="138">
        <v>0.88</v>
      </c>
      <c r="P626" s="138" t="s">
        <v>434</v>
      </c>
      <c r="Q626" s="138">
        <v>1.04</v>
      </c>
      <c r="R626" s="138" t="s">
        <v>434</v>
      </c>
      <c r="S626" s="138">
        <v>1.1399999999999999</v>
      </c>
      <c r="T626" s="138">
        <v>1.23</v>
      </c>
      <c r="U626" s="138">
        <v>1.38</v>
      </c>
      <c r="V626" s="138">
        <v>1.53</v>
      </c>
      <c r="W626" s="138">
        <v>1.85</v>
      </c>
      <c r="X626" s="138">
        <v>2.1</v>
      </c>
      <c r="Y626" s="138">
        <v>2.27</v>
      </c>
      <c r="Z626" s="138">
        <v>2.59</v>
      </c>
      <c r="AA626" s="138">
        <v>2.82</v>
      </c>
    </row>
    <row r="627" spans="1:27" ht="23.4" thickBot="1">
      <c r="A627" s="115" t="s">
        <v>2290</v>
      </c>
      <c r="B627" s="143">
        <v>1.55</v>
      </c>
      <c r="C627" s="147">
        <v>0.87</v>
      </c>
      <c r="D627" s="116">
        <f t="shared" si="20"/>
        <v>2017</v>
      </c>
      <c r="G627" s="140" t="s">
        <v>1658</v>
      </c>
      <c r="H627" s="116">
        <v>30</v>
      </c>
      <c r="I627" s="116">
        <v>2017</v>
      </c>
      <c r="J627" t="str">
        <f t="shared" si="19"/>
        <v>30/06/2017</v>
      </c>
      <c r="N627" s="136" t="s">
        <v>814</v>
      </c>
      <c r="O627" s="136">
        <v>0.84</v>
      </c>
      <c r="P627" s="136" t="s">
        <v>434</v>
      </c>
      <c r="Q627" s="136">
        <v>1.03</v>
      </c>
      <c r="R627" s="136" t="s">
        <v>434</v>
      </c>
      <c r="S627" s="136">
        <v>1.1399999999999999</v>
      </c>
      <c r="T627" s="136">
        <v>1.24</v>
      </c>
      <c r="U627" s="136">
        <v>1.38</v>
      </c>
      <c r="V627" s="136">
        <v>1.55</v>
      </c>
      <c r="W627" s="136">
        <v>1.89</v>
      </c>
      <c r="X627" s="136">
        <v>2.14</v>
      </c>
      <c r="Y627" s="136">
        <v>2.31</v>
      </c>
      <c r="Z627" s="136">
        <v>2.61</v>
      </c>
      <c r="AA627" s="136">
        <v>2.84</v>
      </c>
    </row>
    <row r="628" spans="1:27" ht="23.4" thickBot="1">
      <c r="A628" s="115" t="s">
        <v>2291</v>
      </c>
      <c r="B628" s="144">
        <v>1.6</v>
      </c>
      <c r="C628" s="148">
        <v>0.88</v>
      </c>
      <c r="D628" s="116">
        <f t="shared" si="20"/>
        <v>2017</v>
      </c>
      <c r="G628" s="141" t="s">
        <v>1659</v>
      </c>
      <c r="H628" s="116">
        <v>3</v>
      </c>
      <c r="I628" s="116">
        <v>2017</v>
      </c>
      <c r="J628" t="str">
        <f t="shared" si="19"/>
        <v>3/07/2017</v>
      </c>
      <c r="N628" s="137">
        <v>42801</v>
      </c>
      <c r="O628" s="138">
        <v>0.96</v>
      </c>
      <c r="P628" s="138" t="s">
        <v>434</v>
      </c>
      <c r="Q628" s="138">
        <v>1.06</v>
      </c>
      <c r="R628" s="138" t="s">
        <v>434</v>
      </c>
      <c r="S628" s="138">
        <v>1.1299999999999999</v>
      </c>
      <c r="T628" s="138">
        <v>1.24</v>
      </c>
      <c r="U628" s="138">
        <v>1.41</v>
      </c>
      <c r="V628" s="138">
        <v>1.6</v>
      </c>
      <c r="W628" s="138">
        <v>1.93</v>
      </c>
      <c r="X628" s="138">
        <v>2.19</v>
      </c>
      <c r="Y628" s="138">
        <v>2.35</v>
      </c>
      <c r="Z628" s="138">
        <v>2.65</v>
      </c>
      <c r="AA628" s="138">
        <v>2.86</v>
      </c>
    </row>
    <row r="629" spans="1:27" ht="23.4" thickBot="1">
      <c r="A629" s="115" t="s">
        <v>2292</v>
      </c>
      <c r="B629" s="143">
        <v>1.59</v>
      </c>
      <c r="C629" s="147">
        <v>0.86</v>
      </c>
      <c r="D629" s="116">
        <f t="shared" si="20"/>
        <v>2017</v>
      </c>
      <c r="G629" s="140" t="s">
        <v>1659</v>
      </c>
      <c r="H629" s="116">
        <v>5</v>
      </c>
      <c r="I629" s="116">
        <v>2017</v>
      </c>
      <c r="J629" t="str">
        <f t="shared" si="19"/>
        <v>5/07/2017</v>
      </c>
      <c r="N629" s="135">
        <v>42862</v>
      </c>
      <c r="O629" s="136">
        <v>0.97</v>
      </c>
      <c r="P629" s="136" t="s">
        <v>434</v>
      </c>
      <c r="Q629" s="136">
        <v>1.05</v>
      </c>
      <c r="R629" s="136" t="s">
        <v>434</v>
      </c>
      <c r="S629" s="136">
        <v>1.1499999999999999</v>
      </c>
      <c r="T629" s="136">
        <v>1.24</v>
      </c>
      <c r="U629" s="136">
        <v>1.41</v>
      </c>
      <c r="V629" s="136">
        <v>1.59</v>
      </c>
      <c r="W629" s="136">
        <v>1.92</v>
      </c>
      <c r="X629" s="136">
        <v>2.17</v>
      </c>
      <c r="Y629" s="136">
        <v>2.33</v>
      </c>
      <c r="Z629" s="136">
        <v>2.63</v>
      </c>
      <c r="AA629" s="136">
        <v>2.85</v>
      </c>
    </row>
    <row r="630" spans="1:27" ht="23.4" thickBot="1">
      <c r="A630" s="115" t="s">
        <v>2293</v>
      </c>
      <c r="B630" s="144">
        <v>1.6</v>
      </c>
      <c r="C630" s="148">
        <v>0.9</v>
      </c>
      <c r="D630" s="116">
        <f t="shared" si="20"/>
        <v>2017</v>
      </c>
      <c r="G630" s="141" t="s">
        <v>1659</v>
      </c>
      <c r="H630" s="116">
        <v>6</v>
      </c>
      <c r="I630" s="116">
        <v>2017</v>
      </c>
      <c r="J630" t="str">
        <f t="shared" si="19"/>
        <v>6/07/2017</v>
      </c>
      <c r="N630" s="137">
        <v>42893</v>
      </c>
      <c r="O630" s="138">
        <v>0.95</v>
      </c>
      <c r="P630" s="138" t="s">
        <v>434</v>
      </c>
      <c r="Q630" s="138">
        <v>1.04</v>
      </c>
      <c r="R630" s="138" t="s">
        <v>434</v>
      </c>
      <c r="S630" s="138">
        <v>1.1399999999999999</v>
      </c>
      <c r="T630" s="138">
        <v>1.23</v>
      </c>
      <c r="U630" s="138">
        <v>1.4</v>
      </c>
      <c r="V630" s="138">
        <v>1.6</v>
      </c>
      <c r="W630" s="138">
        <v>1.94</v>
      </c>
      <c r="X630" s="138">
        <v>2.21</v>
      </c>
      <c r="Y630" s="138">
        <v>2.37</v>
      </c>
      <c r="Z630" s="138">
        <v>2.68</v>
      </c>
      <c r="AA630" s="138">
        <v>2.9</v>
      </c>
    </row>
    <row r="631" spans="1:27" ht="23.4" thickBot="1">
      <c r="A631" s="115" t="s">
        <v>2294</v>
      </c>
      <c r="B631" s="143">
        <v>1.6</v>
      </c>
      <c r="C631" s="147">
        <v>0.94</v>
      </c>
      <c r="D631" s="116">
        <f t="shared" si="20"/>
        <v>2017</v>
      </c>
      <c r="G631" s="140" t="s">
        <v>1659</v>
      </c>
      <c r="H631" s="116">
        <v>7</v>
      </c>
      <c r="I631" s="116">
        <v>2017</v>
      </c>
      <c r="J631" t="str">
        <f t="shared" si="19"/>
        <v>7/07/2017</v>
      </c>
      <c r="N631" s="135">
        <v>42923</v>
      </c>
      <c r="O631" s="136">
        <v>0.94</v>
      </c>
      <c r="P631" s="136" t="s">
        <v>434</v>
      </c>
      <c r="Q631" s="136">
        <v>1.05</v>
      </c>
      <c r="R631" s="136" t="s">
        <v>434</v>
      </c>
      <c r="S631" s="136">
        <v>1.1399999999999999</v>
      </c>
      <c r="T631" s="136">
        <v>1.22</v>
      </c>
      <c r="U631" s="136">
        <v>1.4</v>
      </c>
      <c r="V631" s="136">
        <v>1.6</v>
      </c>
      <c r="W631" s="136">
        <v>1.95</v>
      </c>
      <c r="X631" s="136">
        <v>2.2200000000000002</v>
      </c>
      <c r="Y631" s="136">
        <v>2.39</v>
      </c>
      <c r="Z631" s="136">
        <v>2.71</v>
      </c>
      <c r="AA631" s="136">
        <v>2.93</v>
      </c>
    </row>
    <row r="632" spans="1:27" ht="23.4" thickBot="1">
      <c r="A632" s="115" t="s">
        <v>2295</v>
      </c>
      <c r="B632" s="144">
        <v>1.59</v>
      </c>
      <c r="C632" s="148">
        <v>0.94</v>
      </c>
      <c r="D632" s="116">
        <f t="shared" si="20"/>
        <v>2017</v>
      </c>
      <c r="G632" s="141" t="s">
        <v>1659</v>
      </c>
      <c r="H632" s="116">
        <v>10</v>
      </c>
      <c r="I632" s="116">
        <v>2017</v>
      </c>
      <c r="J632" t="str">
        <f t="shared" si="19"/>
        <v>10/07/2017</v>
      </c>
      <c r="N632" s="137">
        <v>43015</v>
      </c>
      <c r="O632" s="138">
        <v>0.95</v>
      </c>
      <c r="P632" s="138" t="s">
        <v>434</v>
      </c>
      <c r="Q632" s="138">
        <v>1.04</v>
      </c>
      <c r="R632" s="138" t="s">
        <v>434</v>
      </c>
      <c r="S632" s="138">
        <v>1.1299999999999999</v>
      </c>
      <c r="T632" s="138">
        <v>1.23</v>
      </c>
      <c r="U632" s="138">
        <v>1.4</v>
      </c>
      <c r="V632" s="138">
        <v>1.59</v>
      </c>
      <c r="W632" s="138">
        <v>1.93</v>
      </c>
      <c r="X632" s="138">
        <v>2.2000000000000002</v>
      </c>
      <c r="Y632" s="138">
        <v>2.38</v>
      </c>
      <c r="Z632" s="138">
        <v>2.7</v>
      </c>
      <c r="AA632" s="138">
        <v>2.93</v>
      </c>
    </row>
    <row r="633" spans="1:27" ht="23.4" thickBot="1">
      <c r="A633" s="115" t="s">
        <v>2296</v>
      </c>
      <c r="B633" s="143">
        <v>1.57</v>
      </c>
      <c r="C633" s="147">
        <v>0.91</v>
      </c>
      <c r="D633" s="116">
        <f t="shared" si="20"/>
        <v>2017</v>
      </c>
      <c r="G633" s="140" t="s">
        <v>1659</v>
      </c>
      <c r="H633" s="116">
        <v>11</v>
      </c>
      <c r="I633" s="116">
        <v>2017</v>
      </c>
      <c r="J633" t="str">
        <f t="shared" si="19"/>
        <v>11/07/2017</v>
      </c>
      <c r="N633" s="135">
        <v>43046</v>
      </c>
      <c r="O633" s="136">
        <v>0.97</v>
      </c>
      <c r="P633" s="136" t="s">
        <v>434</v>
      </c>
      <c r="Q633" s="136">
        <v>1.05</v>
      </c>
      <c r="R633" s="136" t="s">
        <v>434</v>
      </c>
      <c r="S633" s="136">
        <v>1.1399999999999999</v>
      </c>
      <c r="T633" s="136">
        <v>1.2</v>
      </c>
      <c r="U633" s="136">
        <v>1.37</v>
      </c>
      <c r="V633" s="136">
        <v>1.57</v>
      </c>
      <c r="W633" s="136">
        <v>1.92</v>
      </c>
      <c r="X633" s="136">
        <v>2.1800000000000002</v>
      </c>
      <c r="Y633" s="136">
        <v>2.37</v>
      </c>
      <c r="Z633" s="136">
        <v>2.69</v>
      </c>
      <c r="AA633" s="136">
        <v>2.92</v>
      </c>
    </row>
    <row r="634" spans="1:27" ht="23.4" thickBot="1">
      <c r="A634" s="115" t="s">
        <v>2297</v>
      </c>
      <c r="B634" s="144">
        <v>1.53</v>
      </c>
      <c r="C634" s="148">
        <v>0.87</v>
      </c>
      <c r="D634" s="116">
        <f t="shared" si="20"/>
        <v>2017</v>
      </c>
      <c r="G634" s="141" t="s">
        <v>1659</v>
      </c>
      <c r="H634" s="116">
        <v>12</v>
      </c>
      <c r="I634" s="116">
        <v>2017</v>
      </c>
      <c r="J634" t="str">
        <f t="shared" si="19"/>
        <v>12/07/2017</v>
      </c>
      <c r="N634" s="137">
        <v>43076</v>
      </c>
      <c r="O634" s="138">
        <v>0.94</v>
      </c>
      <c r="P634" s="138" t="s">
        <v>434</v>
      </c>
      <c r="Q634" s="138">
        <v>1.05</v>
      </c>
      <c r="R634" s="138" t="s">
        <v>434</v>
      </c>
      <c r="S634" s="138">
        <v>1.1299999999999999</v>
      </c>
      <c r="T634" s="138">
        <v>1.21</v>
      </c>
      <c r="U634" s="138">
        <v>1.35</v>
      </c>
      <c r="V634" s="138">
        <v>1.53</v>
      </c>
      <c r="W634" s="138">
        <v>1.88</v>
      </c>
      <c r="X634" s="138">
        <v>2.14</v>
      </c>
      <c r="Y634" s="138">
        <v>2.33</v>
      </c>
      <c r="Z634" s="138">
        <v>2.65</v>
      </c>
      <c r="AA634" s="138">
        <v>2.89</v>
      </c>
    </row>
    <row r="635" spans="1:27" ht="23.4" thickBot="1">
      <c r="A635" s="115" t="s">
        <v>2298</v>
      </c>
      <c r="B635" s="143">
        <v>1.55</v>
      </c>
      <c r="C635" s="147">
        <v>0.89</v>
      </c>
      <c r="D635" s="116">
        <f t="shared" si="20"/>
        <v>2017</v>
      </c>
      <c r="G635" s="140" t="s">
        <v>1659</v>
      </c>
      <c r="H635" s="116">
        <v>13</v>
      </c>
      <c r="I635" s="116">
        <v>2017</v>
      </c>
      <c r="J635" t="str">
        <f t="shared" si="19"/>
        <v>13/07/2017</v>
      </c>
      <c r="N635" s="136" t="s">
        <v>815</v>
      </c>
      <c r="O635" s="136">
        <v>0.95</v>
      </c>
      <c r="P635" s="136" t="s">
        <v>434</v>
      </c>
      <c r="Q635" s="136">
        <v>1.05</v>
      </c>
      <c r="R635" s="136" t="s">
        <v>434</v>
      </c>
      <c r="S635" s="136">
        <v>1.1399999999999999</v>
      </c>
      <c r="T635" s="136">
        <v>1.23</v>
      </c>
      <c r="U635" s="136">
        <v>1.37</v>
      </c>
      <c r="V635" s="136">
        <v>1.55</v>
      </c>
      <c r="W635" s="136">
        <v>1.89</v>
      </c>
      <c r="X635" s="136">
        <v>2.16</v>
      </c>
      <c r="Y635" s="136">
        <v>2.35</v>
      </c>
      <c r="Z635" s="136">
        <v>2.69</v>
      </c>
      <c r="AA635" s="136">
        <v>2.92</v>
      </c>
    </row>
    <row r="636" spans="1:27" ht="23.4" thickBot="1">
      <c r="A636" s="115" t="s">
        <v>2299</v>
      </c>
      <c r="B636" s="144">
        <v>1.54</v>
      </c>
      <c r="C636" s="148">
        <v>0.88</v>
      </c>
      <c r="D636" s="116">
        <f t="shared" si="20"/>
        <v>2017</v>
      </c>
      <c r="G636" s="141" t="s">
        <v>1659</v>
      </c>
      <c r="H636" s="116">
        <v>14</v>
      </c>
      <c r="I636" s="116">
        <v>2017</v>
      </c>
      <c r="J636" t="str">
        <f t="shared" si="19"/>
        <v>14/07/2017</v>
      </c>
      <c r="N636" s="138" t="s">
        <v>816</v>
      </c>
      <c r="O636" s="138">
        <v>0.93</v>
      </c>
      <c r="P636" s="138" t="s">
        <v>434</v>
      </c>
      <c r="Q636" s="138">
        <v>1.04</v>
      </c>
      <c r="R636" s="138" t="s">
        <v>434</v>
      </c>
      <c r="S636" s="138">
        <v>1.1200000000000001</v>
      </c>
      <c r="T636" s="138">
        <v>1.22</v>
      </c>
      <c r="U636" s="138">
        <v>1.35</v>
      </c>
      <c r="V636" s="138">
        <v>1.54</v>
      </c>
      <c r="W636" s="138">
        <v>1.87</v>
      </c>
      <c r="X636" s="138">
        <v>2.13</v>
      </c>
      <c r="Y636" s="138">
        <v>2.33</v>
      </c>
      <c r="Z636" s="138">
        <v>2.67</v>
      </c>
      <c r="AA636" s="138">
        <v>2.91</v>
      </c>
    </row>
    <row r="637" spans="1:27" ht="23.4" thickBot="1">
      <c r="A637" s="115" t="s">
        <v>2300</v>
      </c>
      <c r="B637" s="143">
        <v>1.53</v>
      </c>
      <c r="C637" s="147">
        <v>0.86</v>
      </c>
      <c r="D637" s="116">
        <f t="shared" si="20"/>
        <v>2017</v>
      </c>
      <c r="G637" s="140" t="s">
        <v>1659</v>
      </c>
      <c r="H637" s="116">
        <v>17</v>
      </c>
      <c r="I637" s="116">
        <v>2017</v>
      </c>
      <c r="J637" t="str">
        <f t="shared" si="19"/>
        <v>17/07/2017</v>
      </c>
      <c r="N637" s="136" t="s">
        <v>817</v>
      </c>
      <c r="O637" s="136">
        <v>0.95</v>
      </c>
      <c r="P637" s="136" t="s">
        <v>434</v>
      </c>
      <c r="Q637" s="136">
        <v>1.07</v>
      </c>
      <c r="R637" s="136" t="s">
        <v>434</v>
      </c>
      <c r="S637" s="136">
        <v>1.1000000000000001</v>
      </c>
      <c r="T637" s="136">
        <v>1.22</v>
      </c>
      <c r="U637" s="136">
        <v>1.36</v>
      </c>
      <c r="V637" s="136">
        <v>1.53</v>
      </c>
      <c r="W637" s="136">
        <v>1.86</v>
      </c>
      <c r="X637" s="136">
        <v>2.12</v>
      </c>
      <c r="Y637" s="136">
        <v>2.31</v>
      </c>
      <c r="Z637" s="136">
        <v>2.65</v>
      </c>
      <c r="AA637" s="136">
        <v>2.89</v>
      </c>
    </row>
    <row r="638" spans="1:27" ht="23.4" thickBot="1">
      <c r="A638" s="115" t="s">
        <v>2301</v>
      </c>
      <c r="B638" s="144">
        <v>1.52</v>
      </c>
      <c r="C638" s="148">
        <v>0.82</v>
      </c>
      <c r="D638" s="116">
        <f t="shared" si="20"/>
        <v>2017</v>
      </c>
      <c r="G638" s="141" t="s">
        <v>1659</v>
      </c>
      <c r="H638" s="116">
        <v>18</v>
      </c>
      <c r="I638" s="116">
        <v>2017</v>
      </c>
      <c r="J638" t="str">
        <f t="shared" si="19"/>
        <v>18/07/2017</v>
      </c>
      <c r="N638" s="138" t="s">
        <v>818</v>
      </c>
      <c r="O638" s="138">
        <v>0.95</v>
      </c>
      <c r="P638" s="138" t="s">
        <v>434</v>
      </c>
      <c r="Q638" s="138">
        <v>1.07</v>
      </c>
      <c r="R638" s="138" t="s">
        <v>434</v>
      </c>
      <c r="S638" s="138">
        <v>1.1100000000000001</v>
      </c>
      <c r="T638" s="138">
        <v>1.19</v>
      </c>
      <c r="U638" s="138">
        <v>1.36</v>
      </c>
      <c r="V638" s="138">
        <v>1.52</v>
      </c>
      <c r="W638" s="138">
        <v>1.82</v>
      </c>
      <c r="X638" s="138">
        <v>2.08</v>
      </c>
      <c r="Y638" s="138">
        <v>2.27</v>
      </c>
      <c r="Z638" s="138">
        <v>2.61</v>
      </c>
      <c r="AA638" s="138">
        <v>2.85</v>
      </c>
    </row>
    <row r="639" spans="1:27" ht="23.4" thickBot="1">
      <c r="A639" s="115" t="s">
        <v>2302</v>
      </c>
      <c r="B639" s="143">
        <v>1.52</v>
      </c>
      <c r="C639" s="147">
        <v>0.82</v>
      </c>
      <c r="D639" s="116">
        <f t="shared" si="20"/>
        <v>2017</v>
      </c>
      <c r="G639" s="140" t="s">
        <v>1659</v>
      </c>
      <c r="H639" s="116">
        <v>19</v>
      </c>
      <c r="I639" s="116">
        <v>2017</v>
      </c>
      <c r="J639" t="str">
        <f t="shared" si="19"/>
        <v>19/07/2017</v>
      </c>
      <c r="N639" s="136" t="s">
        <v>819</v>
      </c>
      <c r="O639" s="136">
        <v>0.99</v>
      </c>
      <c r="P639" s="136" t="s">
        <v>434</v>
      </c>
      <c r="Q639" s="136">
        <v>1.1100000000000001</v>
      </c>
      <c r="R639" s="136" t="s">
        <v>434</v>
      </c>
      <c r="S639" s="136">
        <v>1.1200000000000001</v>
      </c>
      <c r="T639" s="136">
        <v>1.23</v>
      </c>
      <c r="U639" s="136">
        <v>1.37</v>
      </c>
      <c r="V639" s="136">
        <v>1.52</v>
      </c>
      <c r="W639" s="136">
        <v>1.83</v>
      </c>
      <c r="X639" s="136">
        <v>2.09</v>
      </c>
      <c r="Y639" s="136">
        <v>2.27</v>
      </c>
      <c r="Z639" s="136">
        <v>2.61</v>
      </c>
      <c r="AA639" s="136">
        <v>2.85</v>
      </c>
    </row>
    <row r="640" spans="1:27" ht="23.4" thickBot="1">
      <c r="A640" s="115" t="s">
        <v>2303</v>
      </c>
      <c r="B640" s="144">
        <v>1.51</v>
      </c>
      <c r="C640" s="148">
        <v>0.84</v>
      </c>
      <c r="D640" s="116">
        <f t="shared" si="20"/>
        <v>2017</v>
      </c>
      <c r="G640" s="141" t="s">
        <v>1659</v>
      </c>
      <c r="H640" s="116">
        <v>20</v>
      </c>
      <c r="I640" s="116">
        <v>2017</v>
      </c>
      <c r="J640" t="str">
        <f t="shared" si="19"/>
        <v>20/07/2017</v>
      </c>
      <c r="N640" s="138" t="s">
        <v>820</v>
      </c>
      <c r="O640" s="138">
        <v>1</v>
      </c>
      <c r="P640" s="138" t="s">
        <v>434</v>
      </c>
      <c r="Q640" s="138">
        <v>1.1499999999999999</v>
      </c>
      <c r="R640" s="138" t="s">
        <v>434</v>
      </c>
      <c r="S640" s="138">
        <v>1.1200000000000001</v>
      </c>
      <c r="T640" s="138">
        <v>1.22</v>
      </c>
      <c r="U640" s="138">
        <v>1.37</v>
      </c>
      <c r="V640" s="138">
        <v>1.51</v>
      </c>
      <c r="W640" s="138">
        <v>1.82</v>
      </c>
      <c r="X640" s="138">
        <v>2.08</v>
      </c>
      <c r="Y640" s="138">
        <v>2.27</v>
      </c>
      <c r="Z640" s="138">
        <v>2.6</v>
      </c>
      <c r="AA640" s="138">
        <v>2.83</v>
      </c>
    </row>
    <row r="641" spans="1:27" ht="23.4" thickBot="1">
      <c r="A641" s="115" t="s">
        <v>2304</v>
      </c>
      <c r="B641" s="143">
        <v>1.5</v>
      </c>
      <c r="C641" s="147">
        <v>0.82</v>
      </c>
      <c r="D641" s="116">
        <f t="shared" si="20"/>
        <v>2017</v>
      </c>
      <c r="G641" s="140" t="s">
        <v>1659</v>
      </c>
      <c r="H641" s="116">
        <v>21</v>
      </c>
      <c r="I641" s="116">
        <v>2017</v>
      </c>
      <c r="J641" t="str">
        <f t="shared" si="19"/>
        <v>21/07/2017</v>
      </c>
      <c r="N641" s="136" t="s">
        <v>821</v>
      </c>
      <c r="O641" s="136">
        <v>1</v>
      </c>
      <c r="P641" s="136" t="s">
        <v>434</v>
      </c>
      <c r="Q641" s="136">
        <v>1.1599999999999999</v>
      </c>
      <c r="R641" s="136" t="s">
        <v>434</v>
      </c>
      <c r="S641" s="136">
        <v>1.1000000000000001</v>
      </c>
      <c r="T641" s="136">
        <v>1.22</v>
      </c>
      <c r="U641" s="136">
        <v>1.36</v>
      </c>
      <c r="V641" s="136">
        <v>1.5</v>
      </c>
      <c r="W641" s="136">
        <v>1.81</v>
      </c>
      <c r="X641" s="136">
        <v>2.0499999999999998</v>
      </c>
      <c r="Y641" s="136">
        <v>2.2400000000000002</v>
      </c>
      <c r="Z641" s="136">
        <v>2.57</v>
      </c>
      <c r="AA641" s="136">
        <v>2.81</v>
      </c>
    </row>
    <row r="642" spans="1:27" ht="23.4" thickBot="1">
      <c r="A642" s="115" t="s">
        <v>2305</v>
      </c>
      <c r="B642" s="144">
        <v>1.53</v>
      </c>
      <c r="C642" s="148">
        <v>0.83</v>
      </c>
      <c r="D642" s="116">
        <f t="shared" si="20"/>
        <v>2017</v>
      </c>
      <c r="G642" s="141" t="s">
        <v>1659</v>
      </c>
      <c r="H642" s="116">
        <v>24</v>
      </c>
      <c r="I642" s="116">
        <v>2017</v>
      </c>
      <c r="J642" t="str">
        <f t="shared" ref="J642:J705" si="21">H642&amp;"/"&amp;G642&amp;"/"&amp;I642</f>
        <v>24/07/2017</v>
      </c>
      <c r="N642" s="138" t="s">
        <v>822</v>
      </c>
      <c r="O642" s="138">
        <v>1</v>
      </c>
      <c r="P642" s="138" t="s">
        <v>434</v>
      </c>
      <c r="Q642" s="138">
        <v>1.17</v>
      </c>
      <c r="R642" s="138" t="s">
        <v>434</v>
      </c>
      <c r="S642" s="138">
        <v>1.1200000000000001</v>
      </c>
      <c r="T642" s="138">
        <v>1.23</v>
      </c>
      <c r="U642" s="138">
        <v>1.37</v>
      </c>
      <c r="V642" s="138">
        <v>1.53</v>
      </c>
      <c r="W642" s="138">
        <v>1.83</v>
      </c>
      <c r="X642" s="138">
        <v>2.0699999999999998</v>
      </c>
      <c r="Y642" s="138">
        <v>2.2599999999999998</v>
      </c>
      <c r="Z642" s="138">
        <v>2.59</v>
      </c>
      <c r="AA642" s="138">
        <v>2.83</v>
      </c>
    </row>
    <row r="643" spans="1:27" ht="23.4" thickBot="1">
      <c r="A643" s="115" t="s">
        <v>2306</v>
      </c>
      <c r="B643" s="143">
        <v>1.56</v>
      </c>
      <c r="C643" s="147">
        <v>0.88</v>
      </c>
      <c r="D643" s="116">
        <f t="shared" ref="D643:D706" si="22">YEAR(A643)</f>
        <v>2017</v>
      </c>
      <c r="G643" s="140" t="s">
        <v>1659</v>
      </c>
      <c r="H643" s="116">
        <v>25</v>
      </c>
      <c r="I643" s="116">
        <v>2017</v>
      </c>
      <c r="J643" t="str">
        <f t="shared" si="21"/>
        <v>25/07/2017</v>
      </c>
      <c r="N643" s="136" t="s">
        <v>823</v>
      </c>
      <c r="O643" s="136">
        <v>0.96</v>
      </c>
      <c r="P643" s="136" t="s">
        <v>434</v>
      </c>
      <c r="Q643" s="136">
        <v>1.18</v>
      </c>
      <c r="R643" s="136" t="s">
        <v>434</v>
      </c>
      <c r="S643" s="136">
        <v>1.1499999999999999</v>
      </c>
      <c r="T643" s="136">
        <v>1.24</v>
      </c>
      <c r="U643" s="136">
        <v>1.4</v>
      </c>
      <c r="V643" s="136">
        <v>1.56</v>
      </c>
      <c r="W643" s="136">
        <v>1.9</v>
      </c>
      <c r="X643" s="136">
        <v>2.15</v>
      </c>
      <c r="Y643" s="136">
        <v>2.33</v>
      </c>
      <c r="Z643" s="136">
        <v>2.67</v>
      </c>
      <c r="AA643" s="136">
        <v>2.91</v>
      </c>
    </row>
    <row r="644" spans="1:27" ht="23.4" thickBot="1">
      <c r="A644" s="115" t="s">
        <v>2307</v>
      </c>
      <c r="B644" s="144">
        <v>1.5</v>
      </c>
      <c r="C644" s="148">
        <v>0.85</v>
      </c>
      <c r="D644" s="116">
        <f t="shared" si="22"/>
        <v>2017</v>
      </c>
      <c r="G644" s="141" t="s">
        <v>1659</v>
      </c>
      <c r="H644" s="116">
        <v>26</v>
      </c>
      <c r="I644" s="116">
        <v>2017</v>
      </c>
      <c r="J644" t="str">
        <f t="shared" si="21"/>
        <v>26/07/2017</v>
      </c>
      <c r="N644" s="138" t="s">
        <v>824</v>
      </c>
      <c r="O644" s="138">
        <v>1.02</v>
      </c>
      <c r="P644" s="138" t="s">
        <v>434</v>
      </c>
      <c r="Q644" s="138">
        <v>1.1299999999999999</v>
      </c>
      <c r="R644" s="138" t="s">
        <v>434</v>
      </c>
      <c r="S644" s="138">
        <v>1.1399999999999999</v>
      </c>
      <c r="T644" s="138">
        <v>1.23</v>
      </c>
      <c r="U644" s="138">
        <v>1.36</v>
      </c>
      <c r="V644" s="138">
        <v>1.5</v>
      </c>
      <c r="W644" s="138">
        <v>1.83</v>
      </c>
      <c r="X644" s="138">
        <v>2.09</v>
      </c>
      <c r="Y644" s="138">
        <v>2.29</v>
      </c>
      <c r="Z644" s="138">
        <v>2.65</v>
      </c>
      <c r="AA644" s="138">
        <v>2.89</v>
      </c>
    </row>
    <row r="645" spans="1:27" ht="23.4" thickBot="1">
      <c r="A645" s="115" t="s">
        <v>2308</v>
      </c>
      <c r="B645" s="143">
        <v>1.52</v>
      </c>
      <c r="C645" s="147">
        <v>0.86</v>
      </c>
      <c r="D645" s="116">
        <f t="shared" si="22"/>
        <v>2017</v>
      </c>
      <c r="G645" s="140" t="s">
        <v>1659</v>
      </c>
      <c r="H645" s="116">
        <v>27</v>
      </c>
      <c r="I645" s="116">
        <v>2017</v>
      </c>
      <c r="J645" t="str">
        <f t="shared" si="21"/>
        <v>27/07/2017</v>
      </c>
      <c r="N645" s="136" t="s">
        <v>825</v>
      </c>
      <c r="O645" s="136">
        <v>1.01</v>
      </c>
      <c r="P645" s="136" t="s">
        <v>434</v>
      </c>
      <c r="Q645" s="136">
        <v>1.1100000000000001</v>
      </c>
      <c r="R645" s="136" t="s">
        <v>434</v>
      </c>
      <c r="S645" s="136">
        <v>1.1299999999999999</v>
      </c>
      <c r="T645" s="136">
        <v>1.22</v>
      </c>
      <c r="U645" s="136">
        <v>1.36</v>
      </c>
      <c r="V645" s="136">
        <v>1.52</v>
      </c>
      <c r="W645" s="136">
        <v>1.84</v>
      </c>
      <c r="X645" s="136">
        <v>2.12</v>
      </c>
      <c r="Y645" s="136">
        <v>2.3199999999999998</v>
      </c>
      <c r="Z645" s="136">
        <v>2.68</v>
      </c>
      <c r="AA645" s="136">
        <v>2.93</v>
      </c>
    </row>
    <row r="646" spans="1:27" ht="23.4" thickBot="1">
      <c r="A646" s="115" t="s">
        <v>2309</v>
      </c>
      <c r="B646" s="144">
        <v>1.51</v>
      </c>
      <c r="C646" s="148">
        <v>0.84</v>
      </c>
      <c r="D646" s="116">
        <f t="shared" si="22"/>
        <v>2017</v>
      </c>
      <c r="G646" s="141" t="s">
        <v>1659</v>
      </c>
      <c r="H646" s="116">
        <v>28</v>
      </c>
      <c r="I646" s="116">
        <v>2017</v>
      </c>
      <c r="J646" t="str">
        <f t="shared" si="21"/>
        <v>28/07/2017</v>
      </c>
      <c r="N646" s="138" t="s">
        <v>826</v>
      </c>
      <c r="O646" s="138">
        <v>1</v>
      </c>
      <c r="P646" s="138" t="s">
        <v>434</v>
      </c>
      <c r="Q646" s="138">
        <v>1.08</v>
      </c>
      <c r="R646" s="138" t="s">
        <v>434</v>
      </c>
      <c r="S646" s="138">
        <v>1.1299999999999999</v>
      </c>
      <c r="T646" s="138">
        <v>1.22</v>
      </c>
      <c r="U646" s="138">
        <v>1.34</v>
      </c>
      <c r="V646" s="138">
        <v>1.51</v>
      </c>
      <c r="W646" s="138">
        <v>1.83</v>
      </c>
      <c r="X646" s="138">
        <v>2.1</v>
      </c>
      <c r="Y646" s="138">
        <v>2.2999999999999998</v>
      </c>
      <c r="Z646" s="138">
        <v>2.65</v>
      </c>
      <c r="AA646" s="138">
        <v>2.89</v>
      </c>
    </row>
    <row r="647" spans="1:27" ht="23.4" thickBot="1">
      <c r="A647" s="115" t="s">
        <v>2310</v>
      </c>
      <c r="B647" s="143">
        <v>1.51</v>
      </c>
      <c r="C647" s="147">
        <v>0.84</v>
      </c>
      <c r="D647" s="116">
        <f t="shared" si="22"/>
        <v>2017</v>
      </c>
      <c r="G647" s="140" t="s">
        <v>1659</v>
      </c>
      <c r="H647" s="116">
        <v>31</v>
      </c>
      <c r="I647" s="116">
        <v>2017</v>
      </c>
      <c r="J647" t="str">
        <f t="shared" si="21"/>
        <v>31/07/2017</v>
      </c>
      <c r="N647" s="136" t="s">
        <v>827</v>
      </c>
      <c r="O647" s="136">
        <v>1</v>
      </c>
      <c r="P647" s="136" t="s">
        <v>434</v>
      </c>
      <c r="Q647" s="136">
        <v>1.07</v>
      </c>
      <c r="R647" s="136" t="s">
        <v>434</v>
      </c>
      <c r="S647" s="136">
        <v>1.1299999999999999</v>
      </c>
      <c r="T647" s="136">
        <v>1.23</v>
      </c>
      <c r="U647" s="136">
        <v>1.34</v>
      </c>
      <c r="V647" s="136">
        <v>1.51</v>
      </c>
      <c r="W647" s="136">
        <v>1.84</v>
      </c>
      <c r="X647" s="136">
        <v>2.11</v>
      </c>
      <c r="Y647" s="136">
        <v>2.2999999999999998</v>
      </c>
      <c r="Z647" s="136">
        <v>2.66</v>
      </c>
      <c r="AA647" s="136">
        <v>2.89</v>
      </c>
    </row>
    <row r="648" spans="1:27" ht="23.4" thickBot="1">
      <c r="A648" s="115" t="s">
        <v>2311</v>
      </c>
      <c r="B648" s="144">
        <v>1.5</v>
      </c>
      <c r="C648" s="148">
        <v>0.83</v>
      </c>
      <c r="D648" s="116">
        <f t="shared" si="22"/>
        <v>2017</v>
      </c>
      <c r="G648" s="141" t="s">
        <v>1660</v>
      </c>
      <c r="H648" s="116">
        <v>1</v>
      </c>
      <c r="I648" s="116">
        <v>2017</v>
      </c>
      <c r="J648" t="str">
        <f t="shared" si="21"/>
        <v>1/08/2017</v>
      </c>
      <c r="N648" s="137">
        <v>42743</v>
      </c>
      <c r="O648" s="138">
        <v>1</v>
      </c>
      <c r="P648" s="138" t="s">
        <v>434</v>
      </c>
      <c r="Q648" s="138">
        <v>1.08</v>
      </c>
      <c r="R648" s="138" t="s">
        <v>434</v>
      </c>
      <c r="S648" s="138">
        <v>1.1499999999999999</v>
      </c>
      <c r="T648" s="138">
        <v>1.22</v>
      </c>
      <c r="U648" s="138">
        <v>1.34</v>
      </c>
      <c r="V648" s="138">
        <v>1.5</v>
      </c>
      <c r="W648" s="138">
        <v>1.8</v>
      </c>
      <c r="X648" s="138">
        <v>2.0699999999999998</v>
      </c>
      <c r="Y648" s="138">
        <v>2.2599999999999998</v>
      </c>
      <c r="Z648" s="138">
        <v>2.61</v>
      </c>
      <c r="AA648" s="138">
        <v>2.86</v>
      </c>
    </row>
    <row r="649" spans="1:27" ht="23.4" thickBot="1">
      <c r="A649" s="115" t="s">
        <v>2312</v>
      </c>
      <c r="B649" s="143">
        <v>1.52</v>
      </c>
      <c r="C649" s="147">
        <v>0.83</v>
      </c>
      <c r="D649" s="116">
        <f t="shared" si="22"/>
        <v>2017</v>
      </c>
      <c r="G649" s="140" t="s">
        <v>1660</v>
      </c>
      <c r="H649" s="116">
        <v>2</v>
      </c>
      <c r="I649" s="116">
        <v>2017</v>
      </c>
      <c r="J649" t="str">
        <f t="shared" si="21"/>
        <v>2/08/2017</v>
      </c>
      <c r="N649" s="135">
        <v>42774</v>
      </c>
      <c r="O649" s="136">
        <v>1.02</v>
      </c>
      <c r="P649" s="136" t="s">
        <v>434</v>
      </c>
      <c r="Q649" s="136">
        <v>1.08</v>
      </c>
      <c r="R649" s="136" t="s">
        <v>434</v>
      </c>
      <c r="S649" s="136">
        <v>1.1499999999999999</v>
      </c>
      <c r="T649" s="136">
        <v>1.24</v>
      </c>
      <c r="U649" s="136">
        <v>1.36</v>
      </c>
      <c r="V649" s="136">
        <v>1.52</v>
      </c>
      <c r="W649" s="136">
        <v>1.82</v>
      </c>
      <c r="X649" s="136">
        <v>2.08</v>
      </c>
      <c r="Y649" s="136">
        <v>2.27</v>
      </c>
      <c r="Z649" s="136">
        <v>2.6</v>
      </c>
      <c r="AA649" s="136">
        <v>2.85</v>
      </c>
    </row>
    <row r="650" spans="1:27" ht="23.4" thickBot="1">
      <c r="A650" s="115" t="s">
        <v>2313</v>
      </c>
      <c r="B650" s="144">
        <v>1.49</v>
      </c>
      <c r="C650" s="148">
        <v>0.81</v>
      </c>
      <c r="D650" s="116">
        <f t="shared" si="22"/>
        <v>2017</v>
      </c>
      <c r="G650" s="141" t="s">
        <v>1660</v>
      </c>
      <c r="H650" s="116">
        <v>3</v>
      </c>
      <c r="I650" s="116">
        <v>2017</v>
      </c>
      <c r="J650" t="str">
        <f t="shared" si="21"/>
        <v>3/08/2017</v>
      </c>
      <c r="N650" s="137">
        <v>42802</v>
      </c>
      <c r="O650" s="138">
        <v>1</v>
      </c>
      <c r="P650" s="138" t="s">
        <v>434</v>
      </c>
      <c r="Q650" s="138">
        <v>1.08</v>
      </c>
      <c r="R650" s="138" t="s">
        <v>434</v>
      </c>
      <c r="S650" s="138">
        <v>1.1299999999999999</v>
      </c>
      <c r="T650" s="138">
        <v>1.22</v>
      </c>
      <c r="U650" s="138">
        <v>1.34</v>
      </c>
      <c r="V650" s="138">
        <v>1.49</v>
      </c>
      <c r="W650" s="138">
        <v>1.79</v>
      </c>
      <c r="X650" s="138">
        <v>2.0499999999999998</v>
      </c>
      <c r="Y650" s="138">
        <v>2.2400000000000002</v>
      </c>
      <c r="Z650" s="138">
        <v>2.56</v>
      </c>
      <c r="AA650" s="138">
        <v>2.81</v>
      </c>
    </row>
    <row r="651" spans="1:27" ht="23.4" thickBot="1">
      <c r="A651" s="115" t="s">
        <v>2314</v>
      </c>
      <c r="B651" s="143">
        <v>1.51</v>
      </c>
      <c r="C651" s="147">
        <v>0.82</v>
      </c>
      <c r="D651" s="116">
        <f t="shared" si="22"/>
        <v>2017</v>
      </c>
      <c r="G651" s="140" t="s">
        <v>1660</v>
      </c>
      <c r="H651" s="116">
        <v>4</v>
      </c>
      <c r="I651" s="116">
        <v>2017</v>
      </c>
      <c r="J651" t="str">
        <f t="shared" si="21"/>
        <v>4/08/2017</v>
      </c>
      <c r="N651" s="135">
        <v>42833</v>
      </c>
      <c r="O651" s="136">
        <v>1</v>
      </c>
      <c r="P651" s="136" t="s">
        <v>434</v>
      </c>
      <c r="Q651" s="136">
        <v>1.08</v>
      </c>
      <c r="R651" s="136" t="s">
        <v>434</v>
      </c>
      <c r="S651" s="136">
        <v>1.1399999999999999</v>
      </c>
      <c r="T651" s="136">
        <v>1.23</v>
      </c>
      <c r="U651" s="136">
        <v>1.36</v>
      </c>
      <c r="V651" s="136">
        <v>1.51</v>
      </c>
      <c r="W651" s="136">
        <v>1.82</v>
      </c>
      <c r="X651" s="136">
        <v>2.08</v>
      </c>
      <c r="Y651" s="136">
        <v>2.27</v>
      </c>
      <c r="Z651" s="136">
        <v>2.61</v>
      </c>
      <c r="AA651" s="136">
        <v>2.84</v>
      </c>
    </row>
    <row r="652" spans="1:27" ht="23.4" thickBot="1">
      <c r="A652" s="115" t="s">
        <v>2315</v>
      </c>
      <c r="B652" s="144">
        <v>1.52</v>
      </c>
      <c r="C652" s="148">
        <v>0.81</v>
      </c>
      <c r="D652" s="116">
        <f t="shared" si="22"/>
        <v>2017</v>
      </c>
      <c r="G652" s="141" t="s">
        <v>1660</v>
      </c>
      <c r="H652" s="116">
        <v>7</v>
      </c>
      <c r="I652" s="116">
        <v>2017</v>
      </c>
      <c r="J652" t="str">
        <f t="shared" si="21"/>
        <v>7/08/2017</v>
      </c>
      <c r="N652" s="137">
        <v>42924</v>
      </c>
      <c r="O652" s="138">
        <v>0.99</v>
      </c>
      <c r="P652" s="138" t="s">
        <v>434</v>
      </c>
      <c r="Q652" s="138">
        <v>1.02</v>
      </c>
      <c r="R652" s="138" t="s">
        <v>434</v>
      </c>
      <c r="S652" s="138">
        <v>1.1399999999999999</v>
      </c>
      <c r="T652" s="138">
        <v>1.22</v>
      </c>
      <c r="U652" s="138">
        <v>1.36</v>
      </c>
      <c r="V652" s="138">
        <v>1.52</v>
      </c>
      <c r="W652" s="138">
        <v>1.81</v>
      </c>
      <c r="X652" s="138">
        <v>2.0699999999999998</v>
      </c>
      <c r="Y652" s="138">
        <v>2.2599999999999998</v>
      </c>
      <c r="Z652" s="138">
        <v>2.6</v>
      </c>
      <c r="AA652" s="138">
        <v>2.84</v>
      </c>
    </row>
    <row r="653" spans="1:27" ht="23.4" thickBot="1">
      <c r="A653" s="115" t="s">
        <v>2316</v>
      </c>
      <c r="B653" s="143">
        <v>1.53</v>
      </c>
      <c r="C653" s="147">
        <v>0.81</v>
      </c>
      <c r="D653" s="116">
        <f t="shared" si="22"/>
        <v>2017</v>
      </c>
      <c r="G653" s="140" t="s">
        <v>1660</v>
      </c>
      <c r="H653" s="116">
        <v>8</v>
      </c>
      <c r="I653" s="116">
        <v>2017</v>
      </c>
      <c r="J653" t="str">
        <f t="shared" si="21"/>
        <v>8/08/2017</v>
      </c>
      <c r="N653" s="135">
        <v>42955</v>
      </c>
      <c r="O653" s="136">
        <v>1</v>
      </c>
      <c r="P653" s="136" t="s">
        <v>434</v>
      </c>
      <c r="Q653" s="136">
        <v>1.06</v>
      </c>
      <c r="R653" s="136" t="s">
        <v>434</v>
      </c>
      <c r="S653" s="136">
        <v>1.1599999999999999</v>
      </c>
      <c r="T653" s="136">
        <v>1.24</v>
      </c>
      <c r="U653" s="136">
        <v>1.36</v>
      </c>
      <c r="V653" s="136">
        <v>1.53</v>
      </c>
      <c r="W653" s="136">
        <v>1.84</v>
      </c>
      <c r="X653" s="136">
        <v>2.1</v>
      </c>
      <c r="Y653" s="136">
        <v>2.29</v>
      </c>
      <c r="Z653" s="136">
        <v>2.63</v>
      </c>
      <c r="AA653" s="136">
        <v>2.86</v>
      </c>
    </row>
    <row r="654" spans="1:27" ht="23.4" thickBot="1">
      <c r="A654" s="115" t="s">
        <v>2317</v>
      </c>
      <c r="B654" s="144">
        <v>1.5</v>
      </c>
      <c r="C654" s="148">
        <v>0.77</v>
      </c>
      <c r="D654" s="116">
        <f t="shared" si="22"/>
        <v>2017</v>
      </c>
      <c r="G654" s="141" t="s">
        <v>1660</v>
      </c>
      <c r="H654" s="116">
        <v>9</v>
      </c>
      <c r="I654" s="116">
        <v>2017</v>
      </c>
      <c r="J654" t="str">
        <f t="shared" si="21"/>
        <v>9/08/2017</v>
      </c>
      <c r="N654" s="137">
        <v>42986</v>
      </c>
      <c r="O654" s="138">
        <v>1.01</v>
      </c>
      <c r="P654" s="138" t="s">
        <v>434</v>
      </c>
      <c r="Q654" s="138">
        <v>1.06</v>
      </c>
      <c r="R654" s="138" t="s">
        <v>434</v>
      </c>
      <c r="S654" s="138">
        <v>1.1499999999999999</v>
      </c>
      <c r="T654" s="138">
        <v>1.21</v>
      </c>
      <c r="U654" s="138">
        <v>1.33</v>
      </c>
      <c r="V654" s="138">
        <v>1.5</v>
      </c>
      <c r="W654" s="138">
        <v>1.81</v>
      </c>
      <c r="X654" s="138">
        <v>2.06</v>
      </c>
      <c r="Y654" s="138">
        <v>2.2400000000000002</v>
      </c>
      <c r="Z654" s="138">
        <v>2.59</v>
      </c>
      <c r="AA654" s="138">
        <v>2.82</v>
      </c>
    </row>
    <row r="655" spans="1:27" ht="23.4" thickBot="1">
      <c r="A655" s="115" t="s">
        <v>2318</v>
      </c>
      <c r="B655" s="143">
        <v>1.49</v>
      </c>
      <c r="C655" s="147">
        <v>0.74</v>
      </c>
      <c r="D655" s="116">
        <f t="shared" si="22"/>
        <v>2017</v>
      </c>
      <c r="G655" s="140" t="s">
        <v>1660</v>
      </c>
      <c r="H655" s="116">
        <v>10</v>
      </c>
      <c r="I655" s="116">
        <v>2017</v>
      </c>
      <c r="J655" t="str">
        <f t="shared" si="21"/>
        <v>10/08/2017</v>
      </c>
      <c r="N655" s="135">
        <v>43016</v>
      </c>
      <c r="O655" s="136">
        <v>1.02</v>
      </c>
      <c r="P655" s="136" t="s">
        <v>434</v>
      </c>
      <c r="Q655" s="136">
        <v>1.05</v>
      </c>
      <c r="R655" s="136" t="s">
        <v>434</v>
      </c>
      <c r="S655" s="136">
        <v>1.1399999999999999</v>
      </c>
      <c r="T655" s="136">
        <v>1.22</v>
      </c>
      <c r="U655" s="136">
        <v>1.33</v>
      </c>
      <c r="V655" s="136">
        <v>1.49</v>
      </c>
      <c r="W655" s="136">
        <v>1.78</v>
      </c>
      <c r="X655" s="136">
        <v>2.0299999999999998</v>
      </c>
      <c r="Y655" s="136">
        <v>2.2000000000000002</v>
      </c>
      <c r="Z655" s="136">
        <v>2.5499999999999998</v>
      </c>
      <c r="AA655" s="136">
        <v>2.79</v>
      </c>
    </row>
    <row r="656" spans="1:27" ht="23.4" thickBot="1">
      <c r="A656" s="115" t="s">
        <v>2319</v>
      </c>
      <c r="B656" s="144">
        <v>1.43</v>
      </c>
      <c r="C656" s="148">
        <v>0.75</v>
      </c>
      <c r="D656" s="116">
        <f t="shared" si="22"/>
        <v>2017</v>
      </c>
      <c r="G656" s="141" t="s">
        <v>1660</v>
      </c>
      <c r="H656" s="116">
        <v>11</v>
      </c>
      <c r="I656" s="116">
        <v>2017</v>
      </c>
      <c r="J656" t="str">
        <f t="shared" si="21"/>
        <v>11/08/2017</v>
      </c>
      <c r="N656" s="137">
        <v>43047</v>
      </c>
      <c r="O656" s="138">
        <v>0.99</v>
      </c>
      <c r="P656" s="138" t="s">
        <v>434</v>
      </c>
      <c r="Q656" s="138">
        <v>1.03</v>
      </c>
      <c r="R656" s="138" t="s">
        <v>434</v>
      </c>
      <c r="S656" s="138">
        <v>1.1399999999999999</v>
      </c>
      <c r="T656" s="138">
        <v>1.21</v>
      </c>
      <c r="U656" s="138">
        <v>1.3</v>
      </c>
      <c r="V656" s="138">
        <v>1.43</v>
      </c>
      <c r="W656" s="138">
        <v>1.74</v>
      </c>
      <c r="X656" s="138">
        <v>2</v>
      </c>
      <c r="Y656" s="138">
        <v>2.19</v>
      </c>
      <c r="Z656" s="138">
        <v>2.5499999999999998</v>
      </c>
      <c r="AA656" s="138">
        <v>2.79</v>
      </c>
    </row>
    <row r="657" spans="1:27" ht="23.4" thickBot="1">
      <c r="A657" s="115" t="s">
        <v>2320</v>
      </c>
      <c r="B657" s="143">
        <v>1.48</v>
      </c>
      <c r="C657" s="147">
        <v>0.8</v>
      </c>
      <c r="D657" s="116">
        <f t="shared" si="22"/>
        <v>2017</v>
      </c>
      <c r="G657" s="140" t="s">
        <v>1660</v>
      </c>
      <c r="H657" s="116">
        <v>14</v>
      </c>
      <c r="I657" s="116">
        <v>2017</v>
      </c>
      <c r="J657" t="str">
        <f t="shared" si="21"/>
        <v>14/08/2017</v>
      </c>
      <c r="N657" s="136" t="s">
        <v>828</v>
      </c>
      <c r="O657" s="136">
        <v>0.95</v>
      </c>
      <c r="P657" s="136" t="s">
        <v>434</v>
      </c>
      <c r="Q657" s="136">
        <v>1.02</v>
      </c>
      <c r="R657" s="136" t="s">
        <v>434</v>
      </c>
      <c r="S657" s="136">
        <v>1.1299999999999999</v>
      </c>
      <c r="T657" s="136">
        <v>1.23</v>
      </c>
      <c r="U657" s="136">
        <v>1.33</v>
      </c>
      <c r="V657" s="136">
        <v>1.48</v>
      </c>
      <c r="W657" s="136">
        <v>1.77</v>
      </c>
      <c r="X657" s="136">
        <v>2.04</v>
      </c>
      <c r="Y657" s="136">
        <v>2.2200000000000002</v>
      </c>
      <c r="Z657" s="136">
        <v>2.57</v>
      </c>
      <c r="AA657" s="136">
        <v>2.81</v>
      </c>
    </row>
    <row r="658" spans="1:27" ht="23.4" thickBot="1">
      <c r="A658" s="115" t="s">
        <v>2321</v>
      </c>
      <c r="B658" s="144">
        <v>1.51</v>
      </c>
      <c r="C658" s="148">
        <v>0.83</v>
      </c>
      <c r="D658" s="116">
        <f t="shared" si="22"/>
        <v>2017</v>
      </c>
      <c r="G658" s="141" t="s">
        <v>1660</v>
      </c>
      <c r="H658" s="116">
        <v>15</v>
      </c>
      <c r="I658" s="116">
        <v>2017</v>
      </c>
      <c r="J658" t="str">
        <f t="shared" si="21"/>
        <v>15/08/2017</v>
      </c>
      <c r="N658" s="138" t="s">
        <v>829</v>
      </c>
      <c r="O658" s="138">
        <v>0.97</v>
      </c>
      <c r="P658" s="138" t="s">
        <v>434</v>
      </c>
      <c r="Q658" s="138">
        <v>1.04</v>
      </c>
      <c r="R658" s="138" t="s">
        <v>434</v>
      </c>
      <c r="S658" s="138">
        <v>1.1599999999999999</v>
      </c>
      <c r="T658" s="138">
        <v>1.23</v>
      </c>
      <c r="U658" s="138">
        <v>1.35</v>
      </c>
      <c r="V658" s="138">
        <v>1.51</v>
      </c>
      <c r="W658" s="138">
        <v>1.83</v>
      </c>
      <c r="X658" s="138">
        <v>2.09</v>
      </c>
      <c r="Y658" s="138">
        <v>2.27</v>
      </c>
      <c r="Z658" s="138">
        <v>2.6</v>
      </c>
      <c r="AA658" s="138">
        <v>2.84</v>
      </c>
    </row>
    <row r="659" spans="1:27" ht="23.4" thickBot="1">
      <c r="A659" s="115" t="s">
        <v>2322</v>
      </c>
      <c r="B659" s="143">
        <v>1.49</v>
      </c>
      <c r="C659" s="147">
        <v>0.8</v>
      </c>
      <c r="D659" s="116">
        <f t="shared" si="22"/>
        <v>2017</v>
      </c>
      <c r="G659" s="140" t="s">
        <v>1660</v>
      </c>
      <c r="H659" s="116">
        <v>16</v>
      </c>
      <c r="I659" s="116">
        <v>2017</v>
      </c>
      <c r="J659" t="str">
        <f t="shared" si="21"/>
        <v>16/08/2017</v>
      </c>
      <c r="N659" s="136" t="s">
        <v>830</v>
      </c>
      <c r="O659" s="136">
        <v>0.97</v>
      </c>
      <c r="P659" s="136" t="s">
        <v>434</v>
      </c>
      <c r="Q659" s="136">
        <v>1.02</v>
      </c>
      <c r="R659" s="136" t="s">
        <v>434</v>
      </c>
      <c r="S659" s="136">
        <v>1.1299999999999999</v>
      </c>
      <c r="T659" s="136">
        <v>1.24</v>
      </c>
      <c r="U659" s="136">
        <v>1.33</v>
      </c>
      <c r="V659" s="136">
        <v>1.49</v>
      </c>
      <c r="W659" s="136">
        <v>1.79</v>
      </c>
      <c r="X659" s="136">
        <v>2.04</v>
      </c>
      <c r="Y659" s="136">
        <v>2.23</v>
      </c>
      <c r="Z659" s="136">
        <v>2.58</v>
      </c>
      <c r="AA659" s="136">
        <v>2.81</v>
      </c>
    </row>
    <row r="660" spans="1:27" ht="23.4" thickBot="1">
      <c r="A660" s="115" t="s">
        <v>2323</v>
      </c>
      <c r="B660" s="144">
        <v>1.46</v>
      </c>
      <c r="C660" s="148">
        <v>0.77</v>
      </c>
      <c r="D660" s="116">
        <f t="shared" si="22"/>
        <v>2017</v>
      </c>
      <c r="G660" s="141" t="s">
        <v>1660</v>
      </c>
      <c r="H660" s="116">
        <v>17</v>
      </c>
      <c r="I660" s="116">
        <v>2017</v>
      </c>
      <c r="J660" t="str">
        <f t="shared" si="21"/>
        <v>17/08/2017</v>
      </c>
      <c r="N660" s="138" t="s">
        <v>831</v>
      </c>
      <c r="O660" s="138">
        <v>0.95</v>
      </c>
      <c r="P660" s="138" t="s">
        <v>434</v>
      </c>
      <c r="Q660" s="138">
        <v>1</v>
      </c>
      <c r="R660" s="138" t="s">
        <v>434</v>
      </c>
      <c r="S660" s="138">
        <v>1.1100000000000001</v>
      </c>
      <c r="T660" s="138">
        <v>1.24</v>
      </c>
      <c r="U660" s="138">
        <v>1.32</v>
      </c>
      <c r="V660" s="138">
        <v>1.46</v>
      </c>
      <c r="W660" s="138">
        <v>1.76</v>
      </c>
      <c r="X660" s="138">
        <v>2.0099999999999998</v>
      </c>
      <c r="Y660" s="138">
        <v>2.19</v>
      </c>
      <c r="Z660" s="138">
        <v>2.54</v>
      </c>
      <c r="AA660" s="138">
        <v>2.78</v>
      </c>
    </row>
    <row r="661" spans="1:27" ht="23.4" thickBot="1">
      <c r="A661" s="115" t="s">
        <v>2324</v>
      </c>
      <c r="B661" s="143">
        <v>1.47</v>
      </c>
      <c r="C661" s="147">
        <v>0.78</v>
      </c>
      <c r="D661" s="116">
        <f t="shared" si="22"/>
        <v>2017</v>
      </c>
      <c r="G661" s="140" t="s">
        <v>1660</v>
      </c>
      <c r="H661" s="116">
        <v>18</v>
      </c>
      <c r="I661" s="116">
        <v>2017</v>
      </c>
      <c r="J661" t="str">
        <f t="shared" si="21"/>
        <v>18/08/2017</v>
      </c>
      <c r="N661" s="136" t="s">
        <v>832</v>
      </c>
      <c r="O661" s="136">
        <v>0.97</v>
      </c>
      <c r="P661" s="136" t="s">
        <v>434</v>
      </c>
      <c r="Q661" s="136">
        <v>1.02</v>
      </c>
      <c r="R661" s="136" t="s">
        <v>434</v>
      </c>
      <c r="S661" s="136">
        <v>1.1299999999999999</v>
      </c>
      <c r="T661" s="136">
        <v>1.24</v>
      </c>
      <c r="U661" s="136">
        <v>1.33</v>
      </c>
      <c r="V661" s="136">
        <v>1.47</v>
      </c>
      <c r="W661" s="136">
        <v>1.77</v>
      </c>
      <c r="X661" s="136">
        <v>2.0099999999999998</v>
      </c>
      <c r="Y661" s="136">
        <v>2.19</v>
      </c>
      <c r="Z661" s="136">
        <v>2.54</v>
      </c>
      <c r="AA661" s="136">
        <v>2.78</v>
      </c>
    </row>
    <row r="662" spans="1:27" ht="23.4" thickBot="1">
      <c r="A662" s="115" t="s">
        <v>2325</v>
      </c>
      <c r="B662" s="144">
        <v>1.46</v>
      </c>
      <c r="C662" s="148">
        <v>0.77</v>
      </c>
      <c r="D662" s="116">
        <f t="shared" si="22"/>
        <v>2017</v>
      </c>
      <c r="G662" s="141" t="s">
        <v>1660</v>
      </c>
      <c r="H662" s="116">
        <v>21</v>
      </c>
      <c r="I662" s="116">
        <v>2017</v>
      </c>
      <c r="J662" t="str">
        <f t="shared" si="21"/>
        <v>21/08/2017</v>
      </c>
      <c r="N662" s="138" t="s">
        <v>833</v>
      </c>
      <c r="O662" s="138">
        <v>0.95</v>
      </c>
      <c r="P662" s="138" t="s">
        <v>434</v>
      </c>
      <c r="Q662" s="138">
        <v>1</v>
      </c>
      <c r="R662" s="138" t="s">
        <v>434</v>
      </c>
      <c r="S662" s="138">
        <v>1.1100000000000001</v>
      </c>
      <c r="T662" s="138">
        <v>1.23</v>
      </c>
      <c r="U662" s="138">
        <v>1.32</v>
      </c>
      <c r="V662" s="138">
        <v>1.46</v>
      </c>
      <c r="W662" s="138">
        <v>1.76</v>
      </c>
      <c r="X662" s="138">
        <v>2</v>
      </c>
      <c r="Y662" s="138">
        <v>2.1800000000000002</v>
      </c>
      <c r="Z662" s="138">
        <v>2.52</v>
      </c>
      <c r="AA662" s="138">
        <v>2.77</v>
      </c>
    </row>
    <row r="663" spans="1:27" ht="23.4" thickBot="1">
      <c r="A663" s="115" t="s">
        <v>2326</v>
      </c>
      <c r="B663" s="143">
        <v>1.48</v>
      </c>
      <c r="C663" s="147">
        <v>0.79</v>
      </c>
      <c r="D663" s="116">
        <f t="shared" si="22"/>
        <v>2017</v>
      </c>
      <c r="G663" s="140" t="s">
        <v>1660</v>
      </c>
      <c r="H663" s="116">
        <v>22</v>
      </c>
      <c r="I663" s="116">
        <v>2017</v>
      </c>
      <c r="J663" t="str">
        <f t="shared" si="21"/>
        <v>22/08/2017</v>
      </c>
      <c r="N663" s="136" t="s">
        <v>834</v>
      </c>
      <c r="O663" s="136">
        <v>0.93</v>
      </c>
      <c r="P663" s="136" t="s">
        <v>434</v>
      </c>
      <c r="Q663" s="136">
        <v>1</v>
      </c>
      <c r="R663" s="136" t="s">
        <v>434</v>
      </c>
      <c r="S663" s="136">
        <v>1.1299999999999999</v>
      </c>
      <c r="T663" s="136">
        <v>1.24</v>
      </c>
      <c r="U663" s="136">
        <v>1.33</v>
      </c>
      <c r="V663" s="136">
        <v>1.48</v>
      </c>
      <c r="W663" s="136">
        <v>1.8</v>
      </c>
      <c r="X663" s="136">
        <v>2.04</v>
      </c>
      <c r="Y663" s="136">
        <v>2.2200000000000002</v>
      </c>
      <c r="Z663" s="136">
        <v>2.5499999999999998</v>
      </c>
      <c r="AA663" s="136">
        <v>2.79</v>
      </c>
    </row>
    <row r="664" spans="1:27" ht="23.4" thickBot="1">
      <c r="A664" s="115" t="s">
        <v>2327</v>
      </c>
      <c r="B664" s="144">
        <v>1.45</v>
      </c>
      <c r="C664" s="148">
        <v>0.76</v>
      </c>
      <c r="D664" s="116">
        <f t="shared" si="22"/>
        <v>2017</v>
      </c>
      <c r="G664" s="141" t="s">
        <v>1660</v>
      </c>
      <c r="H664" s="116">
        <v>23</v>
      </c>
      <c r="I664" s="116">
        <v>2017</v>
      </c>
      <c r="J664" t="str">
        <f t="shared" si="21"/>
        <v>23/08/2017</v>
      </c>
      <c r="N664" s="138" t="s">
        <v>835</v>
      </c>
      <c r="O664" s="138">
        <v>0.98</v>
      </c>
      <c r="P664" s="138" t="s">
        <v>434</v>
      </c>
      <c r="Q664" s="138">
        <v>1</v>
      </c>
      <c r="R664" s="138" t="s">
        <v>434</v>
      </c>
      <c r="S664" s="138">
        <v>1.1100000000000001</v>
      </c>
      <c r="T664" s="138">
        <v>1.22</v>
      </c>
      <c r="U664" s="138">
        <v>1.32</v>
      </c>
      <c r="V664" s="138">
        <v>1.45</v>
      </c>
      <c r="W664" s="138">
        <v>1.76</v>
      </c>
      <c r="X664" s="138">
        <v>1.99</v>
      </c>
      <c r="Y664" s="138">
        <v>2.17</v>
      </c>
      <c r="Z664" s="138">
        <v>2.5099999999999998</v>
      </c>
      <c r="AA664" s="138">
        <v>2.75</v>
      </c>
    </row>
    <row r="665" spans="1:27" ht="23.4" thickBot="1">
      <c r="A665" s="115" t="s">
        <v>2328</v>
      </c>
      <c r="B665" s="143">
        <v>1.47</v>
      </c>
      <c r="C665" s="147">
        <v>0.78</v>
      </c>
      <c r="D665" s="116">
        <f t="shared" si="22"/>
        <v>2017</v>
      </c>
      <c r="G665" s="140" t="s">
        <v>1660</v>
      </c>
      <c r="H665" s="116">
        <v>24</v>
      </c>
      <c r="I665" s="116">
        <v>2017</v>
      </c>
      <c r="J665" t="str">
        <f t="shared" si="21"/>
        <v>24/08/2017</v>
      </c>
      <c r="N665" s="136" t="s">
        <v>836</v>
      </c>
      <c r="O665" s="136">
        <v>0.98</v>
      </c>
      <c r="P665" s="136" t="s">
        <v>434</v>
      </c>
      <c r="Q665" s="136">
        <v>1.02</v>
      </c>
      <c r="R665" s="136" t="s">
        <v>434</v>
      </c>
      <c r="S665" s="136">
        <v>1.1100000000000001</v>
      </c>
      <c r="T665" s="136">
        <v>1.23</v>
      </c>
      <c r="U665" s="136">
        <v>1.33</v>
      </c>
      <c r="V665" s="136">
        <v>1.47</v>
      </c>
      <c r="W665" s="136">
        <v>1.78</v>
      </c>
      <c r="X665" s="136">
        <v>2.0099999999999998</v>
      </c>
      <c r="Y665" s="136">
        <v>2.19</v>
      </c>
      <c r="Z665" s="136">
        <v>2.5299999999999998</v>
      </c>
      <c r="AA665" s="136">
        <v>2.77</v>
      </c>
    </row>
    <row r="666" spans="1:27" ht="23.4" thickBot="1">
      <c r="A666" s="115" t="s">
        <v>2329</v>
      </c>
      <c r="B666" s="144">
        <v>1.47</v>
      </c>
      <c r="C666" s="148">
        <v>0.76</v>
      </c>
      <c r="D666" s="116">
        <f t="shared" si="22"/>
        <v>2017</v>
      </c>
      <c r="G666" s="141" t="s">
        <v>1660</v>
      </c>
      <c r="H666" s="116">
        <v>25</v>
      </c>
      <c r="I666" s="116">
        <v>2017</v>
      </c>
      <c r="J666" t="str">
        <f t="shared" si="21"/>
        <v>25/08/2017</v>
      </c>
      <c r="N666" s="138" t="s">
        <v>837</v>
      </c>
      <c r="O666" s="138">
        <v>0.99</v>
      </c>
      <c r="P666" s="138" t="s">
        <v>434</v>
      </c>
      <c r="Q666" s="138">
        <v>1.03</v>
      </c>
      <c r="R666" s="138" t="s">
        <v>434</v>
      </c>
      <c r="S666" s="138">
        <v>1.1100000000000001</v>
      </c>
      <c r="T666" s="138">
        <v>1.23</v>
      </c>
      <c r="U666" s="138">
        <v>1.35</v>
      </c>
      <c r="V666" s="138">
        <v>1.47</v>
      </c>
      <c r="W666" s="138">
        <v>1.77</v>
      </c>
      <c r="X666" s="138">
        <v>2</v>
      </c>
      <c r="Y666" s="138">
        <v>2.17</v>
      </c>
      <c r="Z666" s="138">
        <v>2.5099999999999998</v>
      </c>
      <c r="AA666" s="138">
        <v>2.75</v>
      </c>
    </row>
    <row r="667" spans="1:27" ht="23.4" thickBot="1">
      <c r="A667" s="115" t="s">
        <v>2330</v>
      </c>
      <c r="B667" s="143">
        <v>1.46</v>
      </c>
      <c r="C667" s="147">
        <v>0.76</v>
      </c>
      <c r="D667" s="116">
        <f t="shared" si="22"/>
        <v>2017</v>
      </c>
      <c r="G667" s="140" t="s">
        <v>1660</v>
      </c>
      <c r="H667" s="116">
        <v>28</v>
      </c>
      <c r="I667" s="116">
        <v>2017</v>
      </c>
      <c r="J667" t="str">
        <f t="shared" si="21"/>
        <v>28/08/2017</v>
      </c>
      <c r="N667" s="136" t="s">
        <v>838</v>
      </c>
      <c r="O667" s="136">
        <v>0.99</v>
      </c>
      <c r="P667" s="136" t="s">
        <v>434</v>
      </c>
      <c r="Q667" s="136">
        <v>0.98</v>
      </c>
      <c r="R667" s="136" t="s">
        <v>434</v>
      </c>
      <c r="S667" s="136">
        <v>1.1200000000000001</v>
      </c>
      <c r="T667" s="136">
        <v>1.24</v>
      </c>
      <c r="U667" s="136">
        <v>1.33</v>
      </c>
      <c r="V667" s="136">
        <v>1.46</v>
      </c>
      <c r="W667" s="136">
        <v>1.74</v>
      </c>
      <c r="X667" s="136">
        <v>1.99</v>
      </c>
      <c r="Y667" s="136">
        <v>2.16</v>
      </c>
      <c r="Z667" s="136">
        <v>2.5099999999999998</v>
      </c>
      <c r="AA667" s="136">
        <v>2.76</v>
      </c>
    </row>
    <row r="668" spans="1:27" ht="23.4" thickBot="1">
      <c r="A668" s="115" t="s">
        <v>2331</v>
      </c>
      <c r="B668" s="144">
        <v>1.43</v>
      </c>
      <c r="C668" s="148">
        <v>0.75</v>
      </c>
      <c r="D668" s="116">
        <f t="shared" si="22"/>
        <v>2017</v>
      </c>
      <c r="G668" s="141" t="s">
        <v>1660</v>
      </c>
      <c r="H668" s="116">
        <v>29</v>
      </c>
      <c r="I668" s="116">
        <v>2017</v>
      </c>
      <c r="J668" t="str">
        <f t="shared" si="21"/>
        <v>29/08/2017</v>
      </c>
      <c r="N668" s="138" t="s">
        <v>839</v>
      </c>
      <c r="O668" s="138">
        <v>0.96</v>
      </c>
      <c r="P668" s="138" t="s">
        <v>434</v>
      </c>
      <c r="Q668" s="138">
        <v>1.03</v>
      </c>
      <c r="R668" s="138" t="s">
        <v>434</v>
      </c>
      <c r="S668" s="138">
        <v>1.1299999999999999</v>
      </c>
      <c r="T668" s="138">
        <v>1.23</v>
      </c>
      <c r="U668" s="138">
        <v>1.33</v>
      </c>
      <c r="V668" s="138">
        <v>1.43</v>
      </c>
      <c r="W668" s="138">
        <v>1.7</v>
      </c>
      <c r="X668" s="138">
        <v>1.96</v>
      </c>
      <c r="Y668" s="138">
        <v>2.13</v>
      </c>
      <c r="Z668" s="138">
        <v>2.48</v>
      </c>
      <c r="AA668" s="138">
        <v>2.74</v>
      </c>
    </row>
    <row r="669" spans="1:27" ht="23.4" thickBot="1">
      <c r="A669" s="115" t="s">
        <v>2332</v>
      </c>
      <c r="B669" s="143">
        <v>1.44</v>
      </c>
      <c r="C669" s="147">
        <v>0.75</v>
      </c>
      <c r="D669" s="116">
        <f t="shared" si="22"/>
        <v>2017</v>
      </c>
      <c r="G669" s="140" t="s">
        <v>1660</v>
      </c>
      <c r="H669" s="116">
        <v>30</v>
      </c>
      <c r="I669" s="116">
        <v>2017</v>
      </c>
      <c r="J669" t="str">
        <f t="shared" si="21"/>
        <v>30/08/2017</v>
      </c>
      <c r="N669" s="136" t="s">
        <v>840</v>
      </c>
      <c r="O669" s="136">
        <v>0.96</v>
      </c>
      <c r="P669" s="136" t="s">
        <v>434</v>
      </c>
      <c r="Q669" s="136">
        <v>1.03</v>
      </c>
      <c r="R669" s="136" t="s">
        <v>434</v>
      </c>
      <c r="S669" s="136">
        <v>1.1100000000000001</v>
      </c>
      <c r="T669" s="136">
        <v>1.23</v>
      </c>
      <c r="U669" s="136">
        <v>1.33</v>
      </c>
      <c r="V669" s="136">
        <v>1.44</v>
      </c>
      <c r="W669" s="136">
        <v>1.72</v>
      </c>
      <c r="X669" s="136">
        <v>1.97</v>
      </c>
      <c r="Y669" s="136">
        <v>2.15</v>
      </c>
      <c r="Z669" s="136">
        <v>2.4900000000000002</v>
      </c>
      <c r="AA669" s="136">
        <v>2.75</v>
      </c>
    </row>
    <row r="670" spans="1:27" ht="23.4" thickBot="1">
      <c r="A670" s="115" t="s">
        <v>2333</v>
      </c>
      <c r="B670" s="144">
        <v>1.44</v>
      </c>
      <c r="C670" s="148">
        <v>0.71</v>
      </c>
      <c r="D670" s="116">
        <f t="shared" si="22"/>
        <v>2017</v>
      </c>
      <c r="G670" s="141" t="s">
        <v>1660</v>
      </c>
      <c r="H670" s="116">
        <v>31</v>
      </c>
      <c r="I670" s="116">
        <v>2017</v>
      </c>
      <c r="J670" t="str">
        <f t="shared" si="21"/>
        <v>31/08/2017</v>
      </c>
      <c r="N670" s="138" t="s">
        <v>841</v>
      </c>
      <c r="O670" s="138">
        <v>0.95</v>
      </c>
      <c r="P670" s="138" t="s">
        <v>434</v>
      </c>
      <c r="Q670" s="138">
        <v>1.01</v>
      </c>
      <c r="R670" s="138" t="s">
        <v>434</v>
      </c>
      <c r="S670" s="138">
        <v>1.08</v>
      </c>
      <c r="T670" s="138">
        <v>1.23</v>
      </c>
      <c r="U670" s="138">
        <v>1.33</v>
      </c>
      <c r="V670" s="138">
        <v>1.44</v>
      </c>
      <c r="W670" s="138">
        <v>1.7</v>
      </c>
      <c r="X670" s="138">
        <v>1.95</v>
      </c>
      <c r="Y670" s="138">
        <v>2.12</v>
      </c>
      <c r="Z670" s="138">
        <v>2.4700000000000002</v>
      </c>
      <c r="AA670" s="138">
        <v>2.73</v>
      </c>
    </row>
    <row r="671" spans="1:27" ht="23.4" thickBot="1">
      <c r="A671" s="115" t="s">
        <v>2334</v>
      </c>
      <c r="B671" s="143">
        <v>1.46</v>
      </c>
      <c r="C671" s="147">
        <v>0.74</v>
      </c>
      <c r="D671" s="116">
        <f t="shared" si="22"/>
        <v>2017</v>
      </c>
      <c r="G671" s="140" t="s">
        <v>1661</v>
      </c>
      <c r="H671" s="116">
        <v>1</v>
      </c>
      <c r="I671" s="116">
        <v>2017</v>
      </c>
      <c r="J671" t="str">
        <f t="shared" si="21"/>
        <v>1/09/2017</v>
      </c>
      <c r="N671" s="135">
        <v>42744</v>
      </c>
      <c r="O671" s="136">
        <v>0.96</v>
      </c>
      <c r="P671" s="136" t="s">
        <v>434</v>
      </c>
      <c r="Q671" s="136">
        <v>1.02</v>
      </c>
      <c r="R671" s="136" t="s">
        <v>434</v>
      </c>
      <c r="S671" s="136">
        <v>1.1000000000000001</v>
      </c>
      <c r="T671" s="136">
        <v>1.24</v>
      </c>
      <c r="U671" s="136">
        <v>1.35</v>
      </c>
      <c r="V671" s="136">
        <v>1.46</v>
      </c>
      <c r="W671" s="136">
        <v>1.73</v>
      </c>
      <c r="X671" s="136">
        <v>1.99</v>
      </c>
      <c r="Y671" s="136">
        <v>2.16</v>
      </c>
      <c r="Z671" s="136">
        <v>2.5099999999999998</v>
      </c>
      <c r="AA671" s="136">
        <v>2.77</v>
      </c>
    </row>
    <row r="672" spans="1:27" ht="23.4" thickBot="1">
      <c r="A672" s="115" t="s">
        <v>2335</v>
      </c>
      <c r="B672" s="144">
        <v>1.4</v>
      </c>
      <c r="C672" s="148">
        <v>0.67</v>
      </c>
      <c r="D672" s="116">
        <f t="shared" si="22"/>
        <v>2017</v>
      </c>
      <c r="G672" s="141" t="s">
        <v>1661</v>
      </c>
      <c r="H672" s="116">
        <v>5</v>
      </c>
      <c r="I672" s="116">
        <v>2017</v>
      </c>
      <c r="J672" t="str">
        <f t="shared" si="21"/>
        <v>5/09/2017</v>
      </c>
      <c r="N672" s="137">
        <v>42864</v>
      </c>
      <c r="O672" s="138">
        <v>1.3</v>
      </c>
      <c r="P672" s="138" t="s">
        <v>434</v>
      </c>
      <c r="Q672" s="138">
        <v>1.03</v>
      </c>
      <c r="R672" s="138" t="s">
        <v>434</v>
      </c>
      <c r="S672" s="138">
        <v>1.1299999999999999</v>
      </c>
      <c r="T672" s="138">
        <v>1.23</v>
      </c>
      <c r="U672" s="138">
        <v>1.3</v>
      </c>
      <c r="V672" s="138">
        <v>1.4</v>
      </c>
      <c r="W672" s="138">
        <v>1.65</v>
      </c>
      <c r="X672" s="138">
        <v>1.9</v>
      </c>
      <c r="Y672" s="138">
        <v>2.0699999999999998</v>
      </c>
      <c r="Z672" s="138">
        <v>2.4300000000000002</v>
      </c>
      <c r="AA672" s="138">
        <v>2.69</v>
      </c>
    </row>
    <row r="673" spans="1:27" ht="23.4" thickBot="1">
      <c r="A673" s="115" t="s">
        <v>2336</v>
      </c>
      <c r="B673" s="143">
        <v>1.42</v>
      </c>
      <c r="C673" s="147">
        <v>0.68</v>
      </c>
      <c r="D673" s="116">
        <f t="shared" si="22"/>
        <v>2017</v>
      </c>
      <c r="G673" s="140" t="s">
        <v>1661</v>
      </c>
      <c r="H673" s="116">
        <v>6</v>
      </c>
      <c r="I673" s="116">
        <v>2017</v>
      </c>
      <c r="J673" t="str">
        <f t="shared" si="21"/>
        <v>6/09/2017</v>
      </c>
      <c r="N673" s="135">
        <v>42895</v>
      </c>
      <c r="O673" s="136">
        <v>1.04</v>
      </c>
      <c r="P673" s="136" t="s">
        <v>434</v>
      </c>
      <c r="Q673" s="136">
        <v>1.07</v>
      </c>
      <c r="R673" s="136" t="s">
        <v>434</v>
      </c>
      <c r="S673" s="136">
        <v>1.17</v>
      </c>
      <c r="T673" s="136">
        <v>1.24</v>
      </c>
      <c r="U673" s="136">
        <v>1.3</v>
      </c>
      <c r="V673" s="136">
        <v>1.42</v>
      </c>
      <c r="W673" s="136">
        <v>1.69</v>
      </c>
      <c r="X673" s="136">
        <v>1.93</v>
      </c>
      <c r="Y673" s="136">
        <v>2.1</v>
      </c>
      <c r="Z673" s="136">
        <v>2.46</v>
      </c>
      <c r="AA673" s="136">
        <v>2.72</v>
      </c>
    </row>
    <row r="674" spans="1:27" ht="23.4" thickBot="1">
      <c r="A674" s="115" t="s">
        <v>2337</v>
      </c>
      <c r="B674" s="144">
        <v>1.38</v>
      </c>
      <c r="C674" s="148">
        <v>0.63</v>
      </c>
      <c r="D674" s="116">
        <f t="shared" si="22"/>
        <v>2017</v>
      </c>
      <c r="G674" s="141" t="s">
        <v>1661</v>
      </c>
      <c r="H674" s="116">
        <v>7</v>
      </c>
      <c r="I674" s="116">
        <v>2017</v>
      </c>
      <c r="J674" t="str">
        <f t="shared" si="21"/>
        <v>7/09/2017</v>
      </c>
      <c r="N674" s="137">
        <v>42925</v>
      </c>
      <c r="O674" s="138">
        <v>0.98</v>
      </c>
      <c r="P674" s="138" t="s">
        <v>434</v>
      </c>
      <c r="Q674" s="138">
        <v>1.05</v>
      </c>
      <c r="R674" s="138" t="s">
        <v>434</v>
      </c>
      <c r="S674" s="138">
        <v>1.1499999999999999</v>
      </c>
      <c r="T674" s="138">
        <v>1.21</v>
      </c>
      <c r="U674" s="138">
        <v>1.27</v>
      </c>
      <c r="V674" s="138">
        <v>1.38</v>
      </c>
      <c r="W674" s="138">
        <v>1.63</v>
      </c>
      <c r="X674" s="138">
        <v>1.88</v>
      </c>
      <c r="Y674" s="138">
        <v>2.0499999999999998</v>
      </c>
      <c r="Z674" s="138">
        <v>2.4</v>
      </c>
      <c r="AA674" s="138">
        <v>2.66</v>
      </c>
    </row>
    <row r="675" spans="1:27" ht="23.4" thickBot="1">
      <c r="A675" s="115" t="s">
        <v>2338</v>
      </c>
      <c r="B675" s="143">
        <v>1.39</v>
      </c>
      <c r="C675" s="147">
        <v>0.62</v>
      </c>
      <c r="D675" s="116">
        <f t="shared" si="22"/>
        <v>2017</v>
      </c>
      <c r="G675" s="140" t="s">
        <v>1661</v>
      </c>
      <c r="H675" s="116">
        <v>8</v>
      </c>
      <c r="I675" s="116">
        <v>2017</v>
      </c>
      <c r="J675" t="str">
        <f t="shared" si="21"/>
        <v>8/09/2017</v>
      </c>
      <c r="N675" s="135">
        <v>42956</v>
      </c>
      <c r="O675" s="136">
        <v>0.96</v>
      </c>
      <c r="P675" s="136" t="s">
        <v>434</v>
      </c>
      <c r="Q675" s="136">
        <v>1.04</v>
      </c>
      <c r="R675" s="136" t="s">
        <v>434</v>
      </c>
      <c r="S675" s="136">
        <v>1.1399999999999999</v>
      </c>
      <c r="T675" s="136">
        <v>1.22</v>
      </c>
      <c r="U675" s="136">
        <v>1.27</v>
      </c>
      <c r="V675" s="136">
        <v>1.39</v>
      </c>
      <c r="W675" s="136">
        <v>1.64</v>
      </c>
      <c r="X675" s="136">
        <v>1.89</v>
      </c>
      <c r="Y675" s="136">
        <v>2.06</v>
      </c>
      <c r="Z675" s="136">
        <v>2.41</v>
      </c>
      <c r="AA675" s="136">
        <v>2.67</v>
      </c>
    </row>
    <row r="676" spans="1:27" ht="23.4" thickBot="1">
      <c r="A676" s="115" t="s">
        <v>2339</v>
      </c>
      <c r="B676" s="144">
        <v>1.44</v>
      </c>
      <c r="C676" s="148">
        <v>0.67</v>
      </c>
      <c r="D676" s="116">
        <f t="shared" si="22"/>
        <v>2017</v>
      </c>
      <c r="G676" s="141" t="s">
        <v>1661</v>
      </c>
      <c r="H676" s="116">
        <v>11</v>
      </c>
      <c r="I676" s="116">
        <v>2017</v>
      </c>
      <c r="J676" t="str">
        <f t="shared" si="21"/>
        <v>11/09/2017</v>
      </c>
      <c r="N676" s="137">
        <v>43048</v>
      </c>
      <c r="O676" s="138">
        <v>0.97</v>
      </c>
      <c r="P676" s="138" t="s">
        <v>434</v>
      </c>
      <c r="Q676" s="138">
        <v>1.05</v>
      </c>
      <c r="R676" s="138" t="s">
        <v>434</v>
      </c>
      <c r="S676" s="138">
        <v>1.1599999999999999</v>
      </c>
      <c r="T676" s="138">
        <v>1.24</v>
      </c>
      <c r="U676" s="138">
        <v>1.32</v>
      </c>
      <c r="V676" s="138">
        <v>1.44</v>
      </c>
      <c r="W676" s="138">
        <v>1.71</v>
      </c>
      <c r="X676" s="138">
        <v>1.96</v>
      </c>
      <c r="Y676" s="138">
        <v>2.14</v>
      </c>
      <c r="Z676" s="138">
        <v>2.4900000000000002</v>
      </c>
      <c r="AA676" s="138">
        <v>2.75</v>
      </c>
    </row>
    <row r="677" spans="1:27" ht="23.4" thickBot="1">
      <c r="A677" s="115" t="s">
        <v>2340</v>
      </c>
      <c r="B677" s="143">
        <v>1.46</v>
      </c>
      <c r="C677" s="147">
        <v>0.69</v>
      </c>
      <c r="D677" s="116">
        <f t="shared" si="22"/>
        <v>2017</v>
      </c>
      <c r="G677" s="140" t="s">
        <v>1661</v>
      </c>
      <c r="H677" s="116">
        <v>12</v>
      </c>
      <c r="I677" s="116">
        <v>2017</v>
      </c>
      <c r="J677" t="str">
        <f t="shared" si="21"/>
        <v>12/09/2017</v>
      </c>
      <c r="N677" s="135">
        <v>43078</v>
      </c>
      <c r="O677" s="136">
        <v>0.99</v>
      </c>
      <c r="P677" s="136" t="s">
        <v>434</v>
      </c>
      <c r="Q677" s="136">
        <v>1.03</v>
      </c>
      <c r="R677" s="136" t="s">
        <v>434</v>
      </c>
      <c r="S677" s="136">
        <v>1.1599999999999999</v>
      </c>
      <c r="T677" s="136">
        <v>1.27</v>
      </c>
      <c r="U677" s="136">
        <v>1.33</v>
      </c>
      <c r="V677" s="136">
        <v>1.46</v>
      </c>
      <c r="W677" s="136">
        <v>1.75</v>
      </c>
      <c r="X677" s="136">
        <v>1.99</v>
      </c>
      <c r="Y677" s="136">
        <v>2.17</v>
      </c>
      <c r="Z677" s="136">
        <v>2.52</v>
      </c>
      <c r="AA677" s="136">
        <v>2.78</v>
      </c>
    </row>
    <row r="678" spans="1:27" ht="23.4" thickBot="1">
      <c r="A678" s="115" t="s">
        <v>2341</v>
      </c>
      <c r="B678" s="144">
        <v>1.48</v>
      </c>
      <c r="C678" s="148">
        <v>0.71</v>
      </c>
      <c r="D678" s="116">
        <f t="shared" si="22"/>
        <v>2017</v>
      </c>
      <c r="G678" s="141" t="s">
        <v>1661</v>
      </c>
      <c r="H678" s="116">
        <v>13</v>
      </c>
      <c r="I678" s="116">
        <v>2017</v>
      </c>
      <c r="J678" t="str">
        <f t="shared" si="21"/>
        <v>13/09/2017</v>
      </c>
      <c r="N678" s="138" t="s">
        <v>842</v>
      </c>
      <c r="O678" s="138">
        <v>0.99</v>
      </c>
      <c r="P678" s="138" t="s">
        <v>434</v>
      </c>
      <c r="Q678" s="138">
        <v>1.04</v>
      </c>
      <c r="R678" s="138" t="s">
        <v>434</v>
      </c>
      <c r="S678" s="138">
        <v>1.1599999999999999</v>
      </c>
      <c r="T678" s="138">
        <v>1.27</v>
      </c>
      <c r="U678" s="138">
        <v>1.35</v>
      </c>
      <c r="V678" s="138">
        <v>1.48</v>
      </c>
      <c r="W678" s="138">
        <v>1.78</v>
      </c>
      <c r="X678" s="138">
        <v>2.0099999999999998</v>
      </c>
      <c r="Y678" s="138">
        <v>2.2000000000000002</v>
      </c>
      <c r="Z678" s="138">
        <v>2.5299999999999998</v>
      </c>
      <c r="AA678" s="138">
        <v>2.79</v>
      </c>
    </row>
    <row r="679" spans="1:27" ht="23.4" thickBot="1">
      <c r="A679" s="115" t="s">
        <v>2342</v>
      </c>
      <c r="B679" s="143">
        <v>1.5</v>
      </c>
      <c r="C679" s="147">
        <v>0.7</v>
      </c>
      <c r="D679" s="116">
        <f t="shared" si="22"/>
        <v>2017</v>
      </c>
      <c r="G679" s="140" t="s">
        <v>1661</v>
      </c>
      <c r="H679" s="116">
        <v>14</v>
      </c>
      <c r="I679" s="116">
        <v>2017</v>
      </c>
      <c r="J679" t="str">
        <f t="shared" si="21"/>
        <v>14/09/2017</v>
      </c>
      <c r="N679" s="136" t="s">
        <v>843</v>
      </c>
      <c r="O679" s="136">
        <v>0.99</v>
      </c>
      <c r="P679" s="136" t="s">
        <v>434</v>
      </c>
      <c r="Q679" s="136">
        <v>1.05</v>
      </c>
      <c r="R679" s="136" t="s">
        <v>434</v>
      </c>
      <c r="S679" s="136">
        <v>1.17</v>
      </c>
      <c r="T679" s="136">
        <v>1.28</v>
      </c>
      <c r="U679" s="136">
        <v>1.37</v>
      </c>
      <c r="V679" s="136">
        <v>1.5</v>
      </c>
      <c r="W679" s="136">
        <v>1.79</v>
      </c>
      <c r="X679" s="136">
        <v>2.0099999999999998</v>
      </c>
      <c r="Y679" s="136">
        <v>2.2000000000000002</v>
      </c>
      <c r="Z679" s="136">
        <v>2.52</v>
      </c>
      <c r="AA679" s="136">
        <v>2.77</v>
      </c>
    </row>
    <row r="680" spans="1:27" ht="23.4" thickBot="1">
      <c r="A680" s="115" t="s">
        <v>2343</v>
      </c>
      <c r="B680" s="144">
        <v>1.53</v>
      </c>
      <c r="C680" s="148">
        <v>0.7</v>
      </c>
      <c r="D680" s="116">
        <f t="shared" si="22"/>
        <v>2017</v>
      </c>
      <c r="G680" s="141" t="s">
        <v>1661</v>
      </c>
      <c r="H680" s="116">
        <v>15</v>
      </c>
      <c r="I680" s="116">
        <v>2017</v>
      </c>
      <c r="J680" t="str">
        <f t="shared" si="21"/>
        <v>15/09/2017</v>
      </c>
      <c r="N680" s="138" t="s">
        <v>844</v>
      </c>
      <c r="O680" s="138">
        <v>0.98</v>
      </c>
      <c r="P680" s="138" t="s">
        <v>434</v>
      </c>
      <c r="Q680" s="138">
        <v>1.05</v>
      </c>
      <c r="R680" s="138" t="s">
        <v>434</v>
      </c>
      <c r="S680" s="138">
        <v>1.17</v>
      </c>
      <c r="T680" s="138">
        <v>1.3</v>
      </c>
      <c r="U680" s="138">
        <v>1.39</v>
      </c>
      <c r="V680" s="138">
        <v>1.53</v>
      </c>
      <c r="W680" s="138">
        <v>1.81</v>
      </c>
      <c r="X680" s="138">
        <v>2.04</v>
      </c>
      <c r="Y680" s="138">
        <v>2.2000000000000002</v>
      </c>
      <c r="Z680" s="138">
        <v>2.52</v>
      </c>
      <c r="AA680" s="138">
        <v>2.77</v>
      </c>
    </row>
    <row r="681" spans="1:27" ht="23.4" thickBot="1">
      <c r="A681" s="115" t="s">
        <v>2344</v>
      </c>
      <c r="B681" s="143">
        <v>1.54</v>
      </c>
      <c r="C681" s="147">
        <v>0.71</v>
      </c>
      <c r="D681" s="116">
        <f t="shared" si="22"/>
        <v>2017</v>
      </c>
      <c r="G681" s="140" t="s">
        <v>1661</v>
      </c>
      <c r="H681" s="116">
        <v>18</v>
      </c>
      <c r="I681" s="116">
        <v>2017</v>
      </c>
      <c r="J681" t="str">
        <f t="shared" si="21"/>
        <v>18/09/2017</v>
      </c>
      <c r="N681" s="136" t="s">
        <v>845</v>
      </c>
      <c r="O681" s="136">
        <v>0.96</v>
      </c>
      <c r="P681" s="136" t="s">
        <v>434</v>
      </c>
      <c r="Q681" s="136">
        <v>1.05</v>
      </c>
      <c r="R681" s="136" t="s">
        <v>434</v>
      </c>
      <c r="S681" s="136">
        <v>1.18</v>
      </c>
      <c r="T681" s="136">
        <v>1.3</v>
      </c>
      <c r="U681" s="136">
        <v>1.4</v>
      </c>
      <c r="V681" s="136">
        <v>1.54</v>
      </c>
      <c r="W681" s="136">
        <v>1.83</v>
      </c>
      <c r="X681" s="136">
        <v>2.06</v>
      </c>
      <c r="Y681" s="136">
        <v>2.23</v>
      </c>
      <c r="Z681" s="136">
        <v>2.56</v>
      </c>
      <c r="AA681" s="136">
        <v>2.8</v>
      </c>
    </row>
    <row r="682" spans="1:27" ht="23.4" thickBot="1">
      <c r="A682" s="115" t="s">
        <v>2345</v>
      </c>
      <c r="B682" s="144">
        <v>1.55</v>
      </c>
      <c r="C682" s="148">
        <v>0.72</v>
      </c>
      <c r="D682" s="116">
        <f t="shared" si="22"/>
        <v>2017</v>
      </c>
      <c r="G682" s="141" t="s">
        <v>1661</v>
      </c>
      <c r="H682" s="116">
        <v>19</v>
      </c>
      <c r="I682" s="116">
        <v>2017</v>
      </c>
      <c r="J682" t="str">
        <f t="shared" si="21"/>
        <v>19/09/2017</v>
      </c>
      <c r="N682" s="138" t="s">
        <v>846</v>
      </c>
      <c r="O682" s="138">
        <v>0.97</v>
      </c>
      <c r="P682" s="138" t="s">
        <v>434</v>
      </c>
      <c r="Q682" s="138">
        <v>1.04</v>
      </c>
      <c r="R682" s="138" t="s">
        <v>434</v>
      </c>
      <c r="S682" s="138">
        <v>1.19</v>
      </c>
      <c r="T682" s="138">
        <v>1.31</v>
      </c>
      <c r="U682" s="138">
        <v>1.4</v>
      </c>
      <c r="V682" s="138">
        <v>1.55</v>
      </c>
      <c r="W682" s="138">
        <v>1.84</v>
      </c>
      <c r="X682" s="138">
        <v>2.0699999999999998</v>
      </c>
      <c r="Y682" s="138">
        <v>2.2400000000000002</v>
      </c>
      <c r="Z682" s="138">
        <v>2.57</v>
      </c>
      <c r="AA682" s="138">
        <v>2.81</v>
      </c>
    </row>
    <row r="683" spans="1:27" ht="23.4" thickBot="1">
      <c r="A683" s="115" t="s">
        <v>2346</v>
      </c>
      <c r="B683" s="143">
        <v>1.6</v>
      </c>
      <c r="C683" s="147">
        <v>0.76</v>
      </c>
      <c r="D683" s="116">
        <f t="shared" si="22"/>
        <v>2017</v>
      </c>
      <c r="G683" s="140" t="s">
        <v>1661</v>
      </c>
      <c r="H683" s="116">
        <v>20</v>
      </c>
      <c r="I683" s="116">
        <v>2017</v>
      </c>
      <c r="J683" t="str">
        <f t="shared" si="21"/>
        <v>20/09/2017</v>
      </c>
      <c r="N683" s="136" t="s">
        <v>847</v>
      </c>
      <c r="O683" s="136">
        <v>0.98</v>
      </c>
      <c r="P683" s="136" t="s">
        <v>434</v>
      </c>
      <c r="Q683" s="136">
        <v>1.04</v>
      </c>
      <c r="R683" s="136" t="s">
        <v>434</v>
      </c>
      <c r="S683" s="136">
        <v>1.2</v>
      </c>
      <c r="T683" s="136">
        <v>1.32</v>
      </c>
      <c r="U683" s="136">
        <v>1.45</v>
      </c>
      <c r="V683" s="136">
        <v>1.6</v>
      </c>
      <c r="W683" s="136">
        <v>1.89</v>
      </c>
      <c r="X683" s="136">
        <v>2.12</v>
      </c>
      <c r="Y683" s="136">
        <v>2.2799999999999998</v>
      </c>
      <c r="Z683" s="136">
        <v>2.59</v>
      </c>
      <c r="AA683" s="136">
        <v>2.82</v>
      </c>
    </row>
    <row r="684" spans="1:27" ht="23.4" thickBot="1">
      <c r="A684" s="115" t="s">
        <v>2347</v>
      </c>
      <c r="B684" s="144">
        <v>1.59</v>
      </c>
      <c r="C684" s="148">
        <v>0.76</v>
      </c>
      <c r="D684" s="116">
        <f t="shared" si="22"/>
        <v>2017</v>
      </c>
      <c r="G684" s="141" t="s">
        <v>1661</v>
      </c>
      <c r="H684" s="116">
        <v>21</v>
      </c>
      <c r="I684" s="116">
        <v>2017</v>
      </c>
      <c r="J684" t="str">
        <f t="shared" si="21"/>
        <v>21/09/2017</v>
      </c>
      <c r="N684" s="138" t="s">
        <v>848</v>
      </c>
      <c r="O684" s="138">
        <v>0.99</v>
      </c>
      <c r="P684" s="138" t="s">
        <v>434</v>
      </c>
      <c r="Q684" s="138">
        <v>1.04</v>
      </c>
      <c r="R684" s="138" t="s">
        <v>434</v>
      </c>
      <c r="S684" s="138">
        <v>1.19</v>
      </c>
      <c r="T684" s="138">
        <v>1.31</v>
      </c>
      <c r="U684" s="138">
        <v>1.45</v>
      </c>
      <c r="V684" s="138">
        <v>1.59</v>
      </c>
      <c r="W684" s="138">
        <v>1.89</v>
      </c>
      <c r="X684" s="138">
        <v>2.11</v>
      </c>
      <c r="Y684" s="138">
        <v>2.27</v>
      </c>
      <c r="Z684" s="138">
        <v>2.57</v>
      </c>
      <c r="AA684" s="138">
        <v>2.8</v>
      </c>
    </row>
    <row r="685" spans="1:27" ht="23.4" thickBot="1">
      <c r="A685" s="115" t="s">
        <v>2348</v>
      </c>
      <c r="B685" s="143">
        <v>1.58</v>
      </c>
      <c r="C685" s="147">
        <v>0.74</v>
      </c>
      <c r="D685" s="116">
        <f t="shared" si="22"/>
        <v>2017</v>
      </c>
      <c r="G685" s="140" t="s">
        <v>1661</v>
      </c>
      <c r="H685" s="116">
        <v>22</v>
      </c>
      <c r="I685" s="116">
        <v>2017</v>
      </c>
      <c r="J685" t="str">
        <f t="shared" si="21"/>
        <v>22/09/2017</v>
      </c>
      <c r="N685" s="136" t="s">
        <v>849</v>
      </c>
      <c r="O685" s="136">
        <v>0.97</v>
      </c>
      <c r="P685" s="136" t="s">
        <v>434</v>
      </c>
      <c r="Q685" s="136">
        <v>1.03</v>
      </c>
      <c r="R685" s="136" t="s">
        <v>434</v>
      </c>
      <c r="S685" s="136">
        <v>1.19</v>
      </c>
      <c r="T685" s="136">
        <v>1.3</v>
      </c>
      <c r="U685" s="136">
        <v>1.46</v>
      </c>
      <c r="V685" s="136">
        <v>1.58</v>
      </c>
      <c r="W685" s="136">
        <v>1.88</v>
      </c>
      <c r="X685" s="136">
        <v>2.1</v>
      </c>
      <c r="Y685" s="136">
        <v>2.2599999999999998</v>
      </c>
      <c r="Z685" s="136">
        <v>2.57</v>
      </c>
      <c r="AA685" s="136">
        <v>2.8</v>
      </c>
    </row>
    <row r="686" spans="1:27" ht="23.4" thickBot="1">
      <c r="A686" s="115" t="s">
        <v>2349</v>
      </c>
      <c r="B686" s="144">
        <v>1.56</v>
      </c>
      <c r="C686" s="148">
        <v>0.71</v>
      </c>
      <c r="D686" s="116">
        <f t="shared" si="22"/>
        <v>2017</v>
      </c>
      <c r="G686" s="141" t="s">
        <v>1661</v>
      </c>
      <c r="H686" s="116">
        <v>25</v>
      </c>
      <c r="I686" s="116">
        <v>2017</v>
      </c>
      <c r="J686" t="str">
        <f t="shared" si="21"/>
        <v>25/09/2017</v>
      </c>
      <c r="N686" s="138" t="s">
        <v>850</v>
      </c>
      <c r="O686" s="138">
        <v>0.97</v>
      </c>
      <c r="P686" s="138" t="s">
        <v>434</v>
      </c>
      <c r="Q686" s="138">
        <v>1.05</v>
      </c>
      <c r="R686" s="138" t="s">
        <v>434</v>
      </c>
      <c r="S686" s="138">
        <v>1.19</v>
      </c>
      <c r="T686" s="138">
        <v>1.3</v>
      </c>
      <c r="U686" s="138">
        <v>1.44</v>
      </c>
      <c r="V686" s="138">
        <v>1.56</v>
      </c>
      <c r="W686" s="138">
        <v>1.85</v>
      </c>
      <c r="X686" s="138">
        <v>2.0699999999999998</v>
      </c>
      <c r="Y686" s="138">
        <v>2.2200000000000002</v>
      </c>
      <c r="Z686" s="138">
        <v>2.5299999999999998</v>
      </c>
      <c r="AA686" s="138">
        <v>2.76</v>
      </c>
    </row>
    <row r="687" spans="1:27" ht="23.4" thickBot="1">
      <c r="A687" s="115" t="s">
        <v>2350</v>
      </c>
      <c r="B687" s="143">
        <v>1.57</v>
      </c>
      <c r="C687" s="147">
        <v>0.73</v>
      </c>
      <c r="D687" s="116">
        <f t="shared" si="22"/>
        <v>2017</v>
      </c>
      <c r="G687" s="140" t="s">
        <v>1661</v>
      </c>
      <c r="H687" s="116">
        <v>26</v>
      </c>
      <c r="I687" s="116">
        <v>2017</v>
      </c>
      <c r="J687" t="str">
        <f t="shared" si="21"/>
        <v>26/09/2017</v>
      </c>
      <c r="N687" s="136" t="s">
        <v>851</v>
      </c>
      <c r="O687" s="136">
        <v>0.96</v>
      </c>
      <c r="P687" s="136" t="s">
        <v>434</v>
      </c>
      <c r="Q687" s="136">
        <v>1.06</v>
      </c>
      <c r="R687" s="136" t="s">
        <v>434</v>
      </c>
      <c r="S687" s="136">
        <v>1.19</v>
      </c>
      <c r="T687" s="136">
        <v>1.31</v>
      </c>
      <c r="U687" s="136">
        <v>1.45</v>
      </c>
      <c r="V687" s="136">
        <v>1.57</v>
      </c>
      <c r="W687" s="136">
        <v>1.87</v>
      </c>
      <c r="X687" s="136">
        <v>2.08</v>
      </c>
      <c r="Y687" s="136">
        <v>2.2400000000000002</v>
      </c>
      <c r="Z687" s="136">
        <v>2.54</v>
      </c>
      <c r="AA687" s="136">
        <v>2.78</v>
      </c>
    </row>
    <row r="688" spans="1:27" ht="23.4" thickBot="1">
      <c r="A688" s="115" t="s">
        <v>2351</v>
      </c>
      <c r="B688" s="144">
        <v>1.6</v>
      </c>
      <c r="C688" s="148">
        <v>0.78</v>
      </c>
      <c r="D688" s="116">
        <f t="shared" si="22"/>
        <v>2017</v>
      </c>
      <c r="G688" s="141" t="s">
        <v>1661</v>
      </c>
      <c r="H688" s="116">
        <v>27</v>
      </c>
      <c r="I688" s="116">
        <v>2017</v>
      </c>
      <c r="J688" t="str">
        <f t="shared" si="21"/>
        <v>27/09/2017</v>
      </c>
      <c r="N688" s="138" t="s">
        <v>852</v>
      </c>
      <c r="O688" s="138">
        <v>0.99</v>
      </c>
      <c r="P688" s="138" t="s">
        <v>434</v>
      </c>
      <c r="Q688" s="138">
        <v>1.07</v>
      </c>
      <c r="R688" s="138" t="s">
        <v>434</v>
      </c>
      <c r="S688" s="138">
        <v>1.2</v>
      </c>
      <c r="T688" s="138">
        <v>1.33</v>
      </c>
      <c r="U688" s="138">
        <v>1.47</v>
      </c>
      <c r="V688" s="138">
        <v>1.6</v>
      </c>
      <c r="W688" s="138">
        <v>1.91</v>
      </c>
      <c r="X688" s="138">
        <v>2.14</v>
      </c>
      <c r="Y688" s="138">
        <v>2.31</v>
      </c>
      <c r="Z688" s="138">
        <v>2.62</v>
      </c>
      <c r="AA688" s="138">
        <v>2.86</v>
      </c>
    </row>
    <row r="689" spans="1:27" ht="23.4" thickBot="1">
      <c r="A689" s="115" t="s">
        <v>2352</v>
      </c>
      <c r="B689" s="143">
        <v>1.59</v>
      </c>
      <c r="C689" s="147">
        <v>0.78</v>
      </c>
      <c r="D689" s="116">
        <f t="shared" si="22"/>
        <v>2017</v>
      </c>
      <c r="G689" s="140" t="s">
        <v>1661</v>
      </c>
      <c r="H689" s="116">
        <v>28</v>
      </c>
      <c r="I689" s="116">
        <v>2017</v>
      </c>
      <c r="J689" t="str">
        <f t="shared" si="21"/>
        <v>28/09/2017</v>
      </c>
      <c r="N689" s="136" t="s">
        <v>853</v>
      </c>
      <c r="O689" s="136">
        <v>0.97</v>
      </c>
      <c r="P689" s="136" t="s">
        <v>434</v>
      </c>
      <c r="Q689" s="136">
        <v>1.06</v>
      </c>
      <c r="R689" s="136" t="s">
        <v>434</v>
      </c>
      <c r="S689" s="136">
        <v>1.18</v>
      </c>
      <c r="T689" s="136">
        <v>1.31</v>
      </c>
      <c r="U689" s="136">
        <v>1.45</v>
      </c>
      <c r="V689" s="136">
        <v>1.59</v>
      </c>
      <c r="W689" s="136">
        <v>1.89</v>
      </c>
      <c r="X689" s="136">
        <v>2.13</v>
      </c>
      <c r="Y689" s="136">
        <v>2.31</v>
      </c>
      <c r="Z689" s="136">
        <v>2.63</v>
      </c>
      <c r="AA689" s="136">
        <v>2.87</v>
      </c>
    </row>
    <row r="690" spans="1:27" ht="23.4" thickBot="1">
      <c r="A690" s="115" t="s">
        <v>2353</v>
      </c>
      <c r="B690" s="144">
        <v>1.62</v>
      </c>
      <c r="C690" s="148">
        <v>0.8</v>
      </c>
      <c r="D690" s="116">
        <f t="shared" si="22"/>
        <v>2017</v>
      </c>
      <c r="G690" s="141" t="s">
        <v>1661</v>
      </c>
      <c r="H690" s="116">
        <v>29</v>
      </c>
      <c r="I690" s="116">
        <v>2017</v>
      </c>
      <c r="J690" t="str">
        <f t="shared" si="21"/>
        <v>29/09/2017</v>
      </c>
      <c r="N690" s="138" t="s">
        <v>854</v>
      </c>
      <c r="O690" s="138">
        <v>0.96</v>
      </c>
      <c r="P690" s="138" t="s">
        <v>434</v>
      </c>
      <c r="Q690" s="138">
        <v>1.06</v>
      </c>
      <c r="R690" s="138" t="s">
        <v>434</v>
      </c>
      <c r="S690" s="138">
        <v>1.2</v>
      </c>
      <c r="T690" s="138">
        <v>1.31</v>
      </c>
      <c r="U690" s="138">
        <v>1.47</v>
      </c>
      <c r="V690" s="138">
        <v>1.62</v>
      </c>
      <c r="W690" s="138">
        <v>1.92</v>
      </c>
      <c r="X690" s="138">
        <v>2.16</v>
      </c>
      <c r="Y690" s="138">
        <v>2.33</v>
      </c>
      <c r="Z690" s="138">
        <v>2.63</v>
      </c>
      <c r="AA690" s="138">
        <v>2.86</v>
      </c>
    </row>
    <row r="691" spans="1:27" ht="23.4" thickBot="1">
      <c r="A691" s="115" t="s">
        <v>2354</v>
      </c>
      <c r="B691" s="143">
        <v>1.63</v>
      </c>
      <c r="C691" s="147">
        <v>0.82</v>
      </c>
      <c r="D691" s="116">
        <f t="shared" si="22"/>
        <v>2017</v>
      </c>
      <c r="G691" s="140" t="s">
        <v>1662</v>
      </c>
      <c r="H691" s="116">
        <v>2</v>
      </c>
      <c r="I691" s="116">
        <v>2017</v>
      </c>
      <c r="J691" t="str">
        <f t="shared" si="21"/>
        <v>2/10/2017</v>
      </c>
      <c r="N691" s="135">
        <v>42776</v>
      </c>
      <c r="O691" s="136">
        <v>0.95</v>
      </c>
      <c r="P691" s="136" t="s">
        <v>434</v>
      </c>
      <c r="Q691" s="136">
        <v>1.01</v>
      </c>
      <c r="R691" s="136" t="s">
        <v>434</v>
      </c>
      <c r="S691" s="136">
        <v>1.22</v>
      </c>
      <c r="T691" s="136">
        <v>1.31</v>
      </c>
      <c r="U691" s="136">
        <v>1.49</v>
      </c>
      <c r="V691" s="136">
        <v>1.63</v>
      </c>
      <c r="W691" s="136">
        <v>1.94</v>
      </c>
      <c r="X691" s="136">
        <v>2.17</v>
      </c>
      <c r="Y691" s="136">
        <v>2.34</v>
      </c>
      <c r="Z691" s="136">
        <v>2.64</v>
      </c>
      <c r="AA691" s="136">
        <v>2.87</v>
      </c>
    </row>
    <row r="692" spans="1:27" ht="23.4" thickBot="1">
      <c r="A692" s="115" t="s">
        <v>2355</v>
      </c>
      <c r="B692" s="144">
        <v>1.62</v>
      </c>
      <c r="C692" s="148">
        <v>0.81</v>
      </c>
      <c r="D692" s="116">
        <f t="shared" si="22"/>
        <v>2017</v>
      </c>
      <c r="G692" s="141" t="s">
        <v>1662</v>
      </c>
      <c r="H692" s="116">
        <v>3</v>
      </c>
      <c r="I692" s="116">
        <v>2017</v>
      </c>
      <c r="J692" t="str">
        <f t="shared" si="21"/>
        <v>3/10/2017</v>
      </c>
      <c r="N692" s="137">
        <v>42804</v>
      </c>
      <c r="O692" s="138">
        <v>1.01</v>
      </c>
      <c r="P692" s="138" t="s">
        <v>434</v>
      </c>
      <c r="Q692" s="138">
        <v>1.07</v>
      </c>
      <c r="R692" s="138" t="s">
        <v>434</v>
      </c>
      <c r="S692" s="138">
        <v>1.21</v>
      </c>
      <c r="T692" s="138">
        <v>1.32</v>
      </c>
      <c r="U692" s="138">
        <v>1.47</v>
      </c>
      <c r="V692" s="138">
        <v>1.62</v>
      </c>
      <c r="W692" s="138">
        <v>1.92</v>
      </c>
      <c r="X692" s="138">
        <v>2.15</v>
      </c>
      <c r="Y692" s="138">
        <v>2.33</v>
      </c>
      <c r="Z692" s="138">
        <v>2.63</v>
      </c>
      <c r="AA692" s="138">
        <v>2.87</v>
      </c>
    </row>
    <row r="693" spans="1:27" ht="23.4" thickBot="1">
      <c r="A693" s="115" t="s">
        <v>2356</v>
      </c>
      <c r="B693" s="143">
        <v>1.62</v>
      </c>
      <c r="C693" s="147">
        <v>0.8</v>
      </c>
      <c r="D693" s="116">
        <f t="shared" si="22"/>
        <v>2017</v>
      </c>
      <c r="G693" s="140" t="s">
        <v>1662</v>
      </c>
      <c r="H693" s="116">
        <v>4</v>
      </c>
      <c r="I693" s="116">
        <v>2017</v>
      </c>
      <c r="J693" t="str">
        <f t="shared" si="21"/>
        <v>4/10/2017</v>
      </c>
      <c r="N693" s="135">
        <v>42835</v>
      </c>
      <c r="O693" s="136">
        <v>1</v>
      </c>
      <c r="P693" s="136" t="s">
        <v>434</v>
      </c>
      <c r="Q693" s="136">
        <v>1.08</v>
      </c>
      <c r="R693" s="136" t="s">
        <v>434</v>
      </c>
      <c r="S693" s="136">
        <v>1.21</v>
      </c>
      <c r="T693" s="136">
        <v>1.33</v>
      </c>
      <c r="U693" s="136">
        <v>1.47</v>
      </c>
      <c r="V693" s="136">
        <v>1.62</v>
      </c>
      <c r="W693" s="136">
        <v>1.92</v>
      </c>
      <c r="X693" s="136">
        <v>2.15</v>
      </c>
      <c r="Y693" s="136">
        <v>2.33</v>
      </c>
      <c r="Z693" s="136">
        <v>2.64</v>
      </c>
      <c r="AA693" s="136">
        <v>2.87</v>
      </c>
    </row>
    <row r="694" spans="1:27" ht="23.4" thickBot="1">
      <c r="A694" s="115" t="s">
        <v>2357</v>
      </c>
      <c r="B694" s="144">
        <v>1.63</v>
      </c>
      <c r="C694" s="148">
        <v>0.81</v>
      </c>
      <c r="D694" s="116">
        <f t="shared" si="22"/>
        <v>2017</v>
      </c>
      <c r="G694" s="141" t="s">
        <v>1662</v>
      </c>
      <c r="H694" s="116">
        <v>5</v>
      </c>
      <c r="I694" s="116">
        <v>2017</v>
      </c>
      <c r="J694" t="str">
        <f t="shared" si="21"/>
        <v>5/10/2017</v>
      </c>
      <c r="N694" s="137">
        <v>42865</v>
      </c>
      <c r="O694" s="138">
        <v>1.02</v>
      </c>
      <c r="P694" s="138" t="s">
        <v>434</v>
      </c>
      <c r="Q694" s="138">
        <v>1.07</v>
      </c>
      <c r="R694" s="138" t="s">
        <v>434</v>
      </c>
      <c r="S694" s="138">
        <v>1.21</v>
      </c>
      <c r="T694" s="138">
        <v>1.35</v>
      </c>
      <c r="U694" s="138">
        <v>1.49</v>
      </c>
      <c r="V694" s="138">
        <v>1.63</v>
      </c>
      <c r="W694" s="138">
        <v>1.94</v>
      </c>
      <c r="X694" s="138">
        <v>2.17</v>
      </c>
      <c r="Y694" s="138">
        <v>2.35</v>
      </c>
      <c r="Z694" s="138">
        <v>2.65</v>
      </c>
      <c r="AA694" s="138">
        <v>2.89</v>
      </c>
    </row>
    <row r="695" spans="1:27" ht="23.4" thickBot="1">
      <c r="A695" s="115" t="s">
        <v>2358</v>
      </c>
      <c r="B695" s="143">
        <v>1.66</v>
      </c>
      <c r="C695" s="147">
        <v>0.83</v>
      </c>
      <c r="D695" s="116">
        <f t="shared" si="22"/>
        <v>2017</v>
      </c>
      <c r="G695" s="140" t="s">
        <v>1662</v>
      </c>
      <c r="H695" s="116">
        <v>6</v>
      </c>
      <c r="I695" s="116">
        <v>2017</v>
      </c>
      <c r="J695" t="str">
        <f t="shared" si="21"/>
        <v>6/10/2017</v>
      </c>
      <c r="N695" s="135">
        <v>42896</v>
      </c>
      <c r="O695" s="136">
        <v>1.03</v>
      </c>
      <c r="P695" s="136" t="s">
        <v>434</v>
      </c>
      <c r="Q695" s="136">
        <v>1.07</v>
      </c>
      <c r="R695" s="136" t="s">
        <v>434</v>
      </c>
      <c r="S695" s="136">
        <v>1.22</v>
      </c>
      <c r="T695" s="136">
        <v>1.35</v>
      </c>
      <c r="U695" s="136">
        <v>1.54</v>
      </c>
      <c r="V695" s="136">
        <v>1.66</v>
      </c>
      <c r="W695" s="136">
        <v>1.97</v>
      </c>
      <c r="X695" s="136">
        <v>2.2000000000000002</v>
      </c>
      <c r="Y695" s="136">
        <v>2.37</v>
      </c>
      <c r="Z695" s="136">
        <v>2.68</v>
      </c>
      <c r="AA695" s="136">
        <v>2.91</v>
      </c>
    </row>
    <row r="696" spans="1:27" ht="23.4" thickBot="1">
      <c r="A696" s="115" t="s">
        <v>2359</v>
      </c>
      <c r="B696" s="144">
        <v>1.64</v>
      </c>
      <c r="C696" s="148">
        <v>0.8</v>
      </c>
      <c r="D696" s="116">
        <f t="shared" si="22"/>
        <v>2017</v>
      </c>
      <c r="G696" s="141" t="s">
        <v>1662</v>
      </c>
      <c r="H696" s="116">
        <v>10</v>
      </c>
      <c r="I696" s="116">
        <v>2017</v>
      </c>
      <c r="J696" t="str">
        <f t="shared" si="21"/>
        <v>10/10/2017</v>
      </c>
      <c r="N696" s="137">
        <v>43018</v>
      </c>
      <c r="O696" s="138">
        <v>1.03</v>
      </c>
      <c r="P696" s="138" t="s">
        <v>434</v>
      </c>
      <c r="Q696" s="138">
        <v>1.08</v>
      </c>
      <c r="R696" s="138" t="s">
        <v>434</v>
      </c>
      <c r="S696" s="138">
        <v>1.26</v>
      </c>
      <c r="T696" s="138">
        <v>1.42</v>
      </c>
      <c r="U696" s="138">
        <v>1.51</v>
      </c>
      <c r="V696" s="138">
        <v>1.64</v>
      </c>
      <c r="W696" s="138">
        <v>1.95</v>
      </c>
      <c r="X696" s="138">
        <v>2.1800000000000002</v>
      </c>
      <c r="Y696" s="138">
        <v>2.35</v>
      </c>
      <c r="Z696" s="138">
        <v>2.65</v>
      </c>
      <c r="AA696" s="138">
        <v>2.88</v>
      </c>
    </row>
    <row r="697" spans="1:27" ht="23.4" thickBot="1">
      <c r="A697" s="115" t="s">
        <v>2360</v>
      </c>
      <c r="B697" s="143">
        <v>1.66</v>
      </c>
      <c r="C697" s="147">
        <v>0.79</v>
      </c>
      <c r="D697" s="116">
        <f t="shared" si="22"/>
        <v>2017</v>
      </c>
      <c r="G697" s="140" t="s">
        <v>1662</v>
      </c>
      <c r="H697" s="116">
        <v>11</v>
      </c>
      <c r="I697" s="116">
        <v>2017</v>
      </c>
      <c r="J697" t="str">
        <f t="shared" si="21"/>
        <v>11/10/2017</v>
      </c>
      <c r="N697" s="135">
        <v>43049</v>
      </c>
      <c r="O697" s="136">
        <v>1.04</v>
      </c>
      <c r="P697" s="136" t="s">
        <v>434</v>
      </c>
      <c r="Q697" s="136">
        <v>1.1000000000000001</v>
      </c>
      <c r="R697" s="136" t="s">
        <v>434</v>
      </c>
      <c r="S697" s="136">
        <v>1.25</v>
      </c>
      <c r="T697" s="136">
        <v>1.4</v>
      </c>
      <c r="U697" s="136">
        <v>1.51</v>
      </c>
      <c r="V697" s="136">
        <v>1.66</v>
      </c>
      <c r="W697" s="136">
        <v>1.95</v>
      </c>
      <c r="X697" s="136">
        <v>2.17</v>
      </c>
      <c r="Y697" s="136">
        <v>2.35</v>
      </c>
      <c r="Z697" s="136">
        <v>2.64</v>
      </c>
      <c r="AA697" s="136">
        <v>2.88</v>
      </c>
    </row>
    <row r="698" spans="1:27" ht="23.4" thickBot="1">
      <c r="A698" s="115" t="s">
        <v>2361</v>
      </c>
      <c r="B698" s="144">
        <v>1.66</v>
      </c>
      <c r="C698" s="148">
        <v>0.76</v>
      </c>
      <c r="D698" s="116">
        <f t="shared" si="22"/>
        <v>2017</v>
      </c>
      <c r="G698" s="141" t="s">
        <v>1662</v>
      </c>
      <c r="H698" s="116">
        <v>12</v>
      </c>
      <c r="I698" s="116">
        <v>2017</v>
      </c>
      <c r="J698" t="str">
        <f t="shared" si="21"/>
        <v>12/10/2017</v>
      </c>
      <c r="N698" s="137">
        <v>43079</v>
      </c>
      <c r="O698" s="138">
        <v>0.99</v>
      </c>
      <c r="P698" s="138" t="s">
        <v>434</v>
      </c>
      <c r="Q698" s="138">
        <v>1.0900000000000001</v>
      </c>
      <c r="R698" s="138" t="s">
        <v>434</v>
      </c>
      <c r="S698" s="138">
        <v>1.27</v>
      </c>
      <c r="T698" s="138">
        <v>1.41</v>
      </c>
      <c r="U698" s="138">
        <v>1.51</v>
      </c>
      <c r="V698" s="138">
        <v>1.66</v>
      </c>
      <c r="W698" s="138">
        <v>1.95</v>
      </c>
      <c r="X698" s="138">
        <v>2.16</v>
      </c>
      <c r="Y698" s="138">
        <v>2.33</v>
      </c>
      <c r="Z698" s="138">
        <v>2.62</v>
      </c>
      <c r="AA698" s="138">
        <v>2.86</v>
      </c>
    </row>
    <row r="699" spans="1:27" ht="23.4" thickBot="1">
      <c r="A699" s="115" t="s">
        <v>2362</v>
      </c>
      <c r="B699" s="143">
        <v>1.64</v>
      </c>
      <c r="C699" s="147">
        <v>0.75</v>
      </c>
      <c r="D699" s="116">
        <f t="shared" si="22"/>
        <v>2017</v>
      </c>
      <c r="G699" s="140" t="s">
        <v>1662</v>
      </c>
      <c r="H699" s="116">
        <v>13</v>
      </c>
      <c r="I699" s="116">
        <v>2017</v>
      </c>
      <c r="J699" t="str">
        <f t="shared" si="21"/>
        <v>13/10/2017</v>
      </c>
      <c r="N699" s="136" t="s">
        <v>855</v>
      </c>
      <c r="O699" s="136">
        <v>0.97</v>
      </c>
      <c r="P699" s="136" t="s">
        <v>434</v>
      </c>
      <c r="Q699" s="136">
        <v>1.0900000000000001</v>
      </c>
      <c r="R699" s="136" t="s">
        <v>434</v>
      </c>
      <c r="S699" s="136">
        <v>1.26</v>
      </c>
      <c r="T699" s="136">
        <v>1.39</v>
      </c>
      <c r="U699" s="136">
        <v>1.51</v>
      </c>
      <c r="V699" s="136">
        <v>1.64</v>
      </c>
      <c r="W699" s="136">
        <v>1.91</v>
      </c>
      <c r="X699" s="136">
        <v>2.12</v>
      </c>
      <c r="Y699" s="136">
        <v>2.2799999999999998</v>
      </c>
      <c r="Z699" s="136">
        <v>2.58</v>
      </c>
      <c r="AA699" s="136">
        <v>2.81</v>
      </c>
    </row>
    <row r="700" spans="1:27" ht="23.4" thickBot="1">
      <c r="A700" s="115" t="s">
        <v>2363</v>
      </c>
      <c r="B700" s="144">
        <v>1.68</v>
      </c>
      <c r="C700" s="148">
        <v>0.76</v>
      </c>
      <c r="D700" s="116">
        <f t="shared" si="22"/>
        <v>2017</v>
      </c>
      <c r="G700" s="141" t="s">
        <v>1662</v>
      </c>
      <c r="H700" s="116">
        <v>16</v>
      </c>
      <c r="I700" s="116">
        <v>2017</v>
      </c>
      <c r="J700" t="str">
        <f t="shared" si="21"/>
        <v>16/10/2017</v>
      </c>
      <c r="N700" s="138" t="s">
        <v>856</v>
      </c>
      <c r="O700" s="138">
        <v>0.97</v>
      </c>
      <c r="P700" s="138" t="s">
        <v>434</v>
      </c>
      <c r="Q700" s="138">
        <v>1.1000000000000001</v>
      </c>
      <c r="R700" s="138" t="s">
        <v>434</v>
      </c>
      <c r="S700" s="138">
        <v>1.24</v>
      </c>
      <c r="T700" s="138">
        <v>1.42</v>
      </c>
      <c r="U700" s="138">
        <v>1.54</v>
      </c>
      <c r="V700" s="138">
        <v>1.68</v>
      </c>
      <c r="W700" s="138">
        <v>1.95</v>
      </c>
      <c r="X700" s="138">
        <v>2.15</v>
      </c>
      <c r="Y700" s="138">
        <v>2.2999999999999998</v>
      </c>
      <c r="Z700" s="138">
        <v>2.58</v>
      </c>
      <c r="AA700" s="138">
        <v>2.82</v>
      </c>
    </row>
    <row r="701" spans="1:27" ht="23.4" thickBot="1">
      <c r="A701" s="115" t="s">
        <v>2364</v>
      </c>
      <c r="B701" s="143">
        <v>1.69</v>
      </c>
      <c r="C701" s="147">
        <v>0.77</v>
      </c>
      <c r="D701" s="116">
        <f t="shared" si="22"/>
        <v>2017</v>
      </c>
      <c r="G701" s="140" t="s">
        <v>1662</v>
      </c>
      <c r="H701" s="116">
        <v>17</v>
      </c>
      <c r="I701" s="116">
        <v>2017</v>
      </c>
      <c r="J701" t="str">
        <f t="shared" si="21"/>
        <v>17/10/2017</v>
      </c>
      <c r="N701" s="136" t="s">
        <v>857</v>
      </c>
      <c r="O701" s="136">
        <v>0.99</v>
      </c>
      <c r="P701" s="136" t="s">
        <v>434</v>
      </c>
      <c r="Q701" s="136">
        <v>1.0900000000000001</v>
      </c>
      <c r="R701" s="136" t="s">
        <v>434</v>
      </c>
      <c r="S701" s="136">
        <v>1.25</v>
      </c>
      <c r="T701" s="136">
        <v>1.41</v>
      </c>
      <c r="U701" s="136">
        <v>1.54</v>
      </c>
      <c r="V701" s="136">
        <v>1.69</v>
      </c>
      <c r="W701" s="136">
        <v>1.97</v>
      </c>
      <c r="X701" s="136">
        <v>2.15</v>
      </c>
      <c r="Y701" s="136">
        <v>2.2999999999999998</v>
      </c>
      <c r="Z701" s="136">
        <v>2.58</v>
      </c>
      <c r="AA701" s="136">
        <v>2.8</v>
      </c>
    </row>
    <row r="702" spans="1:27" ht="23.4" thickBot="1">
      <c r="A702" s="115" t="s">
        <v>2365</v>
      </c>
      <c r="B702" s="144">
        <v>1.7</v>
      </c>
      <c r="C702" s="148">
        <v>0.8</v>
      </c>
      <c r="D702" s="116">
        <f t="shared" si="22"/>
        <v>2017</v>
      </c>
      <c r="G702" s="141" t="s">
        <v>1662</v>
      </c>
      <c r="H702" s="116">
        <v>18</v>
      </c>
      <c r="I702" s="116">
        <v>2017</v>
      </c>
      <c r="J702" t="str">
        <f t="shared" si="21"/>
        <v>18/10/2017</v>
      </c>
      <c r="N702" s="138" t="s">
        <v>858</v>
      </c>
      <c r="O702" s="138">
        <v>0.99</v>
      </c>
      <c r="P702" s="138" t="s">
        <v>434</v>
      </c>
      <c r="Q702" s="138">
        <v>1.0900000000000001</v>
      </c>
      <c r="R702" s="138" t="s">
        <v>434</v>
      </c>
      <c r="S702" s="138">
        <v>1.24</v>
      </c>
      <c r="T702" s="138">
        <v>1.42</v>
      </c>
      <c r="U702" s="138">
        <v>1.59</v>
      </c>
      <c r="V702" s="138">
        <v>1.7</v>
      </c>
      <c r="W702" s="138">
        <v>1.99</v>
      </c>
      <c r="X702" s="138">
        <v>2.19</v>
      </c>
      <c r="Y702" s="138">
        <v>2.34</v>
      </c>
      <c r="Z702" s="138">
        <v>2.62</v>
      </c>
      <c r="AA702" s="138">
        <v>2.85</v>
      </c>
    </row>
    <row r="703" spans="1:27" ht="23.4" thickBot="1">
      <c r="A703" s="115" t="s">
        <v>2366</v>
      </c>
      <c r="B703" s="143">
        <v>1.69</v>
      </c>
      <c r="C703" s="147">
        <v>0.79</v>
      </c>
      <c r="D703" s="116">
        <f t="shared" si="22"/>
        <v>2017</v>
      </c>
      <c r="G703" s="140" t="s">
        <v>1662</v>
      </c>
      <c r="H703" s="116">
        <v>19</v>
      </c>
      <c r="I703" s="116">
        <v>2017</v>
      </c>
      <c r="J703" t="str">
        <f t="shared" si="21"/>
        <v>19/10/2017</v>
      </c>
      <c r="N703" s="136" t="s">
        <v>859</v>
      </c>
      <c r="O703" s="136">
        <v>0.99</v>
      </c>
      <c r="P703" s="136" t="s">
        <v>434</v>
      </c>
      <c r="Q703" s="136">
        <v>1.1000000000000001</v>
      </c>
      <c r="R703" s="136" t="s">
        <v>434</v>
      </c>
      <c r="S703" s="136">
        <v>1.25</v>
      </c>
      <c r="T703" s="136">
        <v>1.41</v>
      </c>
      <c r="U703" s="136">
        <v>1.58</v>
      </c>
      <c r="V703" s="136">
        <v>1.69</v>
      </c>
      <c r="W703" s="136">
        <v>1.98</v>
      </c>
      <c r="X703" s="136">
        <v>2.1800000000000002</v>
      </c>
      <c r="Y703" s="136">
        <v>2.33</v>
      </c>
      <c r="Z703" s="136">
        <v>2.6</v>
      </c>
      <c r="AA703" s="136">
        <v>2.83</v>
      </c>
    </row>
    <row r="704" spans="1:27" ht="23.4" thickBot="1">
      <c r="A704" s="115" t="s">
        <v>2367</v>
      </c>
      <c r="B704" s="144">
        <v>1.72</v>
      </c>
      <c r="C704" s="148">
        <v>0.83</v>
      </c>
      <c r="D704" s="116">
        <f t="shared" si="22"/>
        <v>2017</v>
      </c>
      <c r="G704" s="141" t="s">
        <v>1662</v>
      </c>
      <c r="H704" s="116">
        <v>20</v>
      </c>
      <c r="I704" s="116">
        <v>2017</v>
      </c>
      <c r="J704" t="str">
        <f t="shared" si="21"/>
        <v>20/10/2017</v>
      </c>
      <c r="N704" s="138" t="s">
        <v>860</v>
      </c>
      <c r="O704" s="138">
        <v>0.99</v>
      </c>
      <c r="P704" s="138" t="s">
        <v>434</v>
      </c>
      <c r="Q704" s="138">
        <v>1.1100000000000001</v>
      </c>
      <c r="R704" s="138" t="s">
        <v>434</v>
      </c>
      <c r="S704" s="138">
        <v>1.27</v>
      </c>
      <c r="T704" s="138">
        <v>1.43</v>
      </c>
      <c r="U704" s="138">
        <v>1.6</v>
      </c>
      <c r="V704" s="138">
        <v>1.72</v>
      </c>
      <c r="W704" s="138">
        <v>2.0299999999999998</v>
      </c>
      <c r="X704" s="138">
        <v>2.2400000000000002</v>
      </c>
      <c r="Y704" s="138">
        <v>2.39</v>
      </c>
      <c r="Z704" s="138">
        <v>2.67</v>
      </c>
      <c r="AA704" s="138">
        <v>2.89</v>
      </c>
    </row>
    <row r="705" spans="1:27" ht="23.4" thickBot="1">
      <c r="A705" s="115" t="s">
        <v>2368</v>
      </c>
      <c r="B705" s="143">
        <v>1.7</v>
      </c>
      <c r="C705" s="147">
        <v>0.82</v>
      </c>
      <c r="D705" s="116">
        <f t="shared" si="22"/>
        <v>2017</v>
      </c>
      <c r="G705" s="140" t="s">
        <v>1662</v>
      </c>
      <c r="H705" s="116">
        <v>23</v>
      </c>
      <c r="I705" s="116">
        <v>2017</v>
      </c>
      <c r="J705" t="str">
        <f t="shared" si="21"/>
        <v>23/10/2017</v>
      </c>
      <c r="N705" s="136" t="s">
        <v>861</v>
      </c>
      <c r="O705" s="136">
        <v>1</v>
      </c>
      <c r="P705" s="136" t="s">
        <v>434</v>
      </c>
      <c r="Q705" s="136">
        <v>1.0900000000000001</v>
      </c>
      <c r="R705" s="136" t="s">
        <v>434</v>
      </c>
      <c r="S705" s="136">
        <v>1.25</v>
      </c>
      <c r="T705" s="136">
        <v>1.42</v>
      </c>
      <c r="U705" s="136">
        <v>1.58</v>
      </c>
      <c r="V705" s="136">
        <v>1.7</v>
      </c>
      <c r="W705" s="136">
        <v>2.0099999999999998</v>
      </c>
      <c r="X705" s="136">
        <v>2.2200000000000002</v>
      </c>
      <c r="Y705" s="136">
        <v>2.38</v>
      </c>
      <c r="Z705" s="136">
        <v>2.66</v>
      </c>
      <c r="AA705" s="136">
        <v>2.89</v>
      </c>
    </row>
    <row r="706" spans="1:27" ht="23.4" thickBot="1">
      <c r="A706" s="115" t="s">
        <v>2369</v>
      </c>
      <c r="B706" s="144">
        <v>1.73</v>
      </c>
      <c r="C706" s="148">
        <v>0.85</v>
      </c>
      <c r="D706" s="116">
        <f t="shared" si="22"/>
        <v>2017</v>
      </c>
      <c r="G706" s="141" t="s">
        <v>1662</v>
      </c>
      <c r="H706" s="116">
        <v>24</v>
      </c>
      <c r="I706" s="116">
        <v>2017</v>
      </c>
      <c r="J706" t="str">
        <f t="shared" ref="J706:J769" si="23">H706&amp;"/"&amp;G706&amp;"/"&amp;I706</f>
        <v>24/10/2017</v>
      </c>
      <c r="N706" s="138" t="s">
        <v>862</v>
      </c>
      <c r="O706" s="138">
        <v>1</v>
      </c>
      <c r="P706" s="138" t="s">
        <v>434</v>
      </c>
      <c r="Q706" s="138">
        <v>1.1200000000000001</v>
      </c>
      <c r="R706" s="138" t="s">
        <v>434</v>
      </c>
      <c r="S706" s="138">
        <v>1.27</v>
      </c>
      <c r="T706" s="138">
        <v>1.43</v>
      </c>
      <c r="U706" s="138">
        <v>1.6</v>
      </c>
      <c r="V706" s="138">
        <v>1.73</v>
      </c>
      <c r="W706" s="138">
        <v>2.0499999999999998</v>
      </c>
      <c r="X706" s="138">
        <v>2.2599999999999998</v>
      </c>
      <c r="Y706" s="138">
        <v>2.42</v>
      </c>
      <c r="Z706" s="138">
        <v>2.7</v>
      </c>
      <c r="AA706" s="138">
        <v>2.92</v>
      </c>
    </row>
    <row r="707" spans="1:27" ht="23.4" thickBot="1">
      <c r="A707" s="115" t="s">
        <v>2370</v>
      </c>
      <c r="B707" s="143">
        <v>1.74</v>
      </c>
      <c r="C707" s="147">
        <v>0.86</v>
      </c>
      <c r="D707" s="116">
        <f t="shared" ref="D707:D770" si="24">YEAR(A707)</f>
        <v>2017</v>
      </c>
      <c r="G707" s="140" t="s">
        <v>1662</v>
      </c>
      <c r="H707" s="116">
        <v>25</v>
      </c>
      <c r="I707" s="116">
        <v>2017</v>
      </c>
      <c r="J707" t="str">
        <f t="shared" si="23"/>
        <v>25/10/2017</v>
      </c>
      <c r="N707" s="136" t="s">
        <v>863</v>
      </c>
      <c r="O707" s="136">
        <v>1.01</v>
      </c>
      <c r="P707" s="136" t="s">
        <v>434</v>
      </c>
      <c r="Q707" s="136">
        <v>1.1200000000000001</v>
      </c>
      <c r="R707" s="136" t="s">
        <v>434</v>
      </c>
      <c r="S707" s="136">
        <v>1.27</v>
      </c>
      <c r="T707" s="136">
        <v>1.43</v>
      </c>
      <c r="U707" s="136">
        <v>1.61</v>
      </c>
      <c r="V707" s="136">
        <v>1.74</v>
      </c>
      <c r="W707" s="136">
        <v>2.06</v>
      </c>
      <c r="X707" s="136">
        <v>2.2799999999999998</v>
      </c>
      <c r="Y707" s="136">
        <v>2.44</v>
      </c>
      <c r="Z707" s="136">
        <v>2.72</v>
      </c>
      <c r="AA707" s="136">
        <v>2.95</v>
      </c>
    </row>
    <row r="708" spans="1:27" ht="23.4" thickBot="1">
      <c r="A708" s="115" t="s">
        <v>2371</v>
      </c>
      <c r="B708" s="144">
        <v>1.76</v>
      </c>
      <c r="C708" s="148">
        <v>0.87</v>
      </c>
      <c r="D708" s="116">
        <f t="shared" si="24"/>
        <v>2017</v>
      </c>
      <c r="G708" s="141" t="s">
        <v>1662</v>
      </c>
      <c r="H708" s="116">
        <v>26</v>
      </c>
      <c r="I708" s="116">
        <v>2017</v>
      </c>
      <c r="J708" t="str">
        <f t="shared" si="23"/>
        <v>26/10/2017</v>
      </c>
      <c r="N708" s="138" t="s">
        <v>864</v>
      </c>
      <c r="O708" s="138">
        <v>0.99</v>
      </c>
      <c r="P708" s="138" t="s">
        <v>434</v>
      </c>
      <c r="Q708" s="138">
        <v>1.1100000000000001</v>
      </c>
      <c r="R708" s="138" t="s">
        <v>434</v>
      </c>
      <c r="S708" s="138">
        <v>1.29</v>
      </c>
      <c r="T708" s="138">
        <v>1.43</v>
      </c>
      <c r="U708" s="138">
        <v>1.63</v>
      </c>
      <c r="V708" s="138">
        <v>1.76</v>
      </c>
      <c r="W708" s="138">
        <v>2.0699999999999998</v>
      </c>
      <c r="X708" s="138">
        <v>2.2999999999999998</v>
      </c>
      <c r="Y708" s="138">
        <v>2.46</v>
      </c>
      <c r="Z708" s="138">
        <v>2.74</v>
      </c>
      <c r="AA708" s="138">
        <v>2.96</v>
      </c>
    </row>
    <row r="709" spans="1:27" ht="23.4" thickBot="1">
      <c r="A709" s="115" t="s">
        <v>2372</v>
      </c>
      <c r="B709" s="143">
        <v>1.73</v>
      </c>
      <c r="C709" s="147">
        <v>0.84</v>
      </c>
      <c r="D709" s="116">
        <f t="shared" si="24"/>
        <v>2017</v>
      </c>
      <c r="G709" s="140" t="s">
        <v>1662</v>
      </c>
      <c r="H709" s="116">
        <v>27</v>
      </c>
      <c r="I709" s="116">
        <v>2017</v>
      </c>
      <c r="J709" t="str">
        <f t="shared" si="23"/>
        <v>27/10/2017</v>
      </c>
      <c r="N709" s="136" t="s">
        <v>865</v>
      </c>
      <c r="O709" s="136">
        <v>0.98</v>
      </c>
      <c r="P709" s="136" t="s">
        <v>434</v>
      </c>
      <c r="Q709" s="136">
        <v>1.1000000000000001</v>
      </c>
      <c r="R709" s="136" t="s">
        <v>434</v>
      </c>
      <c r="S709" s="136">
        <v>1.28</v>
      </c>
      <c r="T709" s="136">
        <v>1.42</v>
      </c>
      <c r="U709" s="136">
        <v>1.59</v>
      </c>
      <c r="V709" s="136">
        <v>1.73</v>
      </c>
      <c r="W709" s="136">
        <v>2.0299999999999998</v>
      </c>
      <c r="X709" s="136">
        <v>2.2599999999999998</v>
      </c>
      <c r="Y709" s="136">
        <v>2.42</v>
      </c>
      <c r="Z709" s="136">
        <v>2.71</v>
      </c>
      <c r="AA709" s="136">
        <v>2.93</v>
      </c>
    </row>
    <row r="710" spans="1:27" ht="23.4" thickBot="1">
      <c r="A710" s="115" t="s">
        <v>2373</v>
      </c>
      <c r="B710" s="144">
        <v>1.71</v>
      </c>
      <c r="C710" s="148">
        <v>0.8</v>
      </c>
      <c r="D710" s="116">
        <f t="shared" si="24"/>
        <v>2017</v>
      </c>
      <c r="G710" s="141" t="s">
        <v>1662</v>
      </c>
      <c r="H710" s="116">
        <v>30</v>
      </c>
      <c r="I710" s="116">
        <v>2017</v>
      </c>
      <c r="J710" t="str">
        <f t="shared" si="23"/>
        <v>30/10/2017</v>
      </c>
      <c r="N710" s="138" t="s">
        <v>866</v>
      </c>
      <c r="O710" s="138">
        <v>0.97</v>
      </c>
      <c r="P710" s="138" t="s">
        <v>434</v>
      </c>
      <c r="Q710" s="138">
        <v>1.1200000000000001</v>
      </c>
      <c r="R710" s="138" t="s">
        <v>434</v>
      </c>
      <c r="S710" s="138">
        <v>1.24</v>
      </c>
      <c r="T710" s="138">
        <v>1.42</v>
      </c>
      <c r="U710" s="138">
        <v>1.58</v>
      </c>
      <c r="V710" s="138">
        <v>1.71</v>
      </c>
      <c r="W710" s="138">
        <v>2</v>
      </c>
      <c r="X710" s="138">
        <v>2.2200000000000002</v>
      </c>
      <c r="Y710" s="138">
        <v>2.37</v>
      </c>
      <c r="Z710" s="138">
        <v>2.66</v>
      </c>
      <c r="AA710" s="138">
        <v>2.88</v>
      </c>
    </row>
    <row r="711" spans="1:27" ht="23.4" thickBot="1">
      <c r="A711" s="115" t="s">
        <v>2374</v>
      </c>
      <c r="B711" s="143">
        <v>1.73</v>
      </c>
      <c r="C711" s="147">
        <v>0.79</v>
      </c>
      <c r="D711" s="116">
        <f t="shared" si="24"/>
        <v>2017</v>
      </c>
      <c r="G711" s="140" t="s">
        <v>1662</v>
      </c>
      <c r="H711" s="116">
        <v>31</v>
      </c>
      <c r="I711" s="116">
        <v>2017</v>
      </c>
      <c r="J711" t="str">
        <f t="shared" si="23"/>
        <v>31/10/2017</v>
      </c>
      <c r="N711" s="136" t="s">
        <v>867</v>
      </c>
      <c r="O711" s="136">
        <v>0.99</v>
      </c>
      <c r="P711" s="136" t="s">
        <v>434</v>
      </c>
      <c r="Q711" s="136">
        <v>1.1499999999999999</v>
      </c>
      <c r="R711" s="136" t="s">
        <v>434</v>
      </c>
      <c r="S711" s="136">
        <v>1.28</v>
      </c>
      <c r="T711" s="136">
        <v>1.43</v>
      </c>
      <c r="U711" s="136">
        <v>1.6</v>
      </c>
      <c r="V711" s="136">
        <v>1.73</v>
      </c>
      <c r="W711" s="136">
        <v>2.0099999999999998</v>
      </c>
      <c r="X711" s="136">
        <v>2.23</v>
      </c>
      <c r="Y711" s="136">
        <v>2.38</v>
      </c>
      <c r="Z711" s="136">
        <v>2.66</v>
      </c>
      <c r="AA711" s="136">
        <v>2.88</v>
      </c>
    </row>
    <row r="712" spans="1:27" ht="23.4" thickBot="1">
      <c r="A712" s="115" t="s">
        <v>2375</v>
      </c>
      <c r="B712" s="144">
        <v>1.74</v>
      </c>
      <c r="C712" s="148">
        <v>0.78</v>
      </c>
      <c r="D712" s="116">
        <f t="shared" si="24"/>
        <v>2017</v>
      </c>
      <c r="G712" s="141" t="s">
        <v>1663</v>
      </c>
      <c r="H712" s="116">
        <v>1</v>
      </c>
      <c r="I712" s="116">
        <v>2017</v>
      </c>
      <c r="J712" t="str">
        <f t="shared" si="23"/>
        <v>1/11/2017</v>
      </c>
      <c r="N712" s="137">
        <v>42746</v>
      </c>
      <c r="O712" s="138">
        <v>1.06</v>
      </c>
      <c r="P712" s="138" t="s">
        <v>434</v>
      </c>
      <c r="Q712" s="138">
        <v>1.18</v>
      </c>
      <c r="R712" s="138" t="s">
        <v>434</v>
      </c>
      <c r="S712" s="138">
        <v>1.3</v>
      </c>
      <c r="T712" s="138">
        <v>1.46</v>
      </c>
      <c r="U712" s="138">
        <v>1.61</v>
      </c>
      <c r="V712" s="138">
        <v>1.74</v>
      </c>
      <c r="W712" s="138">
        <v>2.0099999999999998</v>
      </c>
      <c r="X712" s="138">
        <v>2.2200000000000002</v>
      </c>
      <c r="Y712" s="138">
        <v>2.37</v>
      </c>
      <c r="Z712" s="138">
        <v>2.63</v>
      </c>
      <c r="AA712" s="138">
        <v>2.85</v>
      </c>
    </row>
    <row r="713" spans="1:27" ht="23.4" thickBot="1">
      <c r="A713" s="115" t="s">
        <v>2376</v>
      </c>
      <c r="B713" s="143">
        <v>1.73</v>
      </c>
      <c r="C713" s="147">
        <v>0.76</v>
      </c>
      <c r="D713" s="116">
        <f t="shared" si="24"/>
        <v>2017</v>
      </c>
      <c r="G713" s="140" t="s">
        <v>1663</v>
      </c>
      <c r="H713" s="116">
        <v>2</v>
      </c>
      <c r="I713" s="116">
        <v>2017</v>
      </c>
      <c r="J713" t="str">
        <f t="shared" si="23"/>
        <v>2/11/2017</v>
      </c>
      <c r="N713" s="135">
        <v>42777</v>
      </c>
      <c r="O713" s="136">
        <v>1.02</v>
      </c>
      <c r="P713" s="136" t="s">
        <v>434</v>
      </c>
      <c r="Q713" s="136">
        <v>1.17</v>
      </c>
      <c r="R713" s="136" t="s">
        <v>434</v>
      </c>
      <c r="S713" s="136">
        <v>1.29</v>
      </c>
      <c r="T713" s="136">
        <v>1.46</v>
      </c>
      <c r="U713" s="136">
        <v>1.61</v>
      </c>
      <c r="V713" s="136">
        <v>1.73</v>
      </c>
      <c r="W713" s="136">
        <v>2</v>
      </c>
      <c r="X713" s="136">
        <v>2.21</v>
      </c>
      <c r="Y713" s="136">
        <v>2.35</v>
      </c>
      <c r="Z713" s="136">
        <v>2.61</v>
      </c>
      <c r="AA713" s="136">
        <v>2.83</v>
      </c>
    </row>
    <row r="714" spans="1:27" ht="23.4" thickBot="1">
      <c r="A714" s="115" t="s">
        <v>2377</v>
      </c>
      <c r="B714" s="144">
        <v>1.74</v>
      </c>
      <c r="C714" s="148">
        <v>0.76</v>
      </c>
      <c r="D714" s="116">
        <f t="shared" si="24"/>
        <v>2017</v>
      </c>
      <c r="G714" s="141" t="s">
        <v>1663</v>
      </c>
      <c r="H714" s="116">
        <v>3</v>
      </c>
      <c r="I714" s="116">
        <v>2017</v>
      </c>
      <c r="J714" t="str">
        <f t="shared" si="23"/>
        <v>3/11/2017</v>
      </c>
      <c r="N714" s="137">
        <v>42805</v>
      </c>
      <c r="O714" s="138">
        <v>1.02</v>
      </c>
      <c r="P714" s="138" t="s">
        <v>434</v>
      </c>
      <c r="Q714" s="138">
        <v>1.18</v>
      </c>
      <c r="R714" s="138" t="s">
        <v>434</v>
      </c>
      <c r="S714" s="138">
        <v>1.31</v>
      </c>
      <c r="T714" s="138">
        <v>1.49</v>
      </c>
      <c r="U714" s="138">
        <v>1.63</v>
      </c>
      <c r="V714" s="138">
        <v>1.74</v>
      </c>
      <c r="W714" s="138">
        <v>1.99</v>
      </c>
      <c r="X714" s="138">
        <v>2.19</v>
      </c>
      <c r="Y714" s="138">
        <v>2.34</v>
      </c>
      <c r="Z714" s="138">
        <v>2.59</v>
      </c>
      <c r="AA714" s="138">
        <v>2.82</v>
      </c>
    </row>
    <row r="715" spans="1:27" ht="23.4" thickBot="1">
      <c r="A715" s="115" t="s">
        <v>2378</v>
      </c>
      <c r="B715" s="143">
        <v>1.73</v>
      </c>
      <c r="C715" s="147">
        <v>0.74</v>
      </c>
      <c r="D715" s="116">
        <f t="shared" si="24"/>
        <v>2017</v>
      </c>
      <c r="G715" s="140" t="s">
        <v>1663</v>
      </c>
      <c r="H715" s="116">
        <v>6</v>
      </c>
      <c r="I715" s="116">
        <v>2017</v>
      </c>
      <c r="J715" t="str">
        <f t="shared" si="23"/>
        <v>6/11/2017</v>
      </c>
      <c r="N715" s="135">
        <v>42897</v>
      </c>
      <c r="O715" s="136">
        <v>1.03</v>
      </c>
      <c r="P715" s="136" t="s">
        <v>434</v>
      </c>
      <c r="Q715" s="136">
        <v>1.19</v>
      </c>
      <c r="R715" s="136" t="s">
        <v>434</v>
      </c>
      <c r="S715" s="136">
        <v>1.3</v>
      </c>
      <c r="T715" s="136">
        <v>1.5</v>
      </c>
      <c r="U715" s="136">
        <v>1.61</v>
      </c>
      <c r="V715" s="136">
        <v>1.73</v>
      </c>
      <c r="W715" s="136">
        <v>1.99</v>
      </c>
      <c r="X715" s="136">
        <v>2.17</v>
      </c>
      <c r="Y715" s="136">
        <v>2.3199999999999998</v>
      </c>
      <c r="Z715" s="136">
        <v>2.58</v>
      </c>
      <c r="AA715" s="136">
        <v>2.8</v>
      </c>
    </row>
    <row r="716" spans="1:27" ht="23.4" thickBot="1">
      <c r="A716" s="115" t="s">
        <v>2379</v>
      </c>
      <c r="B716" s="144">
        <v>1.75</v>
      </c>
      <c r="C716" s="148">
        <v>0.72</v>
      </c>
      <c r="D716" s="116">
        <f t="shared" si="24"/>
        <v>2017</v>
      </c>
      <c r="G716" s="141" t="s">
        <v>1663</v>
      </c>
      <c r="H716" s="116">
        <v>7</v>
      </c>
      <c r="I716" s="116">
        <v>2017</v>
      </c>
      <c r="J716" t="str">
        <f t="shared" si="23"/>
        <v>7/11/2017</v>
      </c>
      <c r="N716" s="137">
        <v>42927</v>
      </c>
      <c r="O716" s="138">
        <v>1.05</v>
      </c>
      <c r="P716" s="138" t="s">
        <v>434</v>
      </c>
      <c r="Q716" s="138">
        <v>1.22</v>
      </c>
      <c r="R716" s="138" t="s">
        <v>434</v>
      </c>
      <c r="S716" s="138">
        <v>1.33</v>
      </c>
      <c r="T716" s="138">
        <v>1.49</v>
      </c>
      <c r="U716" s="138">
        <v>1.63</v>
      </c>
      <c r="V716" s="138">
        <v>1.75</v>
      </c>
      <c r="W716" s="138">
        <v>1.99</v>
      </c>
      <c r="X716" s="138">
        <v>2.17</v>
      </c>
      <c r="Y716" s="138">
        <v>2.3199999999999998</v>
      </c>
      <c r="Z716" s="138">
        <v>2.56</v>
      </c>
      <c r="AA716" s="138">
        <v>2.77</v>
      </c>
    </row>
    <row r="717" spans="1:27" ht="23.4" thickBot="1">
      <c r="A717" s="115" t="s">
        <v>2380</v>
      </c>
      <c r="B717" s="143">
        <v>1.77</v>
      </c>
      <c r="C717" s="147">
        <v>0.72</v>
      </c>
      <c r="D717" s="116">
        <f t="shared" si="24"/>
        <v>2017</v>
      </c>
      <c r="G717" s="140" t="s">
        <v>1663</v>
      </c>
      <c r="H717" s="116">
        <v>8</v>
      </c>
      <c r="I717" s="116">
        <v>2017</v>
      </c>
      <c r="J717" t="str">
        <f t="shared" si="23"/>
        <v>8/11/2017</v>
      </c>
      <c r="N717" s="135">
        <v>42958</v>
      </c>
      <c r="O717" s="136">
        <v>1.05</v>
      </c>
      <c r="P717" s="136" t="s">
        <v>434</v>
      </c>
      <c r="Q717" s="136">
        <v>1.23</v>
      </c>
      <c r="R717" s="136" t="s">
        <v>434</v>
      </c>
      <c r="S717" s="136">
        <v>1.35</v>
      </c>
      <c r="T717" s="136">
        <v>1.53</v>
      </c>
      <c r="U717" s="136">
        <v>1.65</v>
      </c>
      <c r="V717" s="136">
        <v>1.77</v>
      </c>
      <c r="W717" s="136">
        <v>2.0099999999999998</v>
      </c>
      <c r="X717" s="136">
        <v>2.19</v>
      </c>
      <c r="Y717" s="136">
        <v>2.3199999999999998</v>
      </c>
      <c r="Z717" s="136">
        <v>2.57</v>
      </c>
      <c r="AA717" s="136">
        <v>2.79</v>
      </c>
    </row>
    <row r="718" spans="1:27" ht="23.4" thickBot="1">
      <c r="A718" s="115" t="s">
        <v>2381</v>
      </c>
      <c r="B718" s="144">
        <v>1.75</v>
      </c>
      <c r="C718" s="148">
        <v>0.74</v>
      </c>
      <c r="D718" s="116">
        <f t="shared" si="24"/>
        <v>2017</v>
      </c>
      <c r="G718" s="141" t="s">
        <v>1663</v>
      </c>
      <c r="H718" s="116">
        <v>9</v>
      </c>
      <c r="I718" s="116">
        <v>2017</v>
      </c>
      <c r="J718" t="str">
        <f t="shared" si="23"/>
        <v>9/11/2017</v>
      </c>
      <c r="N718" s="137">
        <v>42989</v>
      </c>
      <c r="O718" s="138">
        <v>1.07</v>
      </c>
      <c r="P718" s="138" t="s">
        <v>434</v>
      </c>
      <c r="Q718" s="138">
        <v>1.24</v>
      </c>
      <c r="R718" s="138" t="s">
        <v>434</v>
      </c>
      <c r="S718" s="138">
        <v>1.36</v>
      </c>
      <c r="T718" s="138">
        <v>1.53</v>
      </c>
      <c r="U718" s="138">
        <v>1.63</v>
      </c>
      <c r="V718" s="138">
        <v>1.75</v>
      </c>
      <c r="W718" s="138">
        <v>2.0099999999999998</v>
      </c>
      <c r="X718" s="138">
        <v>2.2000000000000002</v>
      </c>
      <c r="Y718" s="138">
        <v>2.33</v>
      </c>
      <c r="Z718" s="138">
        <v>2.59</v>
      </c>
      <c r="AA718" s="138">
        <v>2.81</v>
      </c>
    </row>
    <row r="719" spans="1:27" ht="23.4" thickBot="1">
      <c r="A719" s="115" t="s">
        <v>2382</v>
      </c>
      <c r="B719" s="143">
        <v>1.79</v>
      </c>
      <c r="C719" s="147">
        <v>0.8</v>
      </c>
      <c r="D719" s="116">
        <f t="shared" si="24"/>
        <v>2017</v>
      </c>
      <c r="G719" s="140" t="s">
        <v>1663</v>
      </c>
      <c r="H719" s="116">
        <v>10</v>
      </c>
      <c r="I719" s="116">
        <v>2017</v>
      </c>
      <c r="J719" t="str">
        <f t="shared" si="23"/>
        <v>10/11/2017</v>
      </c>
      <c r="N719" s="135">
        <v>43019</v>
      </c>
      <c r="O719" s="136">
        <v>1.06</v>
      </c>
      <c r="P719" s="136" t="s">
        <v>434</v>
      </c>
      <c r="Q719" s="136">
        <v>1.23</v>
      </c>
      <c r="R719" s="136" t="s">
        <v>434</v>
      </c>
      <c r="S719" s="136">
        <v>1.37</v>
      </c>
      <c r="T719" s="136">
        <v>1.54</v>
      </c>
      <c r="U719" s="136">
        <v>1.67</v>
      </c>
      <c r="V719" s="136">
        <v>1.79</v>
      </c>
      <c r="W719" s="136">
        <v>2.06</v>
      </c>
      <c r="X719" s="136">
        <v>2.27</v>
      </c>
      <c r="Y719" s="136">
        <v>2.4</v>
      </c>
      <c r="Z719" s="136">
        <v>2.67</v>
      </c>
      <c r="AA719" s="136">
        <v>2.88</v>
      </c>
    </row>
    <row r="720" spans="1:27" ht="23.4" thickBot="1">
      <c r="A720" s="115" t="s">
        <v>2383</v>
      </c>
      <c r="B720" s="144">
        <v>1.82</v>
      </c>
      <c r="C720" s="148">
        <v>0.79</v>
      </c>
      <c r="D720" s="116">
        <f t="shared" si="24"/>
        <v>2017</v>
      </c>
      <c r="G720" s="141" t="s">
        <v>1663</v>
      </c>
      <c r="H720" s="116">
        <v>13</v>
      </c>
      <c r="I720" s="116">
        <v>2017</v>
      </c>
      <c r="J720" t="str">
        <f t="shared" si="23"/>
        <v>13/11/2017</v>
      </c>
      <c r="N720" s="138" t="s">
        <v>868</v>
      </c>
      <c r="O720" s="138">
        <v>1.07</v>
      </c>
      <c r="P720" s="138" t="s">
        <v>434</v>
      </c>
      <c r="Q720" s="138">
        <v>1.24</v>
      </c>
      <c r="R720" s="138" t="s">
        <v>434</v>
      </c>
      <c r="S720" s="138">
        <v>1.37</v>
      </c>
      <c r="T720" s="138">
        <v>1.55</v>
      </c>
      <c r="U720" s="138">
        <v>1.7</v>
      </c>
      <c r="V720" s="138">
        <v>1.82</v>
      </c>
      <c r="W720" s="138">
        <v>2.08</v>
      </c>
      <c r="X720" s="138">
        <v>2.27</v>
      </c>
      <c r="Y720" s="138">
        <v>2.4</v>
      </c>
      <c r="Z720" s="138">
        <v>2.67</v>
      </c>
      <c r="AA720" s="138">
        <v>2.87</v>
      </c>
    </row>
    <row r="721" spans="1:27" ht="23.4" thickBot="1">
      <c r="A721" s="115" t="s">
        <v>2384</v>
      </c>
      <c r="B721" s="143">
        <v>1.81</v>
      </c>
      <c r="C721" s="147">
        <v>0.78</v>
      </c>
      <c r="D721" s="116">
        <f t="shared" si="24"/>
        <v>2017</v>
      </c>
      <c r="G721" s="140" t="s">
        <v>1663</v>
      </c>
      <c r="H721" s="116">
        <v>14</v>
      </c>
      <c r="I721" s="116">
        <v>2017</v>
      </c>
      <c r="J721" t="str">
        <f t="shared" si="23"/>
        <v>14/11/2017</v>
      </c>
      <c r="N721" s="136" t="s">
        <v>869</v>
      </c>
      <c r="O721" s="136">
        <v>1.06</v>
      </c>
      <c r="P721" s="136" t="s">
        <v>434</v>
      </c>
      <c r="Q721" s="136">
        <v>1.26</v>
      </c>
      <c r="R721" s="136" t="s">
        <v>434</v>
      </c>
      <c r="S721" s="136">
        <v>1.4</v>
      </c>
      <c r="T721" s="136">
        <v>1.55</v>
      </c>
      <c r="U721" s="136">
        <v>1.68</v>
      </c>
      <c r="V721" s="136">
        <v>1.81</v>
      </c>
      <c r="W721" s="136">
        <v>2.06</v>
      </c>
      <c r="X721" s="136">
        <v>2.2599999999999998</v>
      </c>
      <c r="Y721" s="136">
        <v>2.38</v>
      </c>
      <c r="Z721" s="136">
        <v>2.64</v>
      </c>
      <c r="AA721" s="136">
        <v>2.84</v>
      </c>
    </row>
    <row r="722" spans="1:27" ht="23.4" thickBot="1">
      <c r="A722" s="115" t="s">
        <v>2385</v>
      </c>
      <c r="B722" s="144">
        <v>1.79</v>
      </c>
      <c r="C722" s="148">
        <v>0.74</v>
      </c>
      <c r="D722" s="116">
        <f t="shared" si="24"/>
        <v>2017</v>
      </c>
      <c r="G722" s="141" t="s">
        <v>1663</v>
      </c>
      <c r="H722" s="116">
        <v>15</v>
      </c>
      <c r="I722" s="116">
        <v>2017</v>
      </c>
      <c r="J722" t="str">
        <f t="shared" si="23"/>
        <v>15/11/2017</v>
      </c>
      <c r="N722" s="138" t="s">
        <v>870</v>
      </c>
      <c r="O722" s="138">
        <v>1.08</v>
      </c>
      <c r="P722" s="138" t="s">
        <v>434</v>
      </c>
      <c r="Q722" s="138">
        <v>1.25</v>
      </c>
      <c r="R722" s="138" t="s">
        <v>434</v>
      </c>
      <c r="S722" s="138">
        <v>1.39</v>
      </c>
      <c r="T722" s="138">
        <v>1.55</v>
      </c>
      <c r="U722" s="138">
        <v>1.68</v>
      </c>
      <c r="V722" s="138">
        <v>1.79</v>
      </c>
      <c r="W722" s="138">
        <v>2.04</v>
      </c>
      <c r="X722" s="138">
        <v>2.21</v>
      </c>
      <c r="Y722" s="138">
        <v>2.33</v>
      </c>
      <c r="Z722" s="138">
        <v>2.58</v>
      </c>
      <c r="AA722" s="138">
        <v>2.77</v>
      </c>
    </row>
    <row r="723" spans="1:27" ht="23.4" thickBot="1">
      <c r="A723" s="115" t="s">
        <v>2386</v>
      </c>
      <c r="B723" s="143">
        <v>1.83</v>
      </c>
      <c r="C723" s="147">
        <v>0.76</v>
      </c>
      <c r="D723" s="116">
        <f t="shared" si="24"/>
        <v>2017</v>
      </c>
      <c r="G723" s="140" t="s">
        <v>1663</v>
      </c>
      <c r="H723" s="116">
        <v>16</v>
      </c>
      <c r="I723" s="116">
        <v>2017</v>
      </c>
      <c r="J723" t="str">
        <f t="shared" si="23"/>
        <v>16/11/2017</v>
      </c>
      <c r="N723" s="136" t="s">
        <v>871</v>
      </c>
      <c r="O723" s="136">
        <v>1.08</v>
      </c>
      <c r="P723" s="136" t="s">
        <v>434</v>
      </c>
      <c r="Q723" s="136">
        <v>1.27</v>
      </c>
      <c r="R723" s="136" t="s">
        <v>434</v>
      </c>
      <c r="S723" s="136">
        <v>1.42</v>
      </c>
      <c r="T723" s="136">
        <v>1.59</v>
      </c>
      <c r="U723" s="136">
        <v>1.72</v>
      </c>
      <c r="V723" s="136">
        <v>1.83</v>
      </c>
      <c r="W723" s="136">
        <v>2.0699999999999998</v>
      </c>
      <c r="X723" s="136">
        <v>2.25</v>
      </c>
      <c r="Y723" s="136">
        <v>2.37</v>
      </c>
      <c r="Z723" s="136">
        <v>2.62</v>
      </c>
      <c r="AA723" s="136">
        <v>2.81</v>
      </c>
    </row>
    <row r="724" spans="1:27" ht="23.4" thickBot="1">
      <c r="A724" s="115" t="s">
        <v>2387</v>
      </c>
      <c r="B724" s="144">
        <v>1.83</v>
      </c>
      <c r="C724" s="148">
        <v>0.74</v>
      </c>
      <c r="D724" s="116">
        <f t="shared" si="24"/>
        <v>2017</v>
      </c>
      <c r="G724" s="141" t="s">
        <v>1663</v>
      </c>
      <c r="H724" s="116">
        <v>17</v>
      </c>
      <c r="I724" s="116">
        <v>2017</v>
      </c>
      <c r="J724" t="str">
        <f t="shared" si="23"/>
        <v>17/11/2017</v>
      </c>
      <c r="N724" s="138" t="s">
        <v>872</v>
      </c>
      <c r="O724" s="138">
        <v>1.08</v>
      </c>
      <c r="P724" s="138" t="s">
        <v>434</v>
      </c>
      <c r="Q724" s="138">
        <v>1.29</v>
      </c>
      <c r="R724" s="138" t="s">
        <v>434</v>
      </c>
      <c r="S724" s="138">
        <v>1.42</v>
      </c>
      <c r="T724" s="138">
        <v>1.6</v>
      </c>
      <c r="U724" s="138">
        <v>1.73</v>
      </c>
      <c r="V724" s="138">
        <v>1.83</v>
      </c>
      <c r="W724" s="138">
        <v>2.06</v>
      </c>
      <c r="X724" s="138">
        <v>2.23</v>
      </c>
      <c r="Y724" s="138">
        <v>2.35</v>
      </c>
      <c r="Z724" s="138">
        <v>2.59</v>
      </c>
      <c r="AA724" s="138">
        <v>2.78</v>
      </c>
    </row>
    <row r="725" spans="1:27" ht="23.4" thickBot="1">
      <c r="A725" s="115" t="s">
        <v>2388</v>
      </c>
      <c r="B725" s="143">
        <v>1.86</v>
      </c>
      <c r="C725" s="147">
        <v>0.75</v>
      </c>
      <c r="D725" s="116">
        <f t="shared" si="24"/>
        <v>2017</v>
      </c>
      <c r="G725" s="140" t="s">
        <v>1663</v>
      </c>
      <c r="H725" s="116">
        <v>20</v>
      </c>
      <c r="I725" s="116">
        <v>2017</v>
      </c>
      <c r="J725" t="str">
        <f t="shared" si="23"/>
        <v>20/11/2017</v>
      </c>
      <c r="N725" s="136" t="s">
        <v>873</v>
      </c>
      <c r="O725" s="136">
        <v>1.0900000000000001</v>
      </c>
      <c r="P725" s="136" t="s">
        <v>434</v>
      </c>
      <c r="Q725" s="136">
        <v>1.3</v>
      </c>
      <c r="R725" s="136" t="s">
        <v>434</v>
      </c>
      <c r="S725" s="136">
        <v>1.46</v>
      </c>
      <c r="T725" s="136">
        <v>1.62</v>
      </c>
      <c r="U725" s="136">
        <v>1.77</v>
      </c>
      <c r="V725" s="136">
        <v>1.86</v>
      </c>
      <c r="W725" s="136">
        <v>2.09</v>
      </c>
      <c r="X725" s="136">
        <v>2.2599999999999998</v>
      </c>
      <c r="Y725" s="136">
        <v>2.37</v>
      </c>
      <c r="Z725" s="136">
        <v>2.6</v>
      </c>
      <c r="AA725" s="136">
        <v>2.78</v>
      </c>
    </row>
    <row r="726" spans="1:27" ht="23.4" thickBot="1">
      <c r="A726" s="115" t="s">
        <v>2389</v>
      </c>
      <c r="B726" s="144">
        <v>1.88</v>
      </c>
      <c r="C726" s="148">
        <v>0.75</v>
      </c>
      <c r="D726" s="116">
        <f t="shared" si="24"/>
        <v>2017</v>
      </c>
      <c r="G726" s="141" t="s">
        <v>1663</v>
      </c>
      <c r="H726" s="116">
        <v>21</v>
      </c>
      <c r="I726" s="116">
        <v>2017</v>
      </c>
      <c r="J726" t="str">
        <f t="shared" si="23"/>
        <v>21/11/2017</v>
      </c>
      <c r="N726" s="138" t="s">
        <v>874</v>
      </c>
      <c r="O726" s="138">
        <v>1.1499999999999999</v>
      </c>
      <c r="P726" s="138" t="s">
        <v>434</v>
      </c>
      <c r="Q726" s="138">
        <v>1.3</v>
      </c>
      <c r="R726" s="138" t="s">
        <v>434</v>
      </c>
      <c r="S726" s="138">
        <v>1.45</v>
      </c>
      <c r="T726" s="138">
        <v>1.62</v>
      </c>
      <c r="U726" s="138">
        <v>1.77</v>
      </c>
      <c r="V726" s="138">
        <v>1.88</v>
      </c>
      <c r="W726" s="138">
        <v>2.11</v>
      </c>
      <c r="X726" s="138">
        <v>2.27</v>
      </c>
      <c r="Y726" s="138">
        <v>2.36</v>
      </c>
      <c r="Z726" s="138">
        <v>2.58</v>
      </c>
      <c r="AA726" s="138">
        <v>2.76</v>
      </c>
    </row>
    <row r="727" spans="1:27" ht="23.4" thickBot="1">
      <c r="A727" s="115" t="s">
        <v>2390</v>
      </c>
      <c r="B727" s="143">
        <v>1.84</v>
      </c>
      <c r="C727" s="147">
        <v>0.72</v>
      </c>
      <c r="D727" s="116">
        <f t="shared" si="24"/>
        <v>2017</v>
      </c>
      <c r="G727" s="140" t="s">
        <v>1663</v>
      </c>
      <c r="H727" s="116">
        <v>22</v>
      </c>
      <c r="I727" s="116">
        <v>2017</v>
      </c>
      <c r="J727" t="str">
        <f t="shared" si="23"/>
        <v>22/11/2017</v>
      </c>
      <c r="N727" s="136" t="s">
        <v>875</v>
      </c>
      <c r="O727" s="136">
        <v>1.1599999999999999</v>
      </c>
      <c r="P727" s="136" t="s">
        <v>434</v>
      </c>
      <c r="Q727" s="136">
        <v>1.29</v>
      </c>
      <c r="R727" s="136" t="s">
        <v>434</v>
      </c>
      <c r="S727" s="136">
        <v>1.45</v>
      </c>
      <c r="T727" s="136">
        <v>1.61</v>
      </c>
      <c r="U727" s="136">
        <v>1.74</v>
      </c>
      <c r="V727" s="136">
        <v>1.84</v>
      </c>
      <c r="W727" s="136">
        <v>2.0499999999999998</v>
      </c>
      <c r="X727" s="136">
        <v>2.2200000000000002</v>
      </c>
      <c r="Y727" s="136">
        <v>2.3199999999999998</v>
      </c>
      <c r="Z727" s="136">
        <v>2.57</v>
      </c>
      <c r="AA727" s="136">
        <v>2.75</v>
      </c>
    </row>
    <row r="728" spans="1:27" ht="23.4" thickBot="1">
      <c r="A728" s="115" t="s">
        <v>2391</v>
      </c>
      <c r="B728" s="144">
        <v>1.85</v>
      </c>
      <c r="C728" s="148">
        <v>0.74</v>
      </c>
      <c r="D728" s="116">
        <f t="shared" si="24"/>
        <v>2017</v>
      </c>
      <c r="G728" s="141" t="s">
        <v>1663</v>
      </c>
      <c r="H728" s="116">
        <v>24</v>
      </c>
      <c r="I728" s="116">
        <v>2017</v>
      </c>
      <c r="J728" t="str">
        <f t="shared" si="23"/>
        <v>24/11/2017</v>
      </c>
      <c r="N728" s="138" t="s">
        <v>876</v>
      </c>
      <c r="O728" s="138">
        <v>1.1399999999999999</v>
      </c>
      <c r="P728" s="138" t="s">
        <v>434</v>
      </c>
      <c r="Q728" s="138">
        <v>1.29</v>
      </c>
      <c r="R728" s="138" t="s">
        <v>434</v>
      </c>
      <c r="S728" s="138">
        <v>1.45</v>
      </c>
      <c r="T728" s="138">
        <v>1.61</v>
      </c>
      <c r="U728" s="138">
        <v>1.75</v>
      </c>
      <c r="V728" s="138">
        <v>1.85</v>
      </c>
      <c r="W728" s="138">
        <v>2.0699999999999998</v>
      </c>
      <c r="X728" s="138">
        <v>2.23</v>
      </c>
      <c r="Y728" s="138">
        <v>2.34</v>
      </c>
      <c r="Z728" s="138">
        <v>2.58</v>
      </c>
      <c r="AA728" s="138">
        <v>2.76</v>
      </c>
    </row>
    <row r="729" spans="1:27" ht="23.4" thickBot="1">
      <c r="A729" s="115" t="s">
        <v>2392</v>
      </c>
      <c r="B729" s="143">
        <v>1.84</v>
      </c>
      <c r="C729" s="147">
        <v>0.74</v>
      </c>
      <c r="D729" s="116">
        <f t="shared" si="24"/>
        <v>2017</v>
      </c>
      <c r="G729" s="140" t="s">
        <v>1663</v>
      </c>
      <c r="H729" s="116">
        <v>27</v>
      </c>
      <c r="I729" s="116">
        <v>2017</v>
      </c>
      <c r="J729" t="str">
        <f t="shared" si="23"/>
        <v>27/11/2017</v>
      </c>
      <c r="N729" s="136" t="s">
        <v>877</v>
      </c>
      <c r="O729" s="136">
        <v>1.1499999999999999</v>
      </c>
      <c r="P729" s="136" t="s">
        <v>434</v>
      </c>
      <c r="Q729" s="136">
        <v>1.27</v>
      </c>
      <c r="R729" s="136" t="s">
        <v>434</v>
      </c>
      <c r="S729" s="136">
        <v>1.41</v>
      </c>
      <c r="T729" s="136">
        <v>1.62</v>
      </c>
      <c r="U729" s="136">
        <v>1.74</v>
      </c>
      <c r="V729" s="136">
        <v>1.84</v>
      </c>
      <c r="W729" s="136">
        <v>2.06</v>
      </c>
      <c r="X729" s="136">
        <v>2.21</v>
      </c>
      <c r="Y729" s="136">
        <v>2.3199999999999998</v>
      </c>
      <c r="Z729" s="136">
        <v>2.57</v>
      </c>
      <c r="AA729" s="136">
        <v>2.76</v>
      </c>
    </row>
    <row r="730" spans="1:27" ht="23.4" thickBot="1">
      <c r="A730" s="115" t="s">
        <v>2393</v>
      </c>
      <c r="B730" s="144">
        <v>1.85</v>
      </c>
      <c r="C730" s="148">
        <v>0.75</v>
      </c>
      <c r="D730" s="116">
        <f t="shared" si="24"/>
        <v>2017</v>
      </c>
      <c r="G730" s="141" t="s">
        <v>1663</v>
      </c>
      <c r="H730" s="116">
        <v>28</v>
      </c>
      <c r="I730" s="116">
        <v>2017</v>
      </c>
      <c r="J730" t="str">
        <f t="shared" si="23"/>
        <v>28/11/2017</v>
      </c>
      <c r="N730" s="138" t="s">
        <v>878</v>
      </c>
      <c r="O730" s="138">
        <v>1.1599999999999999</v>
      </c>
      <c r="P730" s="138" t="s">
        <v>434</v>
      </c>
      <c r="Q730" s="138">
        <v>1.3</v>
      </c>
      <c r="R730" s="138" t="s">
        <v>434</v>
      </c>
      <c r="S730" s="138">
        <v>1.46</v>
      </c>
      <c r="T730" s="138">
        <v>1.61</v>
      </c>
      <c r="U730" s="138">
        <v>1.75</v>
      </c>
      <c r="V730" s="138">
        <v>1.85</v>
      </c>
      <c r="W730" s="138">
        <v>2.0699999999999998</v>
      </c>
      <c r="X730" s="138">
        <v>2.2400000000000002</v>
      </c>
      <c r="Y730" s="138">
        <v>2.34</v>
      </c>
      <c r="Z730" s="138">
        <v>2.58</v>
      </c>
      <c r="AA730" s="138">
        <v>2.77</v>
      </c>
    </row>
    <row r="731" spans="1:27" ht="23.4" thickBot="1">
      <c r="A731" s="115" t="s">
        <v>2394</v>
      </c>
      <c r="B731" s="143">
        <v>1.86</v>
      </c>
      <c r="C731" s="147">
        <v>0.78</v>
      </c>
      <c r="D731" s="116">
        <f t="shared" si="24"/>
        <v>2017</v>
      </c>
      <c r="G731" s="140" t="s">
        <v>1663</v>
      </c>
      <c r="H731" s="116">
        <v>29</v>
      </c>
      <c r="I731" s="116">
        <v>2017</v>
      </c>
      <c r="J731" t="str">
        <f t="shared" si="23"/>
        <v>29/11/2017</v>
      </c>
      <c r="N731" s="136" t="s">
        <v>879</v>
      </c>
      <c r="O731" s="136">
        <v>1.17</v>
      </c>
      <c r="P731" s="136" t="s">
        <v>434</v>
      </c>
      <c r="Q731" s="136">
        <v>1.29</v>
      </c>
      <c r="R731" s="136" t="s">
        <v>434</v>
      </c>
      <c r="S731" s="136">
        <v>1.45</v>
      </c>
      <c r="T731" s="136">
        <v>1.61</v>
      </c>
      <c r="U731" s="136">
        <v>1.78</v>
      </c>
      <c r="V731" s="136">
        <v>1.86</v>
      </c>
      <c r="W731" s="136">
        <v>2.09</v>
      </c>
      <c r="X731" s="136">
        <v>2.27</v>
      </c>
      <c r="Y731" s="136">
        <v>2.37</v>
      </c>
      <c r="Z731" s="136">
        <v>2.62</v>
      </c>
      <c r="AA731" s="136">
        <v>2.81</v>
      </c>
    </row>
    <row r="732" spans="1:27" ht="23.4" thickBot="1">
      <c r="A732" s="115" t="s">
        <v>2395</v>
      </c>
      <c r="B732" s="144">
        <v>1.9</v>
      </c>
      <c r="C732" s="148">
        <v>0.79</v>
      </c>
      <c r="D732" s="116">
        <f t="shared" si="24"/>
        <v>2017</v>
      </c>
      <c r="G732" s="141" t="s">
        <v>1663</v>
      </c>
      <c r="H732" s="116">
        <v>30</v>
      </c>
      <c r="I732" s="116">
        <v>2017</v>
      </c>
      <c r="J732" t="str">
        <f t="shared" si="23"/>
        <v>30/11/2017</v>
      </c>
      <c r="N732" s="138" t="s">
        <v>880</v>
      </c>
      <c r="O732" s="138">
        <v>1.1399999999999999</v>
      </c>
      <c r="P732" s="138" t="s">
        <v>434</v>
      </c>
      <c r="Q732" s="138">
        <v>1.27</v>
      </c>
      <c r="R732" s="138" t="s">
        <v>434</v>
      </c>
      <c r="S732" s="138">
        <v>1.44</v>
      </c>
      <c r="T732" s="138">
        <v>1.62</v>
      </c>
      <c r="U732" s="138">
        <v>1.78</v>
      </c>
      <c r="V732" s="138">
        <v>1.9</v>
      </c>
      <c r="W732" s="138">
        <v>2.14</v>
      </c>
      <c r="X732" s="138">
        <v>2.31</v>
      </c>
      <c r="Y732" s="138">
        <v>2.42</v>
      </c>
      <c r="Z732" s="138">
        <v>2.65</v>
      </c>
      <c r="AA732" s="138">
        <v>2.83</v>
      </c>
    </row>
    <row r="733" spans="1:27" ht="23.4" thickBot="1">
      <c r="A733" s="115" t="s">
        <v>2396</v>
      </c>
      <c r="B733" s="143">
        <v>1.9</v>
      </c>
      <c r="C733" s="147">
        <v>0.73</v>
      </c>
      <c r="D733" s="116">
        <f t="shared" si="24"/>
        <v>2017</v>
      </c>
      <c r="G733" s="140" t="s">
        <v>1664</v>
      </c>
      <c r="H733" s="116">
        <v>1</v>
      </c>
      <c r="I733" s="116">
        <v>2017</v>
      </c>
      <c r="J733" t="str">
        <f t="shared" si="23"/>
        <v>1/12/2017</v>
      </c>
      <c r="N733" s="135">
        <v>42747</v>
      </c>
      <c r="O733" s="136">
        <v>1.1399999999999999</v>
      </c>
      <c r="P733" s="136" t="s">
        <v>434</v>
      </c>
      <c r="Q733" s="136">
        <v>1.27</v>
      </c>
      <c r="R733" s="136" t="s">
        <v>434</v>
      </c>
      <c r="S733" s="136">
        <v>1.45</v>
      </c>
      <c r="T733" s="136">
        <v>1.62</v>
      </c>
      <c r="U733" s="136">
        <v>1.78</v>
      </c>
      <c r="V733" s="136">
        <v>1.9</v>
      </c>
      <c r="W733" s="136">
        <v>2.13</v>
      </c>
      <c r="X733" s="136">
        <v>2.2799999999999998</v>
      </c>
      <c r="Y733" s="136">
        <v>2.37</v>
      </c>
      <c r="Z733" s="136">
        <v>2.58</v>
      </c>
      <c r="AA733" s="136">
        <v>2.76</v>
      </c>
    </row>
    <row r="734" spans="1:27" ht="23.4" thickBot="1">
      <c r="A734" s="115" t="s">
        <v>2397</v>
      </c>
      <c r="B734" s="144">
        <v>1.93</v>
      </c>
      <c r="C734" s="148">
        <v>0.71</v>
      </c>
      <c r="D734" s="116">
        <f t="shared" si="24"/>
        <v>2017</v>
      </c>
      <c r="G734" s="141" t="s">
        <v>1664</v>
      </c>
      <c r="H734" s="116">
        <v>4</v>
      </c>
      <c r="I734" s="116">
        <v>2017</v>
      </c>
      <c r="J734" t="str">
        <f t="shared" si="23"/>
        <v>4/12/2017</v>
      </c>
      <c r="N734" s="137">
        <v>42837</v>
      </c>
      <c r="O734" s="138">
        <v>1.1599999999999999</v>
      </c>
      <c r="P734" s="138" t="s">
        <v>434</v>
      </c>
      <c r="Q734" s="138">
        <v>1.29</v>
      </c>
      <c r="R734" s="138" t="s">
        <v>434</v>
      </c>
      <c r="S734" s="138">
        <v>1.45</v>
      </c>
      <c r="T734" s="138">
        <v>1.66</v>
      </c>
      <c r="U734" s="138">
        <v>1.8</v>
      </c>
      <c r="V734" s="138">
        <v>1.93</v>
      </c>
      <c r="W734" s="138">
        <v>2.15</v>
      </c>
      <c r="X734" s="138">
        <v>2.29</v>
      </c>
      <c r="Y734" s="138">
        <v>2.37</v>
      </c>
      <c r="Z734" s="138">
        <v>2.58</v>
      </c>
      <c r="AA734" s="138">
        <v>2.77</v>
      </c>
    </row>
    <row r="735" spans="1:27" ht="23.4" thickBot="1">
      <c r="A735" s="115" t="s">
        <v>2398</v>
      </c>
      <c r="B735" s="143">
        <v>1.94</v>
      </c>
      <c r="C735" s="147">
        <v>0.7</v>
      </c>
      <c r="D735" s="116">
        <f t="shared" si="24"/>
        <v>2017</v>
      </c>
      <c r="G735" s="140" t="s">
        <v>1664</v>
      </c>
      <c r="H735" s="116">
        <v>5</v>
      </c>
      <c r="I735" s="116">
        <v>2017</v>
      </c>
      <c r="J735" t="str">
        <f t="shared" si="23"/>
        <v>5/12/2017</v>
      </c>
      <c r="N735" s="135">
        <v>42867</v>
      </c>
      <c r="O735" s="136">
        <v>1.21</v>
      </c>
      <c r="P735" s="136" t="s">
        <v>434</v>
      </c>
      <c r="Q735" s="136">
        <v>1.3</v>
      </c>
      <c r="R735" s="136" t="s">
        <v>434</v>
      </c>
      <c r="S735" s="136">
        <v>1.48</v>
      </c>
      <c r="T735" s="136">
        <v>1.64</v>
      </c>
      <c r="U735" s="136">
        <v>1.83</v>
      </c>
      <c r="V735" s="136">
        <v>1.94</v>
      </c>
      <c r="W735" s="136">
        <v>2.15</v>
      </c>
      <c r="X735" s="136">
        <v>2.2799999999999998</v>
      </c>
      <c r="Y735" s="136">
        <v>2.36</v>
      </c>
      <c r="Z735" s="136">
        <v>2.5499999999999998</v>
      </c>
      <c r="AA735" s="136">
        <v>2.73</v>
      </c>
    </row>
    <row r="736" spans="1:27" ht="23.4" thickBot="1">
      <c r="A736" s="115" t="s">
        <v>2399</v>
      </c>
      <c r="B736" s="144">
        <v>1.92</v>
      </c>
      <c r="C736" s="148">
        <v>0.68</v>
      </c>
      <c r="D736" s="116">
        <f t="shared" si="24"/>
        <v>2017</v>
      </c>
      <c r="G736" s="141" t="s">
        <v>1664</v>
      </c>
      <c r="H736" s="116">
        <v>6</v>
      </c>
      <c r="I736" s="116">
        <v>2017</v>
      </c>
      <c r="J736" t="str">
        <f t="shared" si="23"/>
        <v>6/12/2017</v>
      </c>
      <c r="N736" s="137">
        <v>42898</v>
      </c>
      <c r="O736" s="138">
        <v>1.18</v>
      </c>
      <c r="P736" s="138" t="s">
        <v>434</v>
      </c>
      <c r="Q736" s="138">
        <v>1.3</v>
      </c>
      <c r="R736" s="138" t="s">
        <v>434</v>
      </c>
      <c r="S736" s="138">
        <v>1.48</v>
      </c>
      <c r="T736" s="138">
        <v>1.68</v>
      </c>
      <c r="U736" s="138">
        <v>1.78</v>
      </c>
      <c r="V736" s="138">
        <v>1.92</v>
      </c>
      <c r="W736" s="138">
        <v>2.11</v>
      </c>
      <c r="X736" s="138">
        <v>2.25</v>
      </c>
      <c r="Y736" s="138">
        <v>2.33</v>
      </c>
      <c r="Z736" s="138">
        <v>2.5299999999999998</v>
      </c>
      <c r="AA736" s="138">
        <v>2.71</v>
      </c>
    </row>
    <row r="737" spans="1:27" ht="23.4" thickBot="1">
      <c r="A737" s="115" t="s">
        <v>2400</v>
      </c>
      <c r="B737" s="143">
        <v>1.92</v>
      </c>
      <c r="C737" s="147">
        <v>0.72</v>
      </c>
      <c r="D737" s="116">
        <f t="shared" si="24"/>
        <v>2017</v>
      </c>
      <c r="G737" s="140" t="s">
        <v>1664</v>
      </c>
      <c r="H737" s="116">
        <v>7</v>
      </c>
      <c r="I737" s="116">
        <v>2017</v>
      </c>
      <c r="J737" t="str">
        <f t="shared" si="23"/>
        <v>7/12/2017</v>
      </c>
      <c r="N737" s="135">
        <v>42928</v>
      </c>
      <c r="O737" s="136">
        <v>1.1599999999999999</v>
      </c>
      <c r="P737" s="136" t="s">
        <v>434</v>
      </c>
      <c r="Q737" s="136">
        <v>1.29</v>
      </c>
      <c r="R737" s="136" t="s">
        <v>434</v>
      </c>
      <c r="S737" s="136">
        <v>1.47</v>
      </c>
      <c r="T737" s="136">
        <v>1.67</v>
      </c>
      <c r="U737" s="136">
        <v>1.8</v>
      </c>
      <c r="V737" s="136">
        <v>1.92</v>
      </c>
      <c r="W737" s="136">
        <v>2.14</v>
      </c>
      <c r="X737" s="136">
        <v>2.29</v>
      </c>
      <c r="Y737" s="136">
        <v>2.37</v>
      </c>
      <c r="Z737" s="136">
        <v>2.58</v>
      </c>
      <c r="AA737" s="136">
        <v>2.76</v>
      </c>
    </row>
    <row r="738" spans="1:27" ht="23.4" thickBot="1">
      <c r="A738" s="115" t="s">
        <v>2401</v>
      </c>
      <c r="B738" s="144">
        <v>1.92</v>
      </c>
      <c r="C738" s="148">
        <v>0.72</v>
      </c>
      <c r="D738" s="116">
        <f t="shared" si="24"/>
        <v>2017</v>
      </c>
      <c r="G738" s="141" t="s">
        <v>1664</v>
      </c>
      <c r="H738" s="116">
        <v>8</v>
      </c>
      <c r="I738" s="116">
        <v>2017</v>
      </c>
      <c r="J738" t="str">
        <f t="shared" si="23"/>
        <v>8/12/2017</v>
      </c>
      <c r="N738" s="137">
        <v>42959</v>
      </c>
      <c r="O738" s="138">
        <v>1.1399999999999999</v>
      </c>
      <c r="P738" s="138" t="s">
        <v>434</v>
      </c>
      <c r="Q738" s="138">
        <v>1.28</v>
      </c>
      <c r="R738" s="138" t="s">
        <v>434</v>
      </c>
      <c r="S738" s="138">
        <v>1.45</v>
      </c>
      <c r="T738" s="138">
        <v>1.65</v>
      </c>
      <c r="U738" s="138">
        <v>1.8</v>
      </c>
      <c r="V738" s="138">
        <v>1.92</v>
      </c>
      <c r="W738" s="138">
        <v>2.14</v>
      </c>
      <c r="X738" s="138">
        <v>2.29</v>
      </c>
      <c r="Y738" s="138">
        <v>2.38</v>
      </c>
      <c r="Z738" s="138">
        <v>2.59</v>
      </c>
      <c r="AA738" s="138">
        <v>2.77</v>
      </c>
    </row>
    <row r="739" spans="1:27" ht="23.4" thickBot="1">
      <c r="A739" s="115" t="s">
        <v>2402</v>
      </c>
      <c r="B739" s="143">
        <v>1.95</v>
      </c>
      <c r="C739" s="147">
        <v>0.73</v>
      </c>
      <c r="D739" s="116">
        <f t="shared" si="24"/>
        <v>2017</v>
      </c>
      <c r="G739" s="140" t="s">
        <v>1664</v>
      </c>
      <c r="H739" s="116">
        <v>11</v>
      </c>
      <c r="I739" s="116">
        <v>2017</v>
      </c>
      <c r="J739" t="str">
        <f t="shared" si="23"/>
        <v>11/12/2017</v>
      </c>
      <c r="N739" s="135">
        <v>43051</v>
      </c>
      <c r="O739" s="136">
        <v>1.18</v>
      </c>
      <c r="P739" s="136" t="s">
        <v>434</v>
      </c>
      <c r="Q739" s="136">
        <v>1.33</v>
      </c>
      <c r="R739" s="136" t="s">
        <v>434</v>
      </c>
      <c r="S739" s="136">
        <v>1.47</v>
      </c>
      <c r="T739" s="136">
        <v>1.69</v>
      </c>
      <c r="U739" s="136">
        <v>1.82</v>
      </c>
      <c r="V739" s="136">
        <v>1.95</v>
      </c>
      <c r="W739" s="136">
        <v>2.16</v>
      </c>
      <c r="X739" s="136">
        <v>2.2999999999999998</v>
      </c>
      <c r="Y739" s="136">
        <v>2.39</v>
      </c>
      <c r="Z739" s="136">
        <v>2.59</v>
      </c>
      <c r="AA739" s="136">
        <v>2.77</v>
      </c>
    </row>
    <row r="740" spans="1:27" ht="23.4" thickBot="1">
      <c r="A740" s="115" t="s">
        <v>2403</v>
      </c>
      <c r="B740" s="144">
        <v>1.95</v>
      </c>
      <c r="C740" s="148">
        <v>0.72</v>
      </c>
      <c r="D740" s="116">
        <f t="shared" si="24"/>
        <v>2017</v>
      </c>
      <c r="G740" s="141" t="s">
        <v>1664</v>
      </c>
      <c r="H740" s="116">
        <v>12</v>
      </c>
      <c r="I740" s="116">
        <v>2017</v>
      </c>
      <c r="J740" t="str">
        <f t="shared" si="23"/>
        <v>12/12/2017</v>
      </c>
      <c r="N740" s="137">
        <v>43081</v>
      </c>
      <c r="O740" s="138">
        <v>1.26</v>
      </c>
      <c r="P740" s="138" t="s">
        <v>434</v>
      </c>
      <c r="Q740" s="138">
        <v>1.34</v>
      </c>
      <c r="R740" s="138" t="s">
        <v>434</v>
      </c>
      <c r="S740" s="138">
        <v>1.49</v>
      </c>
      <c r="T740" s="138">
        <v>1.7</v>
      </c>
      <c r="U740" s="138">
        <v>1.83</v>
      </c>
      <c r="V740" s="138">
        <v>1.95</v>
      </c>
      <c r="W740" s="138">
        <v>2.1800000000000002</v>
      </c>
      <c r="X740" s="138">
        <v>2.3199999999999998</v>
      </c>
      <c r="Y740" s="138">
        <v>2.4</v>
      </c>
      <c r="Z740" s="138">
        <v>2.6</v>
      </c>
      <c r="AA740" s="138">
        <v>2.79</v>
      </c>
    </row>
    <row r="741" spans="1:27" ht="23.4" thickBot="1">
      <c r="A741" s="115" t="s">
        <v>2404</v>
      </c>
      <c r="B741" s="143">
        <v>1.9</v>
      </c>
      <c r="C741" s="147">
        <v>0.7</v>
      </c>
      <c r="D741" s="116">
        <f t="shared" si="24"/>
        <v>2017</v>
      </c>
      <c r="G741" s="140" t="s">
        <v>1664</v>
      </c>
      <c r="H741" s="116">
        <v>13</v>
      </c>
      <c r="I741" s="116">
        <v>2017</v>
      </c>
      <c r="J741" t="str">
        <f t="shared" si="23"/>
        <v>13/12/2017</v>
      </c>
      <c r="N741" s="136" t="s">
        <v>881</v>
      </c>
      <c r="O741" s="136">
        <v>1.22</v>
      </c>
      <c r="P741" s="136" t="s">
        <v>434</v>
      </c>
      <c r="Q741" s="136">
        <v>1.3</v>
      </c>
      <c r="R741" s="136" t="s">
        <v>434</v>
      </c>
      <c r="S741" s="136">
        <v>1.47</v>
      </c>
      <c r="T741" s="136">
        <v>1.68</v>
      </c>
      <c r="U741" s="136">
        <v>1.79</v>
      </c>
      <c r="V741" s="136">
        <v>1.9</v>
      </c>
      <c r="W741" s="136">
        <v>2.12</v>
      </c>
      <c r="X741" s="136">
        <v>2.2599999999999998</v>
      </c>
      <c r="Y741" s="136">
        <v>2.36</v>
      </c>
      <c r="Z741" s="136">
        <v>2.56</v>
      </c>
      <c r="AA741" s="136">
        <v>2.74</v>
      </c>
    </row>
    <row r="742" spans="1:27" ht="23.4" thickBot="1">
      <c r="A742" s="115" t="s">
        <v>2405</v>
      </c>
      <c r="B742" s="144">
        <v>1.92</v>
      </c>
      <c r="C742" s="148">
        <v>0.68</v>
      </c>
      <c r="D742" s="116">
        <f t="shared" si="24"/>
        <v>2017</v>
      </c>
      <c r="G742" s="141" t="s">
        <v>1664</v>
      </c>
      <c r="H742" s="116">
        <v>14</v>
      </c>
      <c r="I742" s="116">
        <v>2017</v>
      </c>
      <c r="J742" t="str">
        <f t="shared" si="23"/>
        <v>14/12/2017</v>
      </c>
      <c r="N742" s="138" t="s">
        <v>882</v>
      </c>
      <c r="O742" s="138">
        <v>1.21</v>
      </c>
      <c r="P742" s="138" t="s">
        <v>434</v>
      </c>
      <c r="Q742" s="138">
        <v>1.32</v>
      </c>
      <c r="R742" s="138" t="s">
        <v>434</v>
      </c>
      <c r="S742" s="138">
        <v>1.48</v>
      </c>
      <c r="T742" s="138">
        <v>1.7</v>
      </c>
      <c r="U742" s="138">
        <v>1.82</v>
      </c>
      <c r="V742" s="138">
        <v>1.92</v>
      </c>
      <c r="W742" s="138">
        <v>2.14</v>
      </c>
      <c r="X742" s="138">
        <v>2.27</v>
      </c>
      <c r="Y742" s="138">
        <v>2.35</v>
      </c>
      <c r="Z742" s="138">
        <v>2.5299999999999998</v>
      </c>
      <c r="AA742" s="138">
        <v>2.71</v>
      </c>
    </row>
    <row r="743" spans="1:27" ht="23.4" thickBot="1">
      <c r="A743" s="115" t="s">
        <v>2406</v>
      </c>
      <c r="B743" s="143">
        <v>1.95</v>
      </c>
      <c r="C743" s="147">
        <v>0.67</v>
      </c>
      <c r="D743" s="116">
        <f t="shared" si="24"/>
        <v>2017</v>
      </c>
      <c r="G743" s="140" t="s">
        <v>1664</v>
      </c>
      <c r="H743" s="116">
        <v>15</v>
      </c>
      <c r="I743" s="116">
        <v>2017</v>
      </c>
      <c r="J743" t="str">
        <f t="shared" si="23"/>
        <v>15/12/2017</v>
      </c>
      <c r="N743" s="136" t="s">
        <v>883</v>
      </c>
      <c r="O743" s="136">
        <v>1.24</v>
      </c>
      <c r="P743" s="136" t="s">
        <v>434</v>
      </c>
      <c r="Q743" s="136">
        <v>1.31</v>
      </c>
      <c r="R743" s="136" t="s">
        <v>434</v>
      </c>
      <c r="S743" s="136">
        <v>1.48</v>
      </c>
      <c r="T743" s="136">
        <v>1.71</v>
      </c>
      <c r="U743" s="136">
        <v>1.84</v>
      </c>
      <c r="V743" s="136">
        <v>1.95</v>
      </c>
      <c r="W743" s="136">
        <v>2.16</v>
      </c>
      <c r="X743" s="136">
        <v>2.2799999999999998</v>
      </c>
      <c r="Y743" s="136">
        <v>2.35</v>
      </c>
      <c r="Z743" s="136">
        <v>2.52</v>
      </c>
      <c r="AA743" s="136">
        <v>2.68</v>
      </c>
    </row>
    <row r="744" spans="1:27" ht="23.4" thickBot="1">
      <c r="A744" s="115" t="s">
        <v>2407</v>
      </c>
      <c r="B744" s="144">
        <v>1.94</v>
      </c>
      <c r="C744" s="148">
        <v>0.7</v>
      </c>
      <c r="D744" s="116">
        <f t="shared" si="24"/>
        <v>2017</v>
      </c>
      <c r="G744" s="141" t="s">
        <v>1664</v>
      </c>
      <c r="H744" s="116">
        <v>18</v>
      </c>
      <c r="I744" s="116">
        <v>2017</v>
      </c>
      <c r="J744" t="str">
        <f t="shared" si="23"/>
        <v>18/12/2017</v>
      </c>
      <c r="N744" s="138" t="s">
        <v>884</v>
      </c>
      <c r="O744" s="138">
        <v>1.26</v>
      </c>
      <c r="P744" s="138" t="s">
        <v>434</v>
      </c>
      <c r="Q744" s="138">
        <v>1.38</v>
      </c>
      <c r="R744" s="138" t="s">
        <v>434</v>
      </c>
      <c r="S744" s="138">
        <v>1.51</v>
      </c>
      <c r="T744" s="138">
        <v>1.7</v>
      </c>
      <c r="U744" s="138">
        <v>1.84</v>
      </c>
      <c r="V744" s="138">
        <v>1.94</v>
      </c>
      <c r="W744" s="138">
        <v>2.17</v>
      </c>
      <c r="X744" s="138">
        <v>2.2999999999999998</v>
      </c>
      <c r="Y744" s="138">
        <v>2.39</v>
      </c>
      <c r="Z744" s="138">
        <v>2.57</v>
      </c>
      <c r="AA744" s="138">
        <v>2.74</v>
      </c>
    </row>
    <row r="745" spans="1:27" ht="23.4" thickBot="1">
      <c r="A745" s="115" t="s">
        <v>2408</v>
      </c>
      <c r="B745" s="143">
        <v>1.97</v>
      </c>
      <c r="C745" s="147">
        <v>0.75</v>
      </c>
      <c r="D745" s="116">
        <f t="shared" si="24"/>
        <v>2017</v>
      </c>
      <c r="G745" s="140" t="s">
        <v>1664</v>
      </c>
      <c r="H745" s="116">
        <v>19</v>
      </c>
      <c r="I745" s="116">
        <v>2017</v>
      </c>
      <c r="J745" t="str">
        <f t="shared" si="23"/>
        <v>19/12/2017</v>
      </c>
      <c r="N745" s="136" t="s">
        <v>885</v>
      </c>
      <c r="O745" s="136">
        <v>1.25</v>
      </c>
      <c r="P745" s="136" t="s">
        <v>434</v>
      </c>
      <c r="Q745" s="136">
        <v>1.37</v>
      </c>
      <c r="R745" s="136" t="s">
        <v>434</v>
      </c>
      <c r="S745" s="136">
        <v>1.51</v>
      </c>
      <c r="T745" s="136">
        <v>1.71</v>
      </c>
      <c r="U745" s="136">
        <v>1.87</v>
      </c>
      <c r="V745" s="136">
        <v>1.97</v>
      </c>
      <c r="W745" s="136">
        <v>2.23</v>
      </c>
      <c r="X745" s="136">
        <v>2.37</v>
      </c>
      <c r="Y745" s="136">
        <v>2.46</v>
      </c>
      <c r="Z745" s="136">
        <v>2.66</v>
      </c>
      <c r="AA745" s="136">
        <v>2.82</v>
      </c>
    </row>
    <row r="746" spans="1:27" ht="23.4" thickBot="1">
      <c r="A746" s="115" t="s">
        <v>2409</v>
      </c>
      <c r="B746" s="144">
        <v>1.98</v>
      </c>
      <c r="C746" s="148">
        <v>0.79</v>
      </c>
      <c r="D746" s="116">
        <f t="shared" si="24"/>
        <v>2017</v>
      </c>
      <c r="G746" s="141" t="s">
        <v>1664</v>
      </c>
      <c r="H746" s="116">
        <v>20</v>
      </c>
      <c r="I746" s="116">
        <v>2017</v>
      </c>
      <c r="J746" t="str">
        <f t="shared" si="23"/>
        <v>20/12/2017</v>
      </c>
      <c r="N746" s="138" t="s">
        <v>886</v>
      </c>
      <c r="O746" s="138">
        <v>1.22</v>
      </c>
      <c r="P746" s="138" t="s">
        <v>434</v>
      </c>
      <c r="Q746" s="138">
        <v>1.38</v>
      </c>
      <c r="R746" s="138" t="s">
        <v>434</v>
      </c>
      <c r="S746" s="138">
        <v>1.51</v>
      </c>
      <c r="T746" s="138">
        <v>1.72</v>
      </c>
      <c r="U746" s="138">
        <v>1.87</v>
      </c>
      <c r="V746" s="138">
        <v>1.98</v>
      </c>
      <c r="W746" s="138">
        <v>2.2400000000000002</v>
      </c>
      <c r="X746" s="138">
        <v>2.4</v>
      </c>
      <c r="Y746" s="138">
        <v>2.4900000000000002</v>
      </c>
      <c r="Z746" s="138">
        <v>2.71</v>
      </c>
      <c r="AA746" s="138">
        <v>2.88</v>
      </c>
    </row>
    <row r="747" spans="1:27" ht="23.4" thickBot="1">
      <c r="A747" s="115" t="s">
        <v>2410</v>
      </c>
      <c r="B747" s="143">
        <v>2.0099999999999998</v>
      </c>
      <c r="C747" s="147">
        <v>0.76</v>
      </c>
      <c r="D747" s="116">
        <f t="shared" si="24"/>
        <v>2017</v>
      </c>
      <c r="G747" s="140" t="s">
        <v>1664</v>
      </c>
      <c r="H747" s="116">
        <v>21</v>
      </c>
      <c r="I747" s="116">
        <v>2017</v>
      </c>
      <c r="J747" t="str">
        <f t="shared" si="23"/>
        <v>21/12/2017</v>
      </c>
      <c r="N747" s="136" t="s">
        <v>887</v>
      </c>
      <c r="O747" s="136">
        <v>1.21</v>
      </c>
      <c r="P747" s="136" t="s">
        <v>434</v>
      </c>
      <c r="Q747" s="136">
        <v>1.35</v>
      </c>
      <c r="R747" s="136" t="s">
        <v>434</v>
      </c>
      <c r="S747" s="136">
        <v>1.54</v>
      </c>
      <c r="T747" s="136">
        <v>1.73</v>
      </c>
      <c r="U747" s="136">
        <v>1.89</v>
      </c>
      <c r="V747" s="136">
        <v>2.0099999999999998</v>
      </c>
      <c r="W747" s="136">
        <v>2.2599999999999998</v>
      </c>
      <c r="X747" s="136">
        <v>2.39</v>
      </c>
      <c r="Y747" s="136">
        <v>2.48</v>
      </c>
      <c r="Z747" s="136">
        <v>2.68</v>
      </c>
      <c r="AA747" s="136">
        <v>2.84</v>
      </c>
    </row>
    <row r="748" spans="1:27" ht="23.4" thickBot="1">
      <c r="A748" s="115" t="s">
        <v>2411</v>
      </c>
      <c r="B748" s="144">
        <v>2.0099999999999998</v>
      </c>
      <c r="C748" s="148">
        <v>0.75</v>
      </c>
      <c r="D748" s="116">
        <f t="shared" si="24"/>
        <v>2017</v>
      </c>
      <c r="G748" s="141" t="s">
        <v>1664</v>
      </c>
      <c r="H748" s="116">
        <v>22</v>
      </c>
      <c r="I748" s="116">
        <v>2017</v>
      </c>
      <c r="J748" t="str">
        <f t="shared" si="23"/>
        <v>22/12/2017</v>
      </c>
      <c r="N748" s="138" t="s">
        <v>888</v>
      </c>
      <c r="O748" s="138">
        <v>1.1499999999999999</v>
      </c>
      <c r="P748" s="138" t="s">
        <v>434</v>
      </c>
      <c r="Q748" s="138">
        <v>1.33</v>
      </c>
      <c r="R748" s="138" t="s">
        <v>434</v>
      </c>
      <c r="S748" s="138">
        <v>1.54</v>
      </c>
      <c r="T748" s="138">
        <v>1.73</v>
      </c>
      <c r="U748" s="138">
        <v>1.91</v>
      </c>
      <c r="V748" s="138">
        <v>2.0099999999999998</v>
      </c>
      <c r="W748" s="138">
        <v>2.2599999999999998</v>
      </c>
      <c r="X748" s="138">
        <v>2.4</v>
      </c>
      <c r="Y748" s="138">
        <v>2.48</v>
      </c>
      <c r="Z748" s="138">
        <v>2.68</v>
      </c>
      <c r="AA748" s="138">
        <v>2.83</v>
      </c>
    </row>
    <row r="749" spans="1:27" ht="23.4" thickBot="1">
      <c r="A749" s="115" t="s">
        <v>2412</v>
      </c>
      <c r="B749" s="143">
        <v>2.02</v>
      </c>
      <c r="C749" s="147">
        <v>0.74</v>
      </c>
      <c r="D749" s="116">
        <f t="shared" si="24"/>
        <v>2017</v>
      </c>
      <c r="G749" s="140" t="s">
        <v>1664</v>
      </c>
      <c r="H749" s="116">
        <v>26</v>
      </c>
      <c r="I749" s="116">
        <v>2017</v>
      </c>
      <c r="J749" t="str">
        <f t="shared" si="23"/>
        <v>26/12/2017</v>
      </c>
      <c r="N749" s="136" t="s">
        <v>889</v>
      </c>
      <c r="O749" s="136">
        <v>1.24</v>
      </c>
      <c r="P749" s="136" t="s">
        <v>434</v>
      </c>
      <c r="Q749" s="136">
        <v>1.47</v>
      </c>
      <c r="R749" s="136" t="s">
        <v>434</v>
      </c>
      <c r="S749" s="136">
        <v>1.52</v>
      </c>
      <c r="T749" s="136">
        <v>1.75</v>
      </c>
      <c r="U749" s="136">
        <v>1.92</v>
      </c>
      <c r="V749" s="136">
        <v>2.02</v>
      </c>
      <c r="W749" s="136">
        <v>2.25</v>
      </c>
      <c r="X749" s="136">
        <v>2.38</v>
      </c>
      <c r="Y749" s="136">
        <v>2.4700000000000002</v>
      </c>
      <c r="Z749" s="136">
        <v>2.66</v>
      </c>
      <c r="AA749" s="136">
        <v>2.82</v>
      </c>
    </row>
    <row r="750" spans="1:27" ht="23.4" thickBot="1">
      <c r="A750" s="115" t="s">
        <v>2413</v>
      </c>
      <c r="B750" s="144">
        <v>1.99</v>
      </c>
      <c r="C750" s="148">
        <v>0.68</v>
      </c>
      <c r="D750" s="116">
        <f t="shared" si="24"/>
        <v>2017</v>
      </c>
      <c r="G750" s="141" t="s">
        <v>1664</v>
      </c>
      <c r="H750" s="116">
        <v>27</v>
      </c>
      <c r="I750" s="116">
        <v>2017</v>
      </c>
      <c r="J750" t="str">
        <f t="shared" si="23"/>
        <v>27/12/2017</v>
      </c>
      <c r="N750" s="138" t="s">
        <v>890</v>
      </c>
      <c r="O750" s="138">
        <v>1.18</v>
      </c>
      <c r="P750" s="138" t="s">
        <v>434</v>
      </c>
      <c r="Q750" s="138">
        <v>1.44</v>
      </c>
      <c r="R750" s="138" t="s">
        <v>434</v>
      </c>
      <c r="S750" s="138">
        <v>1.53</v>
      </c>
      <c r="T750" s="138">
        <v>1.75</v>
      </c>
      <c r="U750" s="138">
        <v>1.89</v>
      </c>
      <c r="V750" s="138">
        <v>1.99</v>
      </c>
      <c r="W750" s="138">
        <v>2.2200000000000002</v>
      </c>
      <c r="X750" s="138">
        <v>2.34</v>
      </c>
      <c r="Y750" s="138">
        <v>2.42</v>
      </c>
      <c r="Z750" s="138">
        <v>2.59</v>
      </c>
      <c r="AA750" s="138">
        <v>2.75</v>
      </c>
    </row>
    <row r="751" spans="1:27" ht="23.4" thickBot="1">
      <c r="A751" s="115" t="s">
        <v>2414</v>
      </c>
      <c r="B751" s="143">
        <v>2</v>
      </c>
      <c r="C751" s="147">
        <v>0.67</v>
      </c>
      <c r="D751" s="116">
        <f t="shared" si="24"/>
        <v>2017</v>
      </c>
      <c r="G751" s="140" t="s">
        <v>1664</v>
      </c>
      <c r="H751" s="116">
        <v>28</v>
      </c>
      <c r="I751" s="116">
        <v>2017</v>
      </c>
      <c r="J751" t="str">
        <f t="shared" si="23"/>
        <v>28/12/2017</v>
      </c>
      <c r="N751" s="136" t="s">
        <v>891</v>
      </c>
      <c r="O751" s="136">
        <v>1.19</v>
      </c>
      <c r="P751" s="136" t="s">
        <v>434</v>
      </c>
      <c r="Q751" s="136">
        <v>1.39</v>
      </c>
      <c r="R751" s="136" t="s">
        <v>434</v>
      </c>
      <c r="S751" s="136">
        <v>1.54</v>
      </c>
      <c r="T751" s="136">
        <v>1.76</v>
      </c>
      <c r="U751" s="136">
        <v>1.91</v>
      </c>
      <c r="V751" s="136">
        <v>2</v>
      </c>
      <c r="W751" s="136">
        <v>2.23</v>
      </c>
      <c r="X751" s="136">
        <v>2.36</v>
      </c>
      <c r="Y751" s="136">
        <v>2.4300000000000002</v>
      </c>
      <c r="Z751" s="136">
        <v>2.6</v>
      </c>
      <c r="AA751" s="136">
        <v>2.75</v>
      </c>
    </row>
    <row r="752" spans="1:27" ht="23.4" thickBot="1">
      <c r="A752" s="115" t="s">
        <v>2415</v>
      </c>
      <c r="B752" s="144">
        <v>1.98</v>
      </c>
      <c r="C752" s="148">
        <v>0.64</v>
      </c>
      <c r="D752" s="116">
        <f t="shared" si="24"/>
        <v>2017</v>
      </c>
      <c r="G752" s="141" t="s">
        <v>1664</v>
      </c>
      <c r="H752" s="116">
        <v>29</v>
      </c>
      <c r="I752" s="116">
        <v>2017</v>
      </c>
      <c r="J752" t="str">
        <f t="shared" si="23"/>
        <v>29/12/2017</v>
      </c>
      <c r="N752" s="138" t="s">
        <v>892</v>
      </c>
      <c r="O752" s="138">
        <v>1.28</v>
      </c>
      <c r="P752" s="138" t="s">
        <v>434</v>
      </c>
      <c r="Q752" s="138">
        <v>1.39</v>
      </c>
      <c r="R752" s="138" t="s">
        <v>434</v>
      </c>
      <c r="S752" s="138">
        <v>1.53</v>
      </c>
      <c r="T752" s="138">
        <v>1.76</v>
      </c>
      <c r="U752" s="138">
        <v>1.89</v>
      </c>
      <c r="V752" s="138">
        <v>1.98</v>
      </c>
      <c r="W752" s="138">
        <v>2.2000000000000002</v>
      </c>
      <c r="X752" s="138">
        <v>2.33</v>
      </c>
      <c r="Y752" s="138">
        <v>2.4</v>
      </c>
      <c r="Z752" s="138">
        <v>2.58</v>
      </c>
      <c r="AA752" s="138">
        <v>2.74</v>
      </c>
    </row>
    <row r="753" spans="1:27" ht="23.4" thickBot="1">
      <c r="A753" s="115" t="s">
        <v>2416</v>
      </c>
      <c r="B753" s="143">
        <v>2.0099999999999998</v>
      </c>
      <c r="C753" s="147">
        <v>0.68</v>
      </c>
      <c r="D753" s="116">
        <f t="shared" si="24"/>
        <v>2018</v>
      </c>
      <c r="G753" s="140" t="s">
        <v>1653</v>
      </c>
      <c r="H753" s="116">
        <v>2</v>
      </c>
      <c r="I753" s="116">
        <v>2018</v>
      </c>
      <c r="J753" t="str">
        <f t="shared" si="23"/>
        <v>2/01/2018</v>
      </c>
      <c r="N753" s="135">
        <v>43132</v>
      </c>
      <c r="O753" s="136">
        <v>1.29</v>
      </c>
      <c r="P753" s="136" t="s">
        <v>434</v>
      </c>
      <c r="Q753" s="136">
        <v>1.44</v>
      </c>
      <c r="R753" s="136" t="s">
        <v>434</v>
      </c>
      <c r="S753" s="136">
        <v>1.61</v>
      </c>
      <c r="T753" s="136">
        <v>1.83</v>
      </c>
      <c r="U753" s="136">
        <v>1.92</v>
      </c>
      <c r="V753" s="136">
        <v>2.0099999999999998</v>
      </c>
      <c r="W753" s="136">
        <v>2.25</v>
      </c>
      <c r="X753" s="136">
        <v>2.38</v>
      </c>
      <c r="Y753" s="136">
        <v>2.46</v>
      </c>
      <c r="Z753" s="136">
        <v>2.64</v>
      </c>
      <c r="AA753" s="136">
        <v>2.81</v>
      </c>
    </row>
    <row r="754" spans="1:27" ht="23.4" thickBot="1">
      <c r="A754" s="115" t="s">
        <v>2417</v>
      </c>
      <c r="B754" s="144">
        <v>2.02</v>
      </c>
      <c r="C754" s="148">
        <v>0.67</v>
      </c>
      <c r="D754" s="116">
        <f t="shared" si="24"/>
        <v>2018</v>
      </c>
      <c r="G754" s="141" t="s">
        <v>1653</v>
      </c>
      <c r="H754" s="116">
        <v>3</v>
      </c>
      <c r="I754" s="116">
        <v>2018</v>
      </c>
      <c r="J754" t="str">
        <f t="shared" si="23"/>
        <v>3/01/2018</v>
      </c>
      <c r="N754" s="137">
        <v>43160</v>
      </c>
      <c r="O754" s="138">
        <v>1.29</v>
      </c>
      <c r="P754" s="138" t="s">
        <v>434</v>
      </c>
      <c r="Q754" s="138">
        <v>1.41</v>
      </c>
      <c r="R754" s="138" t="s">
        <v>434</v>
      </c>
      <c r="S754" s="138">
        <v>1.59</v>
      </c>
      <c r="T754" s="138">
        <v>1.81</v>
      </c>
      <c r="U754" s="138">
        <v>1.94</v>
      </c>
      <c r="V754" s="138">
        <v>2.02</v>
      </c>
      <c r="W754" s="138">
        <v>2.25</v>
      </c>
      <c r="X754" s="138">
        <v>2.37</v>
      </c>
      <c r="Y754" s="138">
        <v>2.44</v>
      </c>
      <c r="Z754" s="138">
        <v>2.62</v>
      </c>
      <c r="AA754" s="138">
        <v>2.78</v>
      </c>
    </row>
    <row r="755" spans="1:27" ht="23.4" thickBot="1">
      <c r="A755" s="115" t="s">
        <v>2418</v>
      </c>
      <c r="B755" s="143">
        <v>2.0499999999999998</v>
      </c>
      <c r="C755" s="147">
        <v>0.66</v>
      </c>
      <c r="D755" s="116">
        <f t="shared" si="24"/>
        <v>2018</v>
      </c>
      <c r="G755" s="140" t="s">
        <v>1653</v>
      </c>
      <c r="H755" s="116">
        <v>4</v>
      </c>
      <c r="I755" s="116">
        <v>2018</v>
      </c>
      <c r="J755" t="str">
        <f t="shared" si="23"/>
        <v>4/01/2018</v>
      </c>
      <c r="N755" s="135">
        <v>43191</v>
      </c>
      <c r="O755" s="136">
        <v>1.28</v>
      </c>
      <c r="P755" s="136" t="s">
        <v>434</v>
      </c>
      <c r="Q755" s="136">
        <v>1.41</v>
      </c>
      <c r="R755" s="136" t="s">
        <v>434</v>
      </c>
      <c r="S755" s="136">
        <v>1.6</v>
      </c>
      <c r="T755" s="136">
        <v>1.82</v>
      </c>
      <c r="U755" s="136">
        <v>1.96</v>
      </c>
      <c r="V755" s="136">
        <v>2.0499999999999998</v>
      </c>
      <c r="W755" s="136">
        <v>2.27</v>
      </c>
      <c r="X755" s="136">
        <v>2.38</v>
      </c>
      <c r="Y755" s="136">
        <v>2.46</v>
      </c>
      <c r="Z755" s="136">
        <v>2.62</v>
      </c>
      <c r="AA755" s="136">
        <v>2.79</v>
      </c>
    </row>
    <row r="756" spans="1:27" ht="23.4" thickBot="1">
      <c r="A756" s="115" t="s">
        <v>2419</v>
      </c>
      <c r="B756" s="144">
        <v>2.06</v>
      </c>
      <c r="C756" s="148">
        <v>0.66</v>
      </c>
      <c r="D756" s="116">
        <f t="shared" si="24"/>
        <v>2018</v>
      </c>
      <c r="G756" s="141" t="s">
        <v>1653</v>
      </c>
      <c r="H756" s="116">
        <v>5</v>
      </c>
      <c r="I756" s="116">
        <v>2018</v>
      </c>
      <c r="J756" t="str">
        <f t="shared" si="23"/>
        <v>5/01/2018</v>
      </c>
      <c r="N756" s="137">
        <v>43221</v>
      </c>
      <c r="O756" s="138">
        <v>1.27</v>
      </c>
      <c r="P756" s="138" t="s">
        <v>434</v>
      </c>
      <c r="Q756" s="138">
        <v>1.39</v>
      </c>
      <c r="R756" s="138" t="s">
        <v>434</v>
      </c>
      <c r="S756" s="138">
        <v>1.58</v>
      </c>
      <c r="T756" s="138">
        <v>1.8</v>
      </c>
      <c r="U756" s="138">
        <v>1.96</v>
      </c>
      <c r="V756" s="138">
        <v>2.06</v>
      </c>
      <c r="W756" s="138">
        <v>2.29</v>
      </c>
      <c r="X756" s="138">
        <v>2.4</v>
      </c>
      <c r="Y756" s="138">
        <v>2.4700000000000002</v>
      </c>
      <c r="Z756" s="138">
        <v>2.64</v>
      </c>
      <c r="AA756" s="138">
        <v>2.81</v>
      </c>
    </row>
    <row r="757" spans="1:27" ht="23.4" thickBot="1">
      <c r="A757" s="115" t="s">
        <v>2420</v>
      </c>
      <c r="B757" s="143">
        <v>2.0699999999999998</v>
      </c>
      <c r="C757" s="147">
        <v>0.68</v>
      </c>
      <c r="D757" s="116">
        <f t="shared" si="24"/>
        <v>2018</v>
      </c>
      <c r="G757" s="140" t="s">
        <v>1653</v>
      </c>
      <c r="H757" s="116">
        <v>8</v>
      </c>
      <c r="I757" s="116">
        <v>2018</v>
      </c>
      <c r="J757" t="str">
        <f t="shared" si="23"/>
        <v>8/01/2018</v>
      </c>
      <c r="N757" s="135">
        <v>43313</v>
      </c>
      <c r="O757" s="136">
        <v>1.3</v>
      </c>
      <c r="P757" s="136" t="s">
        <v>434</v>
      </c>
      <c r="Q757" s="136">
        <v>1.45</v>
      </c>
      <c r="R757" s="136" t="s">
        <v>434</v>
      </c>
      <c r="S757" s="136">
        <v>1.6</v>
      </c>
      <c r="T757" s="136">
        <v>1.79</v>
      </c>
      <c r="U757" s="136">
        <v>1.96</v>
      </c>
      <c r="V757" s="136">
        <v>2.0699999999999998</v>
      </c>
      <c r="W757" s="136">
        <v>2.29</v>
      </c>
      <c r="X757" s="136">
        <v>2.41</v>
      </c>
      <c r="Y757" s="136">
        <v>2.4900000000000002</v>
      </c>
      <c r="Z757" s="136">
        <v>2.65</v>
      </c>
      <c r="AA757" s="136">
        <v>2.81</v>
      </c>
    </row>
    <row r="758" spans="1:27" ht="23.4" thickBot="1">
      <c r="A758" s="115" t="s">
        <v>2421</v>
      </c>
      <c r="B758" s="144">
        <v>2.09</v>
      </c>
      <c r="C758" s="148">
        <v>0.73</v>
      </c>
      <c r="D758" s="116">
        <f t="shared" si="24"/>
        <v>2018</v>
      </c>
      <c r="G758" s="141" t="s">
        <v>1653</v>
      </c>
      <c r="H758" s="116">
        <v>9</v>
      </c>
      <c r="I758" s="116">
        <v>2018</v>
      </c>
      <c r="J758" t="str">
        <f t="shared" si="23"/>
        <v>9/01/2018</v>
      </c>
      <c r="N758" s="137">
        <v>43344</v>
      </c>
      <c r="O758" s="138">
        <v>1.27</v>
      </c>
      <c r="P758" s="138" t="s">
        <v>434</v>
      </c>
      <c r="Q758" s="138">
        <v>1.44</v>
      </c>
      <c r="R758" s="138" t="s">
        <v>434</v>
      </c>
      <c r="S758" s="138">
        <v>1.6</v>
      </c>
      <c r="T758" s="138">
        <v>1.78</v>
      </c>
      <c r="U758" s="138">
        <v>1.98</v>
      </c>
      <c r="V758" s="138">
        <v>2.09</v>
      </c>
      <c r="W758" s="138">
        <v>2.33</v>
      </c>
      <c r="X758" s="138">
        <v>2.46</v>
      </c>
      <c r="Y758" s="138">
        <v>2.5499999999999998</v>
      </c>
      <c r="Z758" s="138">
        <v>2.72</v>
      </c>
      <c r="AA758" s="138">
        <v>2.88</v>
      </c>
    </row>
    <row r="759" spans="1:27" ht="23.4" thickBot="1">
      <c r="A759" s="115" t="s">
        <v>2422</v>
      </c>
      <c r="B759" s="143">
        <v>2.08</v>
      </c>
      <c r="C759" s="147">
        <v>0.73</v>
      </c>
      <c r="D759" s="116">
        <f t="shared" si="24"/>
        <v>2018</v>
      </c>
      <c r="G759" s="140" t="s">
        <v>1653</v>
      </c>
      <c r="H759" s="116">
        <v>10</v>
      </c>
      <c r="I759" s="116">
        <v>2018</v>
      </c>
      <c r="J759" t="str">
        <f t="shared" si="23"/>
        <v>10/01/2018</v>
      </c>
      <c r="N759" s="135">
        <v>43374</v>
      </c>
      <c r="O759" s="136">
        <v>1.31</v>
      </c>
      <c r="P759" s="136" t="s">
        <v>434</v>
      </c>
      <c r="Q759" s="136">
        <v>1.42</v>
      </c>
      <c r="R759" s="136" t="s">
        <v>434</v>
      </c>
      <c r="S759" s="136">
        <v>1.59</v>
      </c>
      <c r="T759" s="136">
        <v>1.78</v>
      </c>
      <c r="U759" s="136">
        <v>1.98</v>
      </c>
      <c r="V759" s="136">
        <v>2.08</v>
      </c>
      <c r="W759" s="136">
        <v>2.3199999999999998</v>
      </c>
      <c r="X759" s="136">
        <v>2.4700000000000002</v>
      </c>
      <c r="Y759" s="136">
        <v>2.5499999999999998</v>
      </c>
      <c r="Z759" s="136">
        <v>2.73</v>
      </c>
      <c r="AA759" s="136">
        <v>2.88</v>
      </c>
    </row>
    <row r="760" spans="1:27" ht="23.4" thickBot="1">
      <c r="A760" s="115" t="s">
        <v>2423</v>
      </c>
      <c r="B760" s="144">
        <v>2.09</v>
      </c>
      <c r="C760" s="148">
        <v>0.74</v>
      </c>
      <c r="D760" s="116">
        <f t="shared" si="24"/>
        <v>2018</v>
      </c>
      <c r="G760" s="141" t="s">
        <v>1653</v>
      </c>
      <c r="H760" s="116">
        <v>11</v>
      </c>
      <c r="I760" s="116">
        <v>2018</v>
      </c>
      <c r="J760" t="str">
        <f t="shared" si="23"/>
        <v>11/01/2018</v>
      </c>
      <c r="N760" s="137">
        <v>43405</v>
      </c>
      <c r="O760" s="138">
        <v>1.32</v>
      </c>
      <c r="P760" s="138" t="s">
        <v>434</v>
      </c>
      <c r="Q760" s="138">
        <v>1.43</v>
      </c>
      <c r="R760" s="138" t="s">
        <v>434</v>
      </c>
      <c r="S760" s="138">
        <v>1.58</v>
      </c>
      <c r="T760" s="138">
        <v>1.77</v>
      </c>
      <c r="U760" s="138">
        <v>1.98</v>
      </c>
      <c r="V760" s="138">
        <v>2.09</v>
      </c>
      <c r="W760" s="138">
        <v>2.3199999999999998</v>
      </c>
      <c r="X760" s="138">
        <v>2.46</v>
      </c>
      <c r="Y760" s="138">
        <v>2.54</v>
      </c>
      <c r="Z760" s="138">
        <v>2.72</v>
      </c>
      <c r="AA760" s="138">
        <v>2.91</v>
      </c>
    </row>
    <row r="761" spans="1:27" ht="23.4" thickBot="1">
      <c r="A761" s="115" t="s">
        <v>2424</v>
      </c>
      <c r="B761" s="143">
        <v>2.12</v>
      </c>
      <c r="C761" s="147">
        <v>0.73</v>
      </c>
      <c r="D761" s="116">
        <f t="shared" si="24"/>
        <v>2018</v>
      </c>
      <c r="G761" s="140" t="s">
        <v>1653</v>
      </c>
      <c r="H761" s="116">
        <v>12</v>
      </c>
      <c r="I761" s="116">
        <v>2018</v>
      </c>
      <c r="J761" t="str">
        <f t="shared" si="23"/>
        <v>12/01/2018</v>
      </c>
      <c r="N761" s="135">
        <v>43435</v>
      </c>
      <c r="O761" s="136">
        <v>1.31</v>
      </c>
      <c r="P761" s="136" t="s">
        <v>434</v>
      </c>
      <c r="Q761" s="136">
        <v>1.43</v>
      </c>
      <c r="R761" s="136" t="s">
        <v>434</v>
      </c>
      <c r="S761" s="136">
        <v>1.59</v>
      </c>
      <c r="T761" s="136">
        <v>1.78</v>
      </c>
      <c r="U761" s="136">
        <v>1.99</v>
      </c>
      <c r="V761" s="136">
        <v>2.12</v>
      </c>
      <c r="W761" s="136">
        <v>2.35</v>
      </c>
      <c r="X761" s="136">
        <v>2.48</v>
      </c>
      <c r="Y761" s="136">
        <v>2.5499999999999998</v>
      </c>
      <c r="Z761" s="136">
        <v>2.71</v>
      </c>
      <c r="AA761" s="136">
        <v>2.85</v>
      </c>
    </row>
    <row r="762" spans="1:27" ht="23.4" thickBot="1">
      <c r="A762" s="115" t="s">
        <v>2425</v>
      </c>
      <c r="B762" s="144">
        <v>2.12</v>
      </c>
      <c r="C762" s="148">
        <v>0.71</v>
      </c>
      <c r="D762" s="116">
        <f t="shared" si="24"/>
        <v>2018</v>
      </c>
      <c r="G762" s="141" t="s">
        <v>1653</v>
      </c>
      <c r="H762" s="116">
        <v>16</v>
      </c>
      <c r="I762" s="116">
        <v>2018</v>
      </c>
      <c r="J762" t="str">
        <f t="shared" si="23"/>
        <v>16/01/2018</v>
      </c>
      <c r="N762" s="138" t="s">
        <v>893</v>
      </c>
      <c r="O762" s="138">
        <v>1.33</v>
      </c>
      <c r="P762" s="138" t="s">
        <v>434</v>
      </c>
      <c r="Q762" s="138">
        <v>1.45</v>
      </c>
      <c r="R762" s="138" t="s">
        <v>434</v>
      </c>
      <c r="S762" s="138">
        <v>1.63</v>
      </c>
      <c r="T762" s="138">
        <v>1.79</v>
      </c>
      <c r="U762" s="138">
        <v>2.0299999999999998</v>
      </c>
      <c r="V762" s="138">
        <v>2.12</v>
      </c>
      <c r="W762" s="138">
        <v>2.36</v>
      </c>
      <c r="X762" s="138">
        <v>2.48</v>
      </c>
      <c r="Y762" s="138">
        <v>2.54</v>
      </c>
      <c r="Z762" s="138">
        <v>2.69</v>
      </c>
      <c r="AA762" s="138">
        <v>2.83</v>
      </c>
    </row>
    <row r="763" spans="1:27" ht="23.4" thickBot="1">
      <c r="A763" s="115" t="s">
        <v>2426</v>
      </c>
      <c r="B763" s="143">
        <v>2.15</v>
      </c>
      <c r="C763" s="147">
        <v>0.72</v>
      </c>
      <c r="D763" s="116">
        <f t="shared" si="24"/>
        <v>2018</v>
      </c>
      <c r="G763" s="140" t="s">
        <v>1653</v>
      </c>
      <c r="H763" s="116">
        <v>17</v>
      </c>
      <c r="I763" s="116">
        <v>2018</v>
      </c>
      <c r="J763" t="str">
        <f t="shared" si="23"/>
        <v>17/01/2018</v>
      </c>
      <c r="N763" s="136" t="s">
        <v>894</v>
      </c>
      <c r="O763" s="136">
        <v>1.31</v>
      </c>
      <c r="P763" s="136" t="s">
        <v>434</v>
      </c>
      <c r="Q763" s="136">
        <v>1.44</v>
      </c>
      <c r="R763" s="136" t="s">
        <v>434</v>
      </c>
      <c r="S763" s="136">
        <v>1.63</v>
      </c>
      <c r="T763" s="136">
        <v>1.79</v>
      </c>
      <c r="U763" s="136">
        <v>2.0499999999999998</v>
      </c>
      <c r="V763" s="136">
        <v>2.15</v>
      </c>
      <c r="W763" s="136">
        <v>2.39</v>
      </c>
      <c r="X763" s="136">
        <v>2.5099999999999998</v>
      </c>
      <c r="Y763" s="136">
        <v>2.57</v>
      </c>
      <c r="Z763" s="136">
        <v>2.71</v>
      </c>
      <c r="AA763" s="136">
        <v>2.84</v>
      </c>
    </row>
    <row r="764" spans="1:27" ht="23.4" thickBot="1">
      <c r="A764" s="115" t="s">
        <v>2427</v>
      </c>
      <c r="B764" s="144">
        <v>2.17</v>
      </c>
      <c r="C764" s="148">
        <v>0.74</v>
      </c>
      <c r="D764" s="116">
        <f t="shared" si="24"/>
        <v>2018</v>
      </c>
      <c r="G764" s="141" t="s">
        <v>1653</v>
      </c>
      <c r="H764" s="116">
        <v>18</v>
      </c>
      <c r="I764" s="116">
        <v>2018</v>
      </c>
      <c r="J764" t="str">
        <f t="shared" si="23"/>
        <v>18/01/2018</v>
      </c>
      <c r="N764" s="138" t="s">
        <v>895</v>
      </c>
      <c r="O764" s="138">
        <v>1.29</v>
      </c>
      <c r="P764" s="138" t="s">
        <v>434</v>
      </c>
      <c r="Q764" s="138">
        <v>1.45</v>
      </c>
      <c r="R764" s="138" t="s">
        <v>434</v>
      </c>
      <c r="S764" s="138">
        <v>1.63</v>
      </c>
      <c r="T764" s="138">
        <v>1.79</v>
      </c>
      <c r="U764" s="138">
        <v>2.0499999999999998</v>
      </c>
      <c r="V764" s="138">
        <v>2.17</v>
      </c>
      <c r="W764" s="138">
        <v>2.4300000000000002</v>
      </c>
      <c r="X764" s="138">
        <v>2.5499999999999998</v>
      </c>
      <c r="Y764" s="138">
        <v>2.62</v>
      </c>
      <c r="Z764" s="138">
        <v>2.77</v>
      </c>
      <c r="AA764" s="138">
        <v>2.9</v>
      </c>
    </row>
    <row r="765" spans="1:27" ht="23.4" thickBot="1">
      <c r="A765" s="115" t="s">
        <v>2428</v>
      </c>
      <c r="B765" s="143">
        <v>2.2000000000000002</v>
      </c>
      <c r="C765" s="147">
        <v>0.74</v>
      </c>
      <c r="D765" s="116">
        <f t="shared" si="24"/>
        <v>2018</v>
      </c>
      <c r="G765" s="140" t="s">
        <v>1653</v>
      </c>
      <c r="H765" s="116">
        <v>19</v>
      </c>
      <c r="I765" s="116">
        <v>2018</v>
      </c>
      <c r="J765" t="str">
        <f t="shared" si="23"/>
        <v>19/01/2018</v>
      </c>
      <c r="N765" s="136" t="s">
        <v>896</v>
      </c>
      <c r="O765" s="136">
        <v>1.28</v>
      </c>
      <c r="P765" s="136" t="s">
        <v>434</v>
      </c>
      <c r="Q765" s="136">
        <v>1.44</v>
      </c>
      <c r="R765" s="136" t="s">
        <v>434</v>
      </c>
      <c r="S765" s="136">
        <v>1.62</v>
      </c>
      <c r="T765" s="136">
        <v>1.79</v>
      </c>
      <c r="U765" s="136">
        <v>2.06</v>
      </c>
      <c r="V765" s="136">
        <v>2.2000000000000002</v>
      </c>
      <c r="W765" s="136">
        <v>2.4500000000000002</v>
      </c>
      <c r="X765" s="136">
        <v>2.57</v>
      </c>
      <c r="Y765" s="136">
        <v>2.64</v>
      </c>
      <c r="Z765" s="136">
        <v>2.78</v>
      </c>
      <c r="AA765" s="136">
        <v>2.91</v>
      </c>
    </row>
    <row r="766" spans="1:27" ht="23.4" thickBot="1">
      <c r="A766" s="115" t="s">
        <v>2429</v>
      </c>
      <c r="B766" s="144">
        <v>2.21</v>
      </c>
      <c r="C766" s="148">
        <v>0.76</v>
      </c>
      <c r="D766" s="116">
        <f t="shared" si="24"/>
        <v>2018</v>
      </c>
      <c r="G766" s="141" t="s">
        <v>1653</v>
      </c>
      <c r="H766" s="116">
        <v>22</v>
      </c>
      <c r="I766" s="116">
        <v>2018</v>
      </c>
      <c r="J766" t="str">
        <f t="shared" si="23"/>
        <v>22/01/2018</v>
      </c>
      <c r="N766" s="138" t="s">
        <v>897</v>
      </c>
      <c r="O766" s="138">
        <v>1.27</v>
      </c>
      <c r="P766" s="138" t="s">
        <v>434</v>
      </c>
      <c r="Q766" s="138">
        <v>1.44</v>
      </c>
      <c r="R766" s="138" t="s">
        <v>434</v>
      </c>
      <c r="S766" s="138">
        <v>1.65</v>
      </c>
      <c r="T766" s="138">
        <v>1.79</v>
      </c>
      <c r="U766" s="138">
        <v>2.08</v>
      </c>
      <c r="V766" s="138">
        <v>2.21</v>
      </c>
      <c r="W766" s="138">
        <v>2.46</v>
      </c>
      <c r="X766" s="138">
        <v>2.59</v>
      </c>
      <c r="Y766" s="138">
        <v>2.66</v>
      </c>
      <c r="Z766" s="138">
        <v>2.79</v>
      </c>
      <c r="AA766" s="138">
        <v>2.93</v>
      </c>
    </row>
    <row r="767" spans="1:27" ht="23.4" thickBot="1">
      <c r="A767" s="115" t="s">
        <v>2430</v>
      </c>
      <c r="B767" s="143">
        <v>2.1800000000000002</v>
      </c>
      <c r="C767" s="147">
        <v>0.74</v>
      </c>
      <c r="D767" s="116">
        <f t="shared" si="24"/>
        <v>2018</v>
      </c>
      <c r="G767" s="140" t="s">
        <v>1653</v>
      </c>
      <c r="H767" s="116">
        <v>23</v>
      </c>
      <c r="I767" s="116">
        <v>2018</v>
      </c>
      <c r="J767" t="str">
        <f t="shared" si="23"/>
        <v>23/01/2018</v>
      </c>
      <c r="N767" s="136" t="s">
        <v>898</v>
      </c>
      <c r="O767" s="136">
        <v>1.26</v>
      </c>
      <c r="P767" s="136" t="s">
        <v>434</v>
      </c>
      <c r="Q767" s="136">
        <v>1.44</v>
      </c>
      <c r="R767" s="136" t="s">
        <v>434</v>
      </c>
      <c r="S767" s="136">
        <v>1.63</v>
      </c>
      <c r="T767" s="136">
        <v>1.78</v>
      </c>
      <c r="U767" s="136">
        <v>2.06</v>
      </c>
      <c r="V767" s="136">
        <v>2.1800000000000002</v>
      </c>
      <c r="W767" s="136">
        <v>2.4300000000000002</v>
      </c>
      <c r="X767" s="136">
        <v>2.5499999999999998</v>
      </c>
      <c r="Y767" s="136">
        <v>2.63</v>
      </c>
      <c r="Z767" s="136">
        <v>2.77</v>
      </c>
      <c r="AA767" s="136">
        <v>2.9</v>
      </c>
    </row>
    <row r="768" spans="1:27" ht="23.4" thickBot="1">
      <c r="A768" s="115" t="s">
        <v>2431</v>
      </c>
      <c r="B768" s="144">
        <v>2.2000000000000002</v>
      </c>
      <c r="C768" s="148">
        <v>0.75</v>
      </c>
      <c r="D768" s="116">
        <f t="shared" si="24"/>
        <v>2018</v>
      </c>
      <c r="G768" s="141" t="s">
        <v>1653</v>
      </c>
      <c r="H768" s="116">
        <v>24</v>
      </c>
      <c r="I768" s="116">
        <v>2018</v>
      </c>
      <c r="J768" t="str">
        <f t="shared" si="23"/>
        <v>24/01/2018</v>
      </c>
      <c r="N768" s="138" t="s">
        <v>899</v>
      </c>
      <c r="O768" s="138">
        <v>1.25</v>
      </c>
      <c r="P768" s="138" t="s">
        <v>434</v>
      </c>
      <c r="Q768" s="138">
        <v>1.43</v>
      </c>
      <c r="R768" s="138" t="s">
        <v>434</v>
      </c>
      <c r="S768" s="138">
        <v>1.63</v>
      </c>
      <c r="T768" s="138">
        <v>1.79</v>
      </c>
      <c r="U768" s="138">
        <v>2.08</v>
      </c>
      <c r="V768" s="138">
        <v>2.2000000000000002</v>
      </c>
      <c r="W768" s="138">
        <v>2.4300000000000002</v>
      </c>
      <c r="X768" s="138">
        <v>2.57</v>
      </c>
      <c r="Y768" s="138">
        <v>2.65</v>
      </c>
      <c r="Z768" s="138">
        <v>2.8</v>
      </c>
      <c r="AA768" s="138">
        <v>2.93</v>
      </c>
    </row>
    <row r="769" spans="1:27" ht="23.4" thickBot="1">
      <c r="A769" s="115" t="s">
        <v>2432</v>
      </c>
      <c r="B769" s="143">
        <v>2.2000000000000002</v>
      </c>
      <c r="C769" s="147">
        <v>0.73</v>
      </c>
      <c r="D769" s="116">
        <f t="shared" si="24"/>
        <v>2018</v>
      </c>
      <c r="G769" s="140" t="s">
        <v>1653</v>
      </c>
      <c r="H769" s="116">
        <v>25</v>
      </c>
      <c r="I769" s="116">
        <v>2018</v>
      </c>
      <c r="J769" t="str">
        <f t="shared" si="23"/>
        <v>25/01/2018</v>
      </c>
      <c r="N769" s="136" t="s">
        <v>900</v>
      </c>
      <c r="O769" s="136">
        <v>1.23</v>
      </c>
      <c r="P769" s="136" t="s">
        <v>434</v>
      </c>
      <c r="Q769" s="136">
        <v>1.42</v>
      </c>
      <c r="R769" s="136" t="s">
        <v>434</v>
      </c>
      <c r="S769" s="136">
        <v>1.64</v>
      </c>
      <c r="T769" s="136">
        <v>1.8</v>
      </c>
      <c r="U769" s="136">
        <v>2.08</v>
      </c>
      <c r="V769" s="136">
        <v>2.2000000000000002</v>
      </c>
      <c r="W769" s="136">
        <v>2.41</v>
      </c>
      <c r="X769" s="136">
        <v>2.5499999999999998</v>
      </c>
      <c r="Y769" s="136">
        <v>2.63</v>
      </c>
      <c r="Z769" s="136">
        <v>2.76</v>
      </c>
      <c r="AA769" s="136">
        <v>2.89</v>
      </c>
    </row>
    <row r="770" spans="1:27" ht="23.4" thickBot="1">
      <c r="A770" s="115" t="s">
        <v>2433</v>
      </c>
      <c r="B770" s="144">
        <v>2.2400000000000002</v>
      </c>
      <c r="C770" s="148">
        <v>0.73</v>
      </c>
      <c r="D770" s="116">
        <f t="shared" si="24"/>
        <v>2018</v>
      </c>
      <c r="G770" s="141" t="s">
        <v>1653</v>
      </c>
      <c r="H770" s="116">
        <v>26</v>
      </c>
      <c r="I770" s="116">
        <v>2018</v>
      </c>
      <c r="J770" t="str">
        <f t="shared" ref="J770:J833" si="25">H770&amp;"/"&amp;G770&amp;"/"&amp;I770</f>
        <v>26/01/2018</v>
      </c>
      <c r="N770" s="138" t="s">
        <v>901</v>
      </c>
      <c r="O770" s="138">
        <v>1.24</v>
      </c>
      <c r="P770" s="138" t="s">
        <v>434</v>
      </c>
      <c r="Q770" s="138">
        <v>1.41</v>
      </c>
      <c r="R770" s="138" t="s">
        <v>434</v>
      </c>
      <c r="S770" s="138">
        <v>1.64</v>
      </c>
      <c r="T770" s="138">
        <v>1.8</v>
      </c>
      <c r="U770" s="138">
        <v>2.13</v>
      </c>
      <c r="V770" s="138">
        <v>2.2400000000000002</v>
      </c>
      <c r="W770" s="138">
        <v>2.4700000000000002</v>
      </c>
      <c r="X770" s="138">
        <v>2.6</v>
      </c>
      <c r="Y770" s="138">
        <v>2.66</v>
      </c>
      <c r="Z770" s="138">
        <v>2.79</v>
      </c>
      <c r="AA770" s="138">
        <v>2.91</v>
      </c>
    </row>
    <row r="771" spans="1:27" ht="23.4" thickBot="1">
      <c r="A771" s="115" t="s">
        <v>2434</v>
      </c>
      <c r="B771" s="143">
        <v>2.2599999999999998</v>
      </c>
      <c r="C771" s="147">
        <v>0.75</v>
      </c>
      <c r="D771" s="116">
        <f t="shared" ref="D771:D834" si="26">YEAR(A771)</f>
        <v>2018</v>
      </c>
      <c r="G771" s="140" t="s">
        <v>1653</v>
      </c>
      <c r="H771" s="116">
        <v>29</v>
      </c>
      <c r="I771" s="116">
        <v>2018</v>
      </c>
      <c r="J771" t="str">
        <f t="shared" si="25"/>
        <v>29/01/2018</v>
      </c>
      <c r="N771" s="136" t="s">
        <v>902</v>
      </c>
      <c r="O771" s="136">
        <v>1.28</v>
      </c>
      <c r="P771" s="136" t="s">
        <v>434</v>
      </c>
      <c r="Q771" s="136">
        <v>1.44</v>
      </c>
      <c r="R771" s="136" t="s">
        <v>434</v>
      </c>
      <c r="S771" s="136">
        <v>1.66</v>
      </c>
      <c r="T771" s="136">
        <v>1.8</v>
      </c>
      <c r="U771" s="136">
        <v>2.11</v>
      </c>
      <c r="V771" s="136">
        <v>2.2599999999999998</v>
      </c>
      <c r="W771" s="136">
        <v>2.4900000000000002</v>
      </c>
      <c r="X771" s="136">
        <v>2.63</v>
      </c>
      <c r="Y771" s="136">
        <v>2.7</v>
      </c>
      <c r="Z771" s="136">
        <v>2.82</v>
      </c>
      <c r="AA771" s="136">
        <v>2.94</v>
      </c>
    </row>
    <row r="772" spans="1:27" ht="23.4" thickBot="1">
      <c r="A772" s="115" t="s">
        <v>2435</v>
      </c>
      <c r="B772" s="144">
        <v>2.27</v>
      </c>
      <c r="C772" s="148">
        <v>0.78</v>
      </c>
      <c r="D772" s="116">
        <f t="shared" si="26"/>
        <v>2018</v>
      </c>
      <c r="G772" s="141" t="s">
        <v>1653</v>
      </c>
      <c r="H772" s="116">
        <v>30</v>
      </c>
      <c r="I772" s="116">
        <v>2018</v>
      </c>
      <c r="J772" t="str">
        <f t="shared" si="25"/>
        <v>30/01/2018</v>
      </c>
      <c r="N772" s="138" t="s">
        <v>903</v>
      </c>
      <c r="O772" s="138">
        <v>1.49</v>
      </c>
      <c r="P772" s="138" t="s">
        <v>434</v>
      </c>
      <c r="Q772" s="138">
        <v>1.44</v>
      </c>
      <c r="R772" s="138" t="s">
        <v>434</v>
      </c>
      <c r="S772" s="138">
        <v>1.66</v>
      </c>
      <c r="T772" s="138">
        <v>1.88</v>
      </c>
      <c r="U772" s="138">
        <v>2.13</v>
      </c>
      <c r="V772" s="138">
        <v>2.27</v>
      </c>
      <c r="W772" s="138">
        <v>2.5099999999999998</v>
      </c>
      <c r="X772" s="138">
        <v>2.65</v>
      </c>
      <c r="Y772" s="138">
        <v>2.73</v>
      </c>
      <c r="Z772" s="138">
        <v>2.86</v>
      </c>
      <c r="AA772" s="138">
        <v>2.98</v>
      </c>
    </row>
    <row r="773" spans="1:27" ht="23.4" thickBot="1">
      <c r="A773" s="115" t="s">
        <v>2436</v>
      </c>
      <c r="B773" s="143">
        <v>2.29</v>
      </c>
      <c r="C773" s="147">
        <v>0.74</v>
      </c>
      <c r="D773" s="116">
        <f t="shared" si="26"/>
        <v>2018</v>
      </c>
      <c r="G773" s="140" t="s">
        <v>1653</v>
      </c>
      <c r="H773" s="116">
        <v>31</v>
      </c>
      <c r="I773" s="116">
        <v>2018</v>
      </c>
      <c r="J773" t="str">
        <f t="shared" si="25"/>
        <v>31/01/2018</v>
      </c>
      <c r="N773" s="136" t="s">
        <v>904</v>
      </c>
      <c r="O773" s="136">
        <v>1.43</v>
      </c>
      <c r="P773" s="136" t="s">
        <v>434</v>
      </c>
      <c r="Q773" s="136">
        <v>1.46</v>
      </c>
      <c r="R773" s="136" t="s">
        <v>434</v>
      </c>
      <c r="S773" s="136">
        <v>1.66</v>
      </c>
      <c r="T773" s="136">
        <v>1.9</v>
      </c>
      <c r="U773" s="136">
        <v>2.14</v>
      </c>
      <c r="V773" s="136">
        <v>2.29</v>
      </c>
      <c r="W773" s="136">
        <v>2.52</v>
      </c>
      <c r="X773" s="136">
        <v>2.66</v>
      </c>
      <c r="Y773" s="136">
        <v>2.72</v>
      </c>
      <c r="Z773" s="136">
        <v>2.83</v>
      </c>
      <c r="AA773" s="136">
        <v>2.95</v>
      </c>
    </row>
    <row r="774" spans="1:27" ht="23.4" thickBot="1">
      <c r="A774" s="115" t="s">
        <v>2437</v>
      </c>
      <c r="B774" s="144">
        <v>2.33</v>
      </c>
      <c r="C774" s="148">
        <v>0.8</v>
      </c>
      <c r="D774" s="116">
        <f t="shared" si="26"/>
        <v>2018</v>
      </c>
      <c r="G774" s="141" t="s">
        <v>1654</v>
      </c>
      <c r="H774" s="116">
        <v>1</v>
      </c>
      <c r="I774" s="116">
        <v>2018</v>
      </c>
      <c r="J774" t="str">
        <f t="shared" si="25"/>
        <v>1/02/2018</v>
      </c>
      <c r="N774" s="137">
        <v>43102</v>
      </c>
      <c r="O774" s="138">
        <v>1.41</v>
      </c>
      <c r="P774" s="138" t="s">
        <v>434</v>
      </c>
      <c r="Q774" s="138">
        <v>1.48</v>
      </c>
      <c r="R774" s="138" t="s">
        <v>434</v>
      </c>
      <c r="S774" s="138">
        <v>1.64</v>
      </c>
      <c r="T774" s="138">
        <v>1.89</v>
      </c>
      <c r="U774" s="138">
        <v>2.16</v>
      </c>
      <c r="V774" s="138">
        <v>2.33</v>
      </c>
      <c r="W774" s="138">
        <v>2.56</v>
      </c>
      <c r="X774" s="138">
        <v>2.72</v>
      </c>
      <c r="Y774" s="138">
        <v>2.78</v>
      </c>
      <c r="Z774" s="138">
        <v>2.9</v>
      </c>
      <c r="AA774" s="138">
        <v>3.01</v>
      </c>
    </row>
    <row r="775" spans="1:27" ht="23.4" thickBot="1">
      <c r="A775" s="115" t="s">
        <v>2438</v>
      </c>
      <c r="B775" s="143">
        <v>2.33</v>
      </c>
      <c r="C775" s="147">
        <v>0.84</v>
      </c>
      <c r="D775" s="116">
        <f t="shared" si="26"/>
        <v>2018</v>
      </c>
      <c r="G775" s="140" t="s">
        <v>1654</v>
      </c>
      <c r="H775" s="116">
        <v>2</v>
      </c>
      <c r="I775" s="116">
        <v>2018</v>
      </c>
      <c r="J775" t="str">
        <f t="shared" si="25"/>
        <v>2/02/2018</v>
      </c>
      <c r="N775" s="135">
        <v>43133</v>
      </c>
      <c r="O775" s="136">
        <v>1.4</v>
      </c>
      <c r="P775" s="136" t="s">
        <v>434</v>
      </c>
      <c r="Q775" s="136">
        <v>1.48</v>
      </c>
      <c r="R775" s="136" t="s">
        <v>434</v>
      </c>
      <c r="S775" s="136">
        <v>1.65</v>
      </c>
      <c r="T775" s="136">
        <v>1.88</v>
      </c>
      <c r="U775" s="136">
        <v>2.15</v>
      </c>
      <c r="V775" s="136">
        <v>2.33</v>
      </c>
      <c r="W775" s="136">
        <v>2.58</v>
      </c>
      <c r="X775" s="136">
        <v>2.76</v>
      </c>
      <c r="Y775" s="136">
        <v>2.84</v>
      </c>
      <c r="Z775" s="136">
        <v>2.97</v>
      </c>
      <c r="AA775" s="136">
        <v>3.08</v>
      </c>
    </row>
    <row r="776" spans="1:27" ht="23.4" thickBot="1">
      <c r="A776" s="115" t="s">
        <v>2439</v>
      </c>
      <c r="B776" s="144">
        <v>2.25</v>
      </c>
      <c r="C776" s="148">
        <v>0.83</v>
      </c>
      <c r="D776" s="116">
        <f t="shared" si="26"/>
        <v>2018</v>
      </c>
      <c r="G776" s="141" t="s">
        <v>1654</v>
      </c>
      <c r="H776" s="116">
        <v>5</v>
      </c>
      <c r="I776" s="116">
        <v>2018</v>
      </c>
      <c r="J776" t="str">
        <f t="shared" si="25"/>
        <v>5/02/2018</v>
      </c>
      <c r="N776" s="137">
        <v>43222</v>
      </c>
      <c r="O776" s="138">
        <v>1.4</v>
      </c>
      <c r="P776" s="138" t="s">
        <v>434</v>
      </c>
      <c r="Q776" s="138">
        <v>1.51</v>
      </c>
      <c r="R776" s="138" t="s">
        <v>434</v>
      </c>
      <c r="S776" s="138">
        <v>1.67</v>
      </c>
      <c r="T776" s="138">
        <v>1.85</v>
      </c>
      <c r="U776" s="138">
        <v>2.08</v>
      </c>
      <c r="V776" s="138">
        <v>2.25</v>
      </c>
      <c r="W776" s="138">
        <v>2.5</v>
      </c>
      <c r="X776" s="138">
        <v>2.68</v>
      </c>
      <c r="Y776" s="138">
        <v>2.77</v>
      </c>
      <c r="Z776" s="138">
        <v>2.92</v>
      </c>
      <c r="AA776" s="138">
        <v>3.04</v>
      </c>
    </row>
    <row r="777" spans="1:27" ht="23.4" thickBot="1">
      <c r="A777" s="115" t="s">
        <v>2440</v>
      </c>
      <c r="B777" s="143">
        <v>2.2999999999999998</v>
      </c>
      <c r="C777" s="147">
        <v>0.84</v>
      </c>
      <c r="D777" s="116">
        <f t="shared" si="26"/>
        <v>2018</v>
      </c>
      <c r="G777" s="140" t="s">
        <v>1654</v>
      </c>
      <c r="H777" s="116">
        <v>6</v>
      </c>
      <c r="I777" s="116">
        <v>2018</v>
      </c>
      <c r="J777" t="str">
        <f t="shared" si="25"/>
        <v>6/02/2018</v>
      </c>
      <c r="N777" s="135">
        <v>43253</v>
      </c>
      <c r="O777" s="136">
        <v>1.48</v>
      </c>
      <c r="P777" s="136" t="s">
        <v>434</v>
      </c>
      <c r="Q777" s="136">
        <v>1.52</v>
      </c>
      <c r="R777" s="136" t="s">
        <v>434</v>
      </c>
      <c r="S777" s="136">
        <v>1.69</v>
      </c>
      <c r="T777" s="136">
        <v>1.87</v>
      </c>
      <c r="U777" s="136">
        <v>2.1</v>
      </c>
      <c r="V777" s="136">
        <v>2.2999999999999998</v>
      </c>
      <c r="W777" s="136">
        <v>2.52</v>
      </c>
      <c r="X777" s="136">
        <v>2.7</v>
      </c>
      <c r="Y777" s="136">
        <v>2.79</v>
      </c>
      <c r="Z777" s="136">
        <v>2.94</v>
      </c>
      <c r="AA777" s="136">
        <v>3.06</v>
      </c>
    </row>
    <row r="778" spans="1:27" ht="23.4" thickBot="1">
      <c r="A778" s="115" t="s">
        <v>2441</v>
      </c>
      <c r="B778" s="144">
        <v>2.33</v>
      </c>
      <c r="C778" s="148">
        <v>0.89</v>
      </c>
      <c r="D778" s="116">
        <f t="shared" si="26"/>
        <v>2018</v>
      </c>
      <c r="G778" s="141" t="s">
        <v>1654</v>
      </c>
      <c r="H778" s="116">
        <v>7</v>
      </c>
      <c r="I778" s="116">
        <v>2018</v>
      </c>
      <c r="J778" t="str">
        <f t="shared" si="25"/>
        <v>7/02/2018</v>
      </c>
      <c r="N778" s="137">
        <v>43283</v>
      </c>
      <c r="O778" s="138">
        <v>1.36</v>
      </c>
      <c r="P778" s="138" t="s">
        <v>434</v>
      </c>
      <c r="Q778" s="138">
        <v>1.55</v>
      </c>
      <c r="R778" s="138" t="s">
        <v>434</v>
      </c>
      <c r="S778" s="138">
        <v>1.73</v>
      </c>
      <c r="T778" s="138">
        <v>1.91</v>
      </c>
      <c r="U778" s="138">
        <v>2.15</v>
      </c>
      <c r="V778" s="138">
        <v>2.33</v>
      </c>
      <c r="W778" s="138">
        <v>2.57</v>
      </c>
      <c r="X778" s="138">
        <v>2.75</v>
      </c>
      <c r="Y778" s="138">
        <v>2.84</v>
      </c>
      <c r="Z778" s="138">
        <v>3.01</v>
      </c>
      <c r="AA778" s="138">
        <v>3.12</v>
      </c>
    </row>
    <row r="779" spans="1:27" ht="23.4" thickBot="1">
      <c r="A779" s="115" t="s">
        <v>2442</v>
      </c>
      <c r="B779" s="143">
        <v>2.3199999999999998</v>
      </c>
      <c r="C779" s="147">
        <v>0.92</v>
      </c>
      <c r="D779" s="116">
        <f t="shared" si="26"/>
        <v>2018</v>
      </c>
      <c r="G779" s="140" t="s">
        <v>1654</v>
      </c>
      <c r="H779" s="116">
        <v>8</v>
      </c>
      <c r="I779" s="116">
        <v>2018</v>
      </c>
      <c r="J779" t="str">
        <f t="shared" si="25"/>
        <v>8/02/2018</v>
      </c>
      <c r="N779" s="135">
        <v>43314</v>
      </c>
      <c r="O779" s="136">
        <v>1.32</v>
      </c>
      <c r="P779" s="136" t="s">
        <v>434</v>
      </c>
      <c r="Q779" s="136">
        <v>1.55</v>
      </c>
      <c r="R779" s="136" t="s">
        <v>434</v>
      </c>
      <c r="S779" s="136">
        <v>1.73</v>
      </c>
      <c r="T779" s="136">
        <v>1.91</v>
      </c>
      <c r="U779" s="136">
        <v>2.13</v>
      </c>
      <c r="V779" s="136">
        <v>2.3199999999999998</v>
      </c>
      <c r="W779" s="136">
        <v>2.57</v>
      </c>
      <c r="X779" s="136">
        <v>2.76</v>
      </c>
      <c r="Y779" s="136">
        <v>2.85</v>
      </c>
      <c r="Z779" s="136">
        <v>3.03</v>
      </c>
      <c r="AA779" s="136">
        <v>3.14</v>
      </c>
    </row>
    <row r="780" spans="1:27" ht="23.4" thickBot="1">
      <c r="A780" s="115" t="s">
        <v>2443</v>
      </c>
      <c r="B780" s="144">
        <v>2.2599999999999998</v>
      </c>
      <c r="C780" s="148">
        <v>0.94</v>
      </c>
      <c r="D780" s="116">
        <f t="shared" si="26"/>
        <v>2018</v>
      </c>
      <c r="G780" s="141" t="s">
        <v>1654</v>
      </c>
      <c r="H780" s="116">
        <v>9</v>
      </c>
      <c r="I780" s="116">
        <v>2018</v>
      </c>
      <c r="J780" t="str">
        <f t="shared" si="25"/>
        <v>9/02/2018</v>
      </c>
      <c r="N780" s="137">
        <v>43345</v>
      </c>
      <c r="O780" s="138">
        <v>1.31</v>
      </c>
      <c r="P780" s="138" t="s">
        <v>434</v>
      </c>
      <c r="Q780" s="138">
        <v>1.55</v>
      </c>
      <c r="R780" s="138" t="s">
        <v>434</v>
      </c>
      <c r="S780" s="138">
        <v>1.73</v>
      </c>
      <c r="T780" s="138">
        <v>1.89</v>
      </c>
      <c r="U780" s="138">
        <v>2.0499999999999998</v>
      </c>
      <c r="V780" s="138">
        <v>2.2599999999999998</v>
      </c>
      <c r="W780" s="138">
        <v>2.52</v>
      </c>
      <c r="X780" s="138">
        <v>2.72</v>
      </c>
      <c r="Y780" s="138">
        <v>2.83</v>
      </c>
      <c r="Z780" s="138">
        <v>3.02</v>
      </c>
      <c r="AA780" s="138">
        <v>3.14</v>
      </c>
    </row>
    <row r="781" spans="1:27" ht="23.4" thickBot="1">
      <c r="A781" s="115" t="s">
        <v>2444</v>
      </c>
      <c r="B781" s="143">
        <v>2.2999999999999998</v>
      </c>
      <c r="C781" s="147">
        <v>0.94</v>
      </c>
      <c r="D781" s="116">
        <f t="shared" si="26"/>
        <v>2018</v>
      </c>
      <c r="G781" s="140" t="s">
        <v>1654</v>
      </c>
      <c r="H781" s="116">
        <v>12</v>
      </c>
      <c r="I781" s="116">
        <v>2018</v>
      </c>
      <c r="J781" t="str">
        <f t="shared" si="25"/>
        <v>12/02/2018</v>
      </c>
      <c r="N781" s="135">
        <v>43436</v>
      </c>
      <c r="O781" s="136">
        <v>1.35</v>
      </c>
      <c r="P781" s="136" t="s">
        <v>434</v>
      </c>
      <c r="Q781" s="136">
        <v>1.62</v>
      </c>
      <c r="R781" s="136" t="s">
        <v>434</v>
      </c>
      <c r="S781" s="136">
        <v>1.82</v>
      </c>
      <c r="T781" s="136">
        <v>1.93</v>
      </c>
      <c r="U781" s="136">
        <v>2.09</v>
      </c>
      <c r="V781" s="136">
        <v>2.2999999999999998</v>
      </c>
      <c r="W781" s="136">
        <v>2.56</v>
      </c>
      <c r="X781" s="136">
        <v>2.77</v>
      </c>
      <c r="Y781" s="136">
        <v>2.86</v>
      </c>
      <c r="Z781" s="136">
        <v>3.02</v>
      </c>
      <c r="AA781" s="136">
        <v>3.14</v>
      </c>
    </row>
    <row r="782" spans="1:27" ht="23.4" thickBot="1">
      <c r="A782" s="115" t="s">
        <v>2445</v>
      </c>
      <c r="B782" s="144">
        <v>2.2999999999999998</v>
      </c>
      <c r="C782" s="148">
        <v>0.92</v>
      </c>
      <c r="D782" s="116">
        <f t="shared" si="26"/>
        <v>2018</v>
      </c>
      <c r="G782" s="141" t="s">
        <v>1654</v>
      </c>
      <c r="H782" s="116">
        <v>13</v>
      </c>
      <c r="I782" s="116">
        <v>2018</v>
      </c>
      <c r="J782" t="str">
        <f t="shared" si="25"/>
        <v>13/02/2018</v>
      </c>
      <c r="N782" s="138" t="s">
        <v>905</v>
      </c>
      <c r="O782" s="138">
        <v>1.34</v>
      </c>
      <c r="P782" s="138" t="s">
        <v>434</v>
      </c>
      <c r="Q782" s="138">
        <v>1.59</v>
      </c>
      <c r="R782" s="138" t="s">
        <v>434</v>
      </c>
      <c r="S782" s="138">
        <v>1.8</v>
      </c>
      <c r="T782" s="138">
        <v>1.95</v>
      </c>
      <c r="U782" s="138">
        <v>2.1</v>
      </c>
      <c r="V782" s="138">
        <v>2.2999999999999998</v>
      </c>
      <c r="W782" s="138">
        <v>2.54</v>
      </c>
      <c r="X782" s="138">
        <v>2.74</v>
      </c>
      <c r="Y782" s="138">
        <v>2.83</v>
      </c>
      <c r="Z782" s="138">
        <v>2.99</v>
      </c>
      <c r="AA782" s="138">
        <v>3.11</v>
      </c>
    </row>
    <row r="783" spans="1:27" ht="23.4" thickBot="1">
      <c r="A783" s="115" t="s">
        <v>2446</v>
      </c>
      <c r="B783" s="143">
        <v>2.4</v>
      </c>
      <c r="C783" s="147">
        <v>0.96</v>
      </c>
      <c r="D783" s="116">
        <f t="shared" si="26"/>
        <v>2018</v>
      </c>
      <c r="G783" s="140" t="s">
        <v>1654</v>
      </c>
      <c r="H783" s="116">
        <v>14</v>
      </c>
      <c r="I783" s="116">
        <v>2018</v>
      </c>
      <c r="J783" t="str">
        <f t="shared" si="25"/>
        <v>14/02/2018</v>
      </c>
      <c r="N783" s="136" t="s">
        <v>906</v>
      </c>
      <c r="O783" s="136">
        <v>1.32</v>
      </c>
      <c r="P783" s="136" t="s">
        <v>434</v>
      </c>
      <c r="Q783" s="136">
        <v>1.58</v>
      </c>
      <c r="R783" s="136" t="s">
        <v>434</v>
      </c>
      <c r="S783" s="136">
        <v>1.81</v>
      </c>
      <c r="T783" s="136">
        <v>1.98</v>
      </c>
      <c r="U783" s="136">
        <v>2.17</v>
      </c>
      <c r="V783" s="136">
        <v>2.4</v>
      </c>
      <c r="W783" s="136">
        <v>2.65</v>
      </c>
      <c r="X783" s="136">
        <v>2.84</v>
      </c>
      <c r="Y783" s="136">
        <v>2.91</v>
      </c>
      <c r="Z783" s="136">
        <v>3.07</v>
      </c>
      <c r="AA783" s="136">
        <v>3.18</v>
      </c>
    </row>
    <row r="784" spans="1:27" ht="23.4" thickBot="1">
      <c r="A784" s="115" t="s">
        <v>2447</v>
      </c>
      <c r="B784" s="144">
        <v>2.4</v>
      </c>
      <c r="C784" s="148">
        <v>0.94</v>
      </c>
      <c r="D784" s="116">
        <f t="shared" si="26"/>
        <v>2018</v>
      </c>
      <c r="G784" s="141" t="s">
        <v>1654</v>
      </c>
      <c r="H784" s="116">
        <v>15</v>
      </c>
      <c r="I784" s="116">
        <v>2018</v>
      </c>
      <c r="J784" t="str">
        <f t="shared" si="25"/>
        <v>15/02/2018</v>
      </c>
      <c r="N784" s="138" t="s">
        <v>907</v>
      </c>
      <c r="O784" s="138">
        <v>1.3</v>
      </c>
      <c r="P784" s="138" t="s">
        <v>434</v>
      </c>
      <c r="Q784" s="138">
        <v>1.58</v>
      </c>
      <c r="R784" s="138" t="s">
        <v>434</v>
      </c>
      <c r="S784" s="138">
        <v>1.82</v>
      </c>
      <c r="T784" s="138">
        <v>1.99</v>
      </c>
      <c r="U784" s="138">
        <v>2.19</v>
      </c>
      <c r="V784" s="138">
        <v>2.4</v>
      </c>
      <c r="W784" s="138">
        <v>2.65</v>
      </c>
      <c r="X784" s="138">
        <v>2.83</v>
      </c>
      <c r="Y784" s="138">
        <v>2.9</v>
      </c>
      <c r="Z784" s="138">
        <v>3.04</v>
      </c>
      <c r="AA784" s="138">
        <v>3.15</v>
      </c>
    </row>
    <row r="785" spans="1:27" ht="23.4" thickBot="1">
      <c r="A785" s="115" t="s">
        <v>2448</v>
      </c>
      <c r="B785" s="143">
        <v>2.38</v>
      </c>
      <c r="C785" s="147">
        <v>0.93</v>
      </c>
      <c r="D785" s="116">
        <f t="shared" si="26"/>
        <v>2018</v>
      </c>
      <c r="G785" s="140" t="s">
        <v>1654</v>
      </c>
      <c r="H785" s="116">
        <v>16</v>
      </c>
      <c r="I785" s="116">
        <v>2018</v>
      </c>
      <c r="J785" t="str">
        <f t="shared" si="25"/>
        <v>16/02/2018</v>
      </c>
      <c r="N785" s="136" t="s">
        <v>908</v>
      </c>
      <c r="O785" s="136">
        <v>1.35</v>
      </c>
      <c r="P785" s="136" t="s">
        <v>434</v>
      </c>
      <c r="Q785" s="136">
        <v>1.62</v>
      </c>
      <c r="R785" s="136" t="s">
        <v>434</v>
      </c>
      <c r="S785" s="136">
        <v>1.83</v>
      </c>
      <c r="T785" s="136">
        <v>2</v>
      </c>
      <c r="U785" s="136">
        <v>2.21</v>
      </c>
      <c r="V785" s="136">
        <v>2.38</v>
      </c>
      <c r="W785" s="136">
        <v>2.63</v>
      </c>
      <c r="X785" s="136">
        <v>2.81</v>
      </c>
      <c r="Y785" s="136">
        <v>2.87</v>
      </c>
      <c r="Z785" s="136">
        <v>3.02</v>
      </c>
      <c r="AA785" s="136">
        <v>3.13</v>
      </c>
    </row>
    <row r="786" spans="1:27" ht="23.4" thickBot="1">
      <c r="A786" s="115" t="s">
        <v>2449</v>
      </c>
      <c r="B786" s="144">
        <v>2.4</v>
      </c>
      <c r="C786" s="148">
        <v>0.94</v>
      </c>
      <c r="D786" s="116">
        <f t="shared" si="26"/>
        <v>2018</v>
      </c>
      <c r="G786" s="141" t="s">
        <v>1654</v>
      </c>
      <c r="H786" s="116">
        <v>20</v>
      </c>
      <c r="I786" s="116">
        <v>2018</v>
      </c>
      <c r="J786" t="str">
        <f t="shared" si="25"/>
        <v>20/02/2018</v>
      </c>
      <c r="N786" s="138" t="s">
        <v>909</v>
      </c>
      <c r="O786" s="138">
        <v>1.39</v>
      </c>
      <c r="P786" s="138" t="s">
        <v>434</v>
      </c>
      <c r="Q786" s="138">
        <v>1.66</v>
      </c>
      <c r="R786" s="138" t="s">
        <v>434</v>
      </c>
      <c r="S786" s="138">
        <v>1.87</v>
      </c>
      <c r="T786" s="138">
        <v>2.0099999999999998</v>
      </c>
      <c r="U786" s="138">
        <v>2.25</v>
      </c>
      <c r="V786" s="138">
        <v>2.4</v>
      </c>
      <c r="W786" s="138">
        <v>2.65</v>
      </c>
      <c r="X786" s="138">
        <v>2.81</v>
      </c>
      <c r="Y786" s="138">
        <v>2.88</v>
      </c>
      <c r="Z786" s="138">
        <v>3.04</v>
      </c>
      <c r="AA786" s="138">
        <v>3.15</v>
      </c>
    </row>
    <row r="787" spans="1:27" ht="23.4" thickBot="1">
      <c r="A787" s="115" t="s">
        <v>2450</v>
      </c>
      <c r="B787" s="143">
        <v>2.44</v>
      </c>
      <c r="C787" s="147">
        <v>0.98</v>
      </c>
      <c r="D787" s="116">
        <f t="shared" si="26"/>
        <v>2018</v>
      </c>
      <c r="G787" s="140" t="s">
        <v>1654</v>
      </c>
      <c r="H787" s="116">
        <v>21</v>
      </c>
      <c r="I787" s="116">
        <v>2018</v>
      </c>
      <c r="J787" t="str">
        <f t="shared" si="25"/>
        <v>21/02/2018</v>
      </c>
      <c r="N787" s="136" t="s">
        <v>910</v>
      </c>
      <c r="O787" s="136">
        <v>1.4</v>
      </c>
      <c r="P787" s="136" t="s">
        <v>434</v>
      </c>
      <c r="Q787" s="136">
        <v>1.64</v>
      </c>
      <c r="R787" s="136" t="s">
        <v>434</v>
      </c>
      <c r="S787" s="136">
        <v>1.85</v>
      </c>
      <c r="T787" s="136">
        <v>2.0299999999999998</v>
      </c>
      <c r="U787" s="136">
        <v>2.2599999999999998</v>
      </c>
      <c r="V787" s="136">
        <v>2.44</v>
      </c>
      <c r="W787" s="136">
        <v>2.69</v>
      </c>
      <c r="X787" s="136">
        <v>2.86</v>
      </c>
      <c r="Y787" s="136">
        <v>2.94</v>
      </c>
      <c r="Z787" s="136">
        <v>3.11</v>
      </c>
      <c r="AA787" s="136">
        <v>3.22</v>
      </c>
    </row>
    <row r="788" spans="1:27" ht="23.4" thickBot="1">
      <c r="A788" s="115" t="s">
        <v>2451</v>
      </c>
      <c r="B788" s="144">
        <v>2.42</v>
      </c>
      <c r="C788" s="148">
        <v>0.97</v>
      </c>
      <c r="D788" s="116">
        <f t="shared" si="26"/>
        <v>2018</v>
      </c>
      <c r="G788" s="141" t="s">
        <v>1654</v>
      </c>
      <c r="H788" s="116">
        <v>22</v>
      </c>
      <c r="I788" s="116">
        <v>2018</v>
      </c>
      <c r="J788" t="str">
        <f t="shared" si="25"/>
        <v>22/02/2018</v>
      </c>
      <c r="N788" s="138" t="s">
        <v>911</v>
      </c>
      <c r="O788" s="138">
        <v>1.34</v>
      </c>
      <c r="P788" s="138" t="s">
        <v>434</v>
      </c>
      <c r="Q788" s="138">
        <v>1.63</v>
      </c>
      <c r="R788" s="138" t="s">
        <v>434</v>
      </c>
      <c r="S788" s="138">
        <v>1.84</v>
      </c>
      <c r="T788" s="138">
        <v>2.02</v>
      </c>
      <c r="U788" s="138">
        <v>2.25</v>
      </c>
      <c r="V788" s="138">
        <v>2.42</v>
      </c>
      <c r="W788" s="138">
        <v>2.66</v>
      </c>
      <c r="X788" s="138">
        <v>2.84</v>
      </c>
      <c r="Y788" s="138">
        <v>2.92</v>
      </c>
      <c r="Z788" s="138">
        <v>3.09</v>
      </c>
      <c r="AA788" s="138">
        <v>3.21</v>
      </c>
    </row>
    <row r="789" spans="1:27" ht="23.4" thickBot="1">
      <c r="A789" s="115" t="s">
        <v>2452</v>
      </c>
      <c r="B789" s="143">
        <v>2.39</v>
      </c>
      <c r="C789" s="147">
        <v>0.93</v>
      </c>
      <c r="D789" s="116">
        <f t="shared" si="26"/>
        <v>2018</v>
      </c>
      <c r="G789" s="140" t="s">
        <v>1654</v>
      </c>
      <c r="H789" s="116">
        <v>23</v>
      </c>
      <c r="I789" s="116">
        <v>2018</v>
      </c>
      <c r="J789" t="str">
        <f t="shared" si="25"/>
        <v>23/02/2018</v>
      </c>
      <c r="N789" s="136" t="s">
        <v>912</v>
      </c>
      <c r="O789" s="136">
        <v>1.38</v>
      </c>
      <c r="P789" s="136" t="s">
        <v>434</v>
      </c>
      <c r="Q789" s="136">
        <v>1.64</v>
      </c>
      <c r="R789" s="136" t="s">
        <v>434</v>
      </c>
      <c r="S789" s="136">
        <v>1.85</v>
      </c>
      <c r="T789" s="136">
        <v>2.02</v>
      </c>
      <c r="U789" s="136">
        <v>2.25</v>
      </c>
      <c r="V789" s="136">
        <v>2.39</v>
      </c>
      <c r="W789" s="136">
        <v>2.62</v>
      </c>
      <c r="X789" s="136">
        <v>2.79</v>
      </c>
      <c r="Y789" s="136">
        <v>2.88</v>
      </c>
      <c r="Z789" s="136">
        <v>3.04</v>
      </c>
      <c r="AA789" s="136">
        <v>3.16</v>
      </c>
    </row>
    <row r="790" spans="1:27" ht="23.4" thickBot="1">
      <c r="A790" s="115" t="s">
        <v>2453</v>
      </c>
      <c r="B790" s="144">
        <v>2.37</v>
      </c>
      <c r="C790" s="148">
        <v>0.91</v>
      </c>
      <c r="D790" s="116">
        <f t="shared" si="26"/>
        <v>2018</v>
      </c>
      <c r="G790" s="141" t="s">
        <v>1654</v>
      </c>
      <c r="H790" s="116">
        <v>26</v>
      </c>
      <c r="I790" s="116">
        <v>2018</v>
      </c>
      <c r="J790" t="str">
        <f t="shared" si="25"/>
        <v>26/02/2018</v>
      </c>
      <c r="N790" s="138" t="s">
        <v>913</v>
      </c>
      <c r="O790" s="138">
        <v>1.39</v>
      </c>
      <c r="P790" s="138" t="s">
        <v>434</v>
      </c>
      <c r="Q790" s="138">
        <v>1.66</v>
      </c>
      <c r="R790" s="138" t="s">
        <v>434</v>
      </c>
      <c r="S790" s="138">
        <v>1.87</v>
      </c>
      <c r="T790" s="138">
        <v>2.0299999999999998</v>
      </c>
      <c r="U790" s="138">
        <v>2.2200000000000002</v>
      </c>
      <c r="V790" s="138">
        <v>2.37</v>
      </c>
      <c r="W790" s="138">
        <v>2.6</v>
      </c>
      <c r="X790" s="138">
        <v>2.77</v>
      </c>
      <c r="Y790" s="138">
        <v>2.86</v>
      </c>
      <c r="Z790" s="138">
        <v>3.03</v>
      </c>
      <c r="AA790" s="138">
        <v>3.15</v>
      </c>
    </row>
    <row r="791" spans="1:27" ht="23.4" thickBot="1">
      <c r="A791" s="115" t="s">
        <v>2454</v>
      </c>
      <c r="B791" s="143">
        <v>2.4300000000000002</v>
      </c>
      <c r="C791" s="147">
        <v>0.94</v>
      </c>
      <c r="D791" s="116">
        <f t="shared" si="26"/>
        <v>2018</v>
      </c>
      <c r="G791" s="140" t="s">
        <v>1654</v>
      </c>
      <c r="H791" s="116">
        <v>27</v>
      </c>
      <c r="I791" s="116">
        <v>2018</v>
      </c>
      <c r="J791" t="str">
        <f t="shared" si="25"/>
        <v>27/02/2018</v>
      </c>
      <c r="N791" s="136" t="s">
        <v>914</v>
      </c>
      <c r="O791" s="136">
        <v>1.49</v>
      </c>
      <c r="P791" s="136" t="s">
        <v>434</v>
      </c>
      <c r="Q791" s="136">
        <v>1.66</v>
      </c>
      <c r="R791" s="136" t="s">
        <v>434</v>
      </c>
      <c r="S791" s="136">
        <v>1.87</v>
      </c>
      <c r="T791" s="136">
        <v>2.08</v>
      </c>
      <c r="U791" s="136">
        <v>2.27</v>
      </c>
      <c r="V791" s="136">
        <v>2.4300000000000002</v>
      </c>
      <c r="W791" s="136">
        <v>2.67</v>
      </c>
      <c r="X791" s="136">
        <v>2.83</v>
      </c>
      <c r="Y791" s="136">
        <v>2.9</v>
      </c>
      <c r="Z791" s="136">
        <v>3.06</v>
      </c>
      <c r="AA791" s="136">
        <v>3.17</v>
      </c>
    </row>
    <row r="792" spans="1:27" ht="23.4" thickBot="1">
      <c r="A792" s="115" t="s">
        <v>2455</v>
      </c>
      <c r="B792" s="144">
        <v>2.42</v>
      </c>
      <c r="C792" s="148">
        <v>0.91</v>
      </c>
      <c r="D792" s="116">
        <f t="shared" si="26"/>
        <v>2018</v>
      </c>
      <c r="G792" s="141" t="s">
        <v>1654</v>
      </c>
      <c r="H792" s="116">
        <v>28</v>
      </c>
      <c r="I792" s="116">
        <v>2018</v>
      </c>
      <c r="J792" t="str">
        <f t="shared" si="25"/>
        <v>28/02/2018</v>
      </c>
      <c r="N792" s="138" t="s">
        <v>915</v>
      </c>
      <c r="O792" s="138">
        <v>1.5</v>
      </c>
      <c r="P792" s="138" t="s">
        <v>434</v>
      </c>
      <c r="Q792" s="138">
        <v>1.65</v>
      </c>
      <c r="R792" s="138" t="s">
        <v>434</v>
      </c>
      <c r="S792" s="138">
        <v>1.86</v>
      </c>
      <c r="T792" s="138">
        <v>2.0699999999999998</v>
      </c>
      <c r="U792" s="138">
        <v>2.25</v>
      </c>
      <c r="V792" s="138">
        <v>2.42</v>
      </c>
      <c r="W792" s="138">
        <v>2.65</v>
      </c>
      <c r="X792" s="138">
        <v>2.8</v>
      </c>
      <c r="Y792" s="138">
        <v>2.87</v>
      </c>
      <c r="Z792" s="138">
        <v>3.02</v>
      </c>
      <c r="AA792" s="138">
        <v>3.13</v>
      </c>
    </row>
    <row r="793" spans="1:27" ht="23.4" thickBot="1">
      <c r="A793" s="115" t="s">
        <v>2456</v>
      </c>
      <c r="B793" s="143">
        <v>2.36</v>
      </c>
      <c r="C793" s="147">
        <v>0.88</v>
      </c>
      <c r="D793" s="116">
        <f t="shared" si="26"/>
        <v>2018</v>
      </c>
      <c r="G793" s="140" t="s">
        <v>1655</v>
      </c>
      <c r="H793" s="116">
        <v>1</v>
      </c>
      <c r="I793" s="116">
        <v>2018</v>
      </c>
      <c r="J793" t="str">
        <f t="shared" si="25"/>
        <v>1/03/2018</v>
      </c>
      <c r="N793" s="135">
        <v>43103</v>
      </c>
      <c r="O793" s="136">
        <v>1.5</v>
      </c>
      <c r="P793" s="136" t="s">
        <v>434</v>
      </c>
      <c r="Q793" s="136">
        <v>1.63</v>
      </c>
      <c r="R793" s="136" t="s">
        <v>434</v>
      </c>
      <c r="S793" s="136">
        <v>1.85</v>
      </c>
      <c r="T793" s="136">
        <v>2.0499999999999998</v>
      </c>
      <c r="U793" s="136">
        <v>2.2200000000000002</v>
      </c>
      <c r="V793" s="136">
        <v>2.36</v>
      </c>
      <c r="W793" s="136">
        <v>2.58</v>
      </c>
      <c r="X793" s="136">
        <v>2.74</v>
      </c>
      <c r="Y793" s="136">
        <v>2.81</v>
      </c>
      <c r="Z793" s="136">
        <v>2.97</v>
      </c>
      <c r="AA793" s="136">
        <v>3.09</v>
      </c>
    </row>
    <row r="794" spans="1:27" ht="23.4" thickBot="1">
      <c r="A794" s="115" t="s">
        <v>2457</v>
      </c>
      <c r="B794" s="144">
        <v>2.4</v>
      </c>
      <c r="C794" s="148">
        <v>0.9</v>
      </c>
      <c r="D794" s="116">
        <f t="shared" si="26"/>
        <v>2018</v>
      </c>
      <c r="G794" s="141" t="s">
        <v>1655</v>
      </c>
      <c r="H794" s="116">
        <v>2</v>
      </c>
      <c r="I794" s="116">
        <v>2018</v>
      </c>
      <c r="J794" t="str">
        <f t="shared" si="25"/>
        <v>2/03/2018</v>
      </c>
      <c r="N794" s="137">
        <v>43134</v>
      </c>
      <c r="O794" s="138">
        <v>1.5</v>
      </c>
      <c r="P794" s="138" t="s">
        <v>434</v>
      </c>
      <c r="Q794" s="138">
        <v>1.65</v>
      </c>
      <c r="R794" s="138" t="s">
        <v>434</v>
      </c>
      <c r="S794" s="138">
        <v>1.86</v>
      </c>
      <c r="T794" s="138">
        <v>2.06</v>
      </c>
      <c r="U794" s="138">
        <v>2.25</v>
      </c>
      <c r="V794" s="138">
        <v>2.4</v>
      </c>
      <c r="W794" s="138">
        <v>2.63</v>
      </c>
      <c r="X794" s="138">
        <v>2.79</v>
      </c>
      <c r="Y794" s="138">
        <v>2.86</v>
      </c>
      <c r="Z794" s="138">
        <v>3.02</v>
      </c>
      <c r="AA794" s="138">
        <v>3.14</v>
      </c>
    </row>
    <row r="795" spans="1:27" ht="23.4" thickBot="1">
      <c r="A795" s="115" t="s">
        <v>2458</v>
      </c>
      <c r="B795" s="143">
        <v>2.41</v>
      </c>
      <c r="C795" s="147">
        <v>0.92</v>
      </c>
      <c r="D795" s="116">
        <f t="shared" si="26"/>
        <v>2018</v>
      </c>
      <c r="G795" s="140" t="s">
        <v>1655</v>
      </c>
      <c r="H795" s="116">
        <v>5</v>
      </c>
      <c r="I795" s="116">
        <v>2018</v>
      </c>
      <c r="J795" t="str">
        <f t="shared" si="25"/>
        <v>5/03/2018</v>
      </c>
      <c r="N795" s="135">
        <v>43223</v>
      </c>
      <c r="O795" s="136">
        <v>1.53</v>
      </c>
      <c r="P795" s="136" t="s">
        <v>434</v>
      </c>
      <c r="Q795" s="136">
        <v>1.7</v>
      </c>
      <c r="R795" s="136" t="s">
        <v>434</v>
      </c>
      <c r="S795" s="136">
        <v>1.86</v>
      </c>
      <c r="T795" s="136">
        <v>2.06</v>
      </c>
      <c r="U795" s="136">
        <v>2.2400000000000002</v>
      </c>
      <c r="V795" s="136">
        <v>2.41</v>
      </c>
      <c r="W795" s="136">
        <v>2.65</v>
      </c>
      <c r="X795" s="136">
        <v>2.81</v>
      </c>
      <c r="Y795" s="136">
        <v>2.88</v>
      </c>
      <c r="Z795" s="136">
        <v>3.04</v>
      </c>
      <c r="AA795" s="136">
        <v>3.16</v>
      </c>
    </row>
    <row r="796" spans="1:27" ht="23.4" thickBot="1">
      <c r="A796" s="115" t="s">
        <v>2459</v>
      </c>
      <c r="B796" s="144">
        <v>2.42</v>
      </c>
      <c r="C796" s="148">
        <v>0.93</v>
      </c>
      <c r="D796" s="116">
        <f t="shared" si="26"/>
        <v>2018</v>
      </c>
      <c r="G796" s="141" t="s">
        <v>1655</v>
      </c>
      <c r="H796" s="116">
        <v>6</v>
      </c>
      <c r="I796" s="116">
        <v>2018</v>
      </c>
      <c r="J796" t="str">
        <f t="shared" si="25"/>
        <v>6/03/2018</v>
      </c>
      <c r="N796" s="137">
        <v>43254</v>
      </c>
      <c r="O796" s="138">
        <v>1.56</v>
      </c>
      <c r="P796" s="138" t="s">
        <v>434</v>
      </c>
      <c r="Q796" s="138">
        <v>1.68</v>
      </c>
      <c r="R796" s="138" t="s">
        <v>434</v>
      </c>
      <c r="S796" s="138">
        <v>1.87</v>
      </c>
      <c r="T796" s="138">
        <v>2.06</v>
      </c>
      <c r="U796" s="138">
        <v>2.25</v>
      </c>
      <c r="V796" s="138">
        <v>2.42</v>
      </c>
      <c r="W796" s="138">
        <v>2.65</v>
      </c>
      <c r="X796" s="138">
        <v>2.81</v>
      </c>
      <c r="Y796" s="138">
        <v>2.88</v>
      </c>
      <c r="Z796" s="138">
        <v>3.03</v>
      </c>
      <c r="AA796" s="138">
        <v>3.14</v>
      </c>
    </row>
    <row r="797" spans="1:27" ht="23.4" thickBot="1">
      <c r="A797" s="115" t="s">
        <v>2460</v>
      </c>
      <c r="B797" s="143">
        <v>2.42</v>
      </c>
      <c r="C797" s="147">
        <v>0.95</v>
      </c>
      <c r="D797" s="116">
        <f t="shared" si="26"/>
        <v>2018</v>
      </c>
      <c r="G797" s="140" t="s">
        <v>1655</v>
      </c>
      <c r="H797" s="116">
        <v>7</v>
      </c>
      <c r="I797" s="116">
        <v>2018</v>
      </c>
      <c r="J797" t="str">
        <f t="shared" si="25"/>
        <v>7/03/2018</v>
      </c>
      <c r="N797" s="135">
        <v>43284</v>
      </c>
      <c r="O797" s="136">
        <v>1.57</v>
      </c>
      <c r="P797" s="136" t="s">
        <v>434</v>
      </c>
      <c r="Q797" s="136">
        <v>1.68</v>
      </c>
      <c r="R797" s="136" t="s">
        <v>434</v>
      </c>
      <c r="S797" s="136">
        <v>1.87</v>
      </c>
      <c r="T797" s="136">
        <v>2.0499999999999998</v>
      </c>
      <c r="U797" s="136">
        <v>2.25</v>
      </c>
      <c r="V797" s="136">
        <v>2.42</v>
      </c>
      <c r="W797" s="136">
        <v>2.65</v>
      </c>
      <c r="X797" s="136">
        <v>2.81</v>
      </c>
      <c r="Y797" s="136">
        <v>2.89</v>
      </c>
      <c r="Z797" s="136">
        <v>3.04</v>
      </c>
      <c r="AA797" s="136">
        <v>3.15</v>
      </c>
    </row>
    <row r="798" spans="1:27" ht="23.4" thickBot="1">
      <c r="A798" s="115" t="s">
        <v>2461</v>
      </c>
      <c r="B798" s="144">
        <v>2.42</v>
      </c>
      <c r="C798" s="148">
        <v>0.92</v>
      </c>
      <c r="D798" s="116">
        <f t="shared" si="26"/>
        <v>2018</v>
      </c>
      <c r="G798" s="141" t="s">
        <v>1655</v>
      </c>
      <c r="H798" s="116">
        <v>8</v>
      </c>
      <c r="I798" s="116">
        <v>2018</v>
      </c>
      <c r="J798" t="str">
        <f t="shared" si="25"/>
        <v>8/03/2018</v>
      </c>
      <c r="N798" s="137">
        <v>43315</v>
      </c>
      <c r="O798" s="138">
        <v>1.57</v>
      </c>
      <c r="P798" s="138" t="s">
        <v>434</v>
      </c>
      <c r="Q798" s="138">
        <v>1.67</v>
      </c>
      <c r="R798" s="138" t="s">
        <v>434</v>
      </c>
      <c r="S798" s="138">
        <v>1.89</v>
      </c>
      <c r="T798" s="138">
        <v>2.0499999999999998</v>
      </c>
      <c r="U798" s="138">
        <v>2.25</v>
      </c>
      <c r="V798" s="138">
        <v>2.42</v>
      </c>
      <c r="W798" s="138">
        <v>2.63</v>
      </c>
      <c r="X798" s="138">
        <v>2.79</v>
      </c>
      <c r="Y798" s="138">
        <v>2.86</v>
      </c>
      <c r="Z798" s="138">
        <v>3.01</v>
      </c>
      <c r="AA798" s="138">
        <v>3.13</v>
      </c>
    </row>
    <row r="799" spans="1:27" ht="23.4" thickBot="1">
      <c r="A799" s="115" t="s">
        <v>2462</v>
      </c>
      <c r="B799" s="143">
        <v>2.4500000000000002</v>
      </c>
      <c r="C799" s="147">
        <v>0.95</v>
      </c>
      <c r="D799" s="116">
        <f t="shared" si="26"/>
        <v>2018</v>
      </c>
      <c r="G799" s="140" t="s">
        <v>1655</v>
      </c>
      <c r="H799" s="116">
        <v>9</v>
      </c>
      <c r="I799" s="116">
        <v>2018</v>
      </c>
      <c r="J799" t="str">
        <f t="shared" si="25"/>
        <v>9/03/2018</v>
      </c>
      <c r="N799" s="135">
        <v>43346</v>
      </c>
      <c r="O799" s="136">
        <v>1.57</v>
      </c>
      <c r="P799" s="136" t="s">
        <v>434</v>
      </c>
      <c r="Q799" s="136">
        <v>1.67</v>
      </c>
      <c r="R799" s="136" t="s">
        <v>434</v>
      </c>
      <c r="S799" s="136">
        <v>1.89</v>
      </c>
      <c r="T799" s="136">
        <v>2.0299999999999998</v>
      </c>
      <c r="U799" s="136">
        <v>2.27</v>
      </c>
      <c r="V799" s="136">
        <v>2.4500000000000002</v>
      </c>
      <c r="W799" s="136">
        <v>2.65</v>
      </c>
      <c r="X799" s="136">
        <v>2.82</v>
      </c>
      <c r="Y799" s="136">
        <v>2.9</v>
      </c>
      <c r="Z799" s="136">
        <v>3.04</v>
      </c>
      <c r="AA799" s="136">
        <v>3.16</v>
      </c>
    </row>
    <row r="800" spans="1:27" ht="23.4" thickBot="1">
      <c r="A800" s="115" t="s">
        <v>2463</v>
      </c>
      <c r="B800" s="144">
        <v>2.4300000000000002</v>
      </c>
      <c r="C800" s="148">
        <v>0.93</v>
      </c>
      <c r="D800" s="116">
        <f t="shared" si="26"/>
        <v>2018</v>
      </c>
      <c r="G800" s="141" t="s">
        <v>1655</v>
      </c>
      <c r="H800" s="116">
        <v>12</v>
      </c>
      <c r="I800" s="116">
        <v>2018</v>
      </c>
      <c r="J800" t="str">
        <f t="shared" si="25"/>
        <v>12/03/2018</v>
      </c>
      <c r="N800" s="137">
        <v>43437</v>
      </c>
      <c r="O800" s="138">
        <v>1.6</v>
      </c>
      <c r="P800" s="138" t="s">
        <v>434</v>
      </c>
      <c r="Q800" s="138">
        <v>1.71</v>
      </c>
      <c r="R800" s="138" t="s">
        <v>434</v>
      </c>
      <c r="S800" s="138">
        <v>1.89</v>
      </c>
      <c r="T800" s="138">
        <v>2.0499999999999998</v>
      </c>
      <c r="U800" s="138">
        <v>2.27</v>
      </c>
      <c r="V800" s="138">
        <v>2.4300000000000002</v>
      </c>
      <c r="W800" s="138">
        <v>2.64</v>
      </c>
      <c r="X800" s="138">
        <v>2.79</v>
      </c>
      <c r="Y800" s="138">
        <v>2.87</v>
      </c>
      <c r="Z800" s="138">
        <v>3</v>
      </c>
      <c r="AA800" s="138">
        <v>3.13</v>
      </c>
    </row>
    <row r="801" spans="1:27" ht="23.4" thickBot="1">
      <c r="A801" s="115" t="s">
        <v>2464</v>
      </c>
      <c r="B801" s="143">
        <v>2.41</v>
      </c>
      <c r="C801" s="147">
        <v>0.92</v>
      </c>
      <c r="D801" s="116">
        <f t="shared" si="26"/>
        <v>2018</v>
      </c>
      <c r="G801" s="140" t="s">
        <v>1655</v>
      </c>
      <c r="H801" s="116">
        <v>13</v>
      </c>
      <c r="I801" s="116">
        <v>2018</v>
      </c>
      <c r="J801" t="str">
        <f t="shared" si="25"/>
        <v>13/03/2018</v>
      </c>
      <c r="N801" s="136" t="s">
        <v>916</v>
      </c>
      <c r="O801" s="136">
        <v>1.64</v>
      </c>
      <c r="P801" s="136" t="s">
        <v>434</v>
      </c>
      <c r="Q801" s="136">
        <v>1.73</v>
      </c>
      <c r="R801" s="136" t="s">
        <v>434</v>
      </c>
      <c r="S801" s="136">
        <v>1.9</v>
      </c>
      <c r="T801" s="136">
        <v>2.0299999999999998</v>
      </c>
      <c r="U801" s="136">
        <v>2.2599999999999998</v>
      </c>
      <c r="V801" s="136">
        <v>2.41</v>
      </c>
      <c r="W801" s="136">
        <v>2.62</v>
      </c>
      <c r="X801" s="136">
        <v>2.77</v>
      </c>
      <c r="Y801" s="136">
        <v>2.84</v>
      </c>
      <c r="Z801" s="136">
        <v>2.98</v>
      </c>
      <c r="AA801" s="136">
        <v>3.1</v>
      </c>
    </row>
    <row r="802" spans="1:27" ht="23.4" thickBot="1">
      <c r="A802" s="115" t="s">
        <v>2465</v>
      </c>
      <c r="B802" s="144">
        <v>2.41</v>
      </c>
      <c r="C802" s="148">
        <v>0.9</v>
      </c>
      <c r="D802" s="116">
        <f t="shared" si="26"/>
        <v>2018</v>
      </c>
      <c r="G802" s="141" t="s">
        <v>1655</v>
      </c>
      <c r="H802" s="116">
        <v>14</v>
      </c>
      <c r="I802" s="116">
        <v>2018</v>
      </c>
      <c r="J802" t="str">
        <f t="shared" si="25"/>
        <v>14/03/2018</v>
      </c>
      <c r="N802" s="138" t="s">
        <v>917</v>
      </c>
      <c r="O802" s="138">
        <v>1.71</v>
      </c>
      <c r="P802" s="138" t="s">
        <v>434</v>
      </c>
      <c r="Q802" s="138">
        <v>1.76</v>
      </c>
      <c r="R802" s="138" t="s">
        <v>434</v>
      </c>
      <c r="S802" s="138">
        <v>1.94</v>
      </c>
      <c r="T802" s="138">
        <v>2.0499999999999998</v>
      </c>
      <c r="U802" s="138">
        <v>2.2599999999999998</v>
      </c>
      <c r="V802" s="138">
        <v>2.41</v>
      </c>
      <c r="W802" s="138">
        <v>2.61</v>
      </c>
      <c r="X802" s="138">
        <v>2.75</v>
      </c>
      <c r="Y802" s="138">
        <v>2.81</v>
      </c>
      <c r="Z802" s="138">
        <v>2.94</v>
      </c>
      <c r="AA802" s="138">
        <v>3.05</v>
      </c>
    </row>
    <row r="803" spans="1:27" ht="23.4" thickBot="1">
      <c r="A803" s="115" t="s">
        <v>2466</v>
      </c>
      <c r="B803" s="143">
        <v>2.42</v>
      </c>
      <c r="C803" s="147">
        <v>0.89</v>
      </c>
      <c r="D803" s="116">
        <f t="shared" si="26"/>
        <v>2018</v>
      </c>
      <c r="G803" s="140" t="s">
        <v>1655</v>
      </c>
      <c r="H803" s="116">
        <v>15</v>
      </c>
      <c r="I803" s="116">
        <v>2018</v>
      </c>
      <c r="J803" t="str">
        <f t="shared" si="25"/>
        <v>15/03/2018</v>
      </c>
      <c r="N803" s="136" t="s">
        <v>918</v>
      </c>
      <c r="O803" s="136">
        <v>1.7</v>
      </c>
      <c r="P803" s="136" t="s">
        <v>434</v>
      </c>
      <c r="Q803" s="136">
        <v>1.77</v>
      </c>
      <c r="R803" s="136" t="s">
        <v>434</v>
      </c>
      <c r="S803" s="136">
        <v>1.95</v>
      </c>
      <c r="T803" s="136">
        <v>2.0699999999999998</v>
      </c>
      <c r="U803" s="136">
        <v>2.29</v>
      </c>
      <c r="V803" s="136">
        <v>2.42</v>
      </c>
      <c r="W803" s="136">
        <v>2.62</v>
      </c>
      <c r="X803" s="136">
        <v>2.76</v>
      </c>
      <c r="Y803" s="136">
        <v>2.82</v>
      </c>
      <c r="Z803" s="136">
        <v>2.94</v>
      </c>
      <c r="AA803" s="136">
        <v>3.05</v>
      </c>
    </row>
    <row r="804" spans="1:27" ht="23.4" thickBot="1">
      <c r="A804" s="115" t="s">
        <v>2467</v>
      </c>
      <c r="B804" s="144">
        <v>2.44</v>
      </c>
      <c r="C804" s="148">
        <v>0.93</v>
      </c>
      <c r="D804" s="116">
        <f t="shared" si="26"/>
        <v>2018</v>
      </c>
      <c r="G804" s="141" t="s">
        <v>1655</v>
      </c>
      <c r="H804" s="116">
        <v>16</v>
      </c>
      <c r="I804" s="116">
        <v>2018</v>
      </c>
      <c r="J804" t="str">
        <f t="shared" si="25"/>
        <v>16/03/2018</v>
      </c>
      <c r="N804" s="138" t="s">
        <v>919</v>
      </c>
      <c r="O804" s="138">
        <v>1.71</v>
      </c>
      <c r="P804" s="138" t="s">
        <v>434</v>
      </c>
      <c r="Q804" s="138">
        <v>1.78</v>
      </c>
      <c r="R804" s="138" t="s">
        <v>434</v>
      </c>
      <c r="S804" s="138">
        <v>1.96</v>
      </c>
      <c r="T804" s="138">
        <v>2.08</v>
      </c>
      <c r="U804" s="138">
        <v>2.31</v>
      </c>
      <c r="V804" s="138">
        <v>2.44</v>
      </c>
      <c r="W804" s="138">
        <v>2.65</v>
      </c>
      <c r="X804" s="138">
        <v>2.78</v>
      </c>
      <c r="Y804" s="138">
        <v>2.85</v>
      </c>
      <c r="Z804" s="138">
        <v>2.96</v>
      </c>
      <c r="AA804" s="138">
        <v>3.08</v>
      </c>
    </row>
    <row r="805" spans="1:27" ht="23.4" thickBot="1">
      <c r="A805" s="115" t="s">
        <v>2468</v>
      </c>
      <c r="B805" s="143">
        <v>2.4500000000000002</v>
      </c>
      <c r="C805" s="147">
        <v>0.93</v>
      </c>
      <c r="D805" s="116">
        <f t="shared" si="26"/>
        <v>2018</v>
      </c>
      <c r="G805" s="140" t="s">
        <v>1655</v>
      </c>
      <c r="H805" s="116">
        <v>19</v>
      </c>
      <c r="I805" s="116">
        <v>2018</v>
      </c>
      <c r="J805" t="str">
        <f t="shared" si="25"/>
        <v>19/03/2018</v>
      </c>
      <c r="N805" s="136" t="s">
        <v>920</v>
      </c>
      <c r="O805" s="136">
        <v>1.7</v>
      </c>
      <c r="P805" s="136" t="s">
        <v>434</v>
      </c>
      <c r="Q805" s="136">
        <v>1.8</v>
      </c>
      <c r="R805" s="136" t="s">
        <v>434</v>
      </c>
      <c r="S805" s="136">
        <v>1.99</v>
      </c>
      <c r="T805" s="136">
        <v>2.08</v>
      </c>
      <c r="U805" s="136">
        <v>2.31</v>
      </c>
      <c r="V805" s="136">
        <v>2.4500000000000002</v>
      </c>
      <c r="W805" s="136">
        <v>2.65</v>
      </c>
      <c r="X805" s="136">
        <v>2.78</v>
      </c>
      <c r="Y805" s="136">
        <v>2.85</v>
      </c>
      <c r="Z805" s="136">
        <v>2.97</v>
      </c>
      <c r="AA805" s="136">
        <v>3.09</v>
      </c>
    </row>
    <row r="806" spans="1:27" ht="23.4" thickBot="1">
      <c r="A806" s="115" t="s">
        <v>2469</v>
      </c>
      <c r="B806" s="144">
        <v>2.4900000000000002</v>
      </c>
      <c r="C806" s="148">
        <v>0.96</v>
      </c>
      <c r="D806" s="116">
        <f t="shared" si="26"/>
        <v>2018</v>
      </c>
      <c r="G806" s="141" t="s">
        <v>1655</v>
      </c>
      <c r="H806" s="116">
        <v>20</v>
      </c>
      <c r="I806" s="116">
        <v>2018</v>
      </c>
      <c r="J806" t="str">
        <f t="shared" si="25"/>
        <v>20/03/2018</v>
      </c>
      <c r="N806" s="138" t="s">
        <v>921</v>
      </c>
      <c r="O806" s="138">
        <v>1.76</v>
      </c>
      <c r="P806" s="138" t="s">
        <v>434</v>
      </c>
      <c r="Q806" s="138">
        <v>1.81</v>
      </c>
      <c r="R806" s="138" t="s">
        <v>434</v>
      </c>
      <c r="S806" s="138">
        <v>1.97</v>
      </c>
      <c r="T806" s="138">
        <v>2.08</v>
      </c>
      <c r="U806" s="138">
        <v>2.34</v>
      </c>
      <c r="V806" s="138">
        <v>2.4900000000000002</v>
      </c>
      <c r="W806" s="138">
        <v>2.69</v>
      </c>
      <c r="X806" s="138">
        <v>2.82</v>
      </c>
      <c r="Y806" s="138">
        <v>2.89</v>
      </c>
      <c r="Z806" s="138">
        <v>3.01</v>
      </c>
      <c r="AA806" s="138">
        <v>3.12</v>
      </c>
    </row>
    <row r="807" spans="1:27" ht="23.4" thickBot="1">
      <c r="A807" s="115" t="s">
        <v>2470</v>
      </c>
      <c r="B807" s="143">
        <v>2.46</v>
      </c>
      <c r="C807" s="147">
        <v>0.95</v>
      </c>
      <c r="D807" s="116">
        <f t="shared" si="26"/>
        <v>2018</v>
      </c>
      <c r="G807" s="140" t="s">
        <v>1655</v>
      </c>
      <c r="H807" s="116">
        <v>21</v>
      </c>
      <c r="I807" s="116">
        <v>2018</v>
      </c>
      <c r="J807" t="str">
        <f t="shared" si="25"/>
        <v>21/03/2018</v>
      </c>
      <c r="N807" s="136" t="s">
        <v>922</v>
      </c>
      <c r="O807" s="136">
        <v>1.71</v>
      </c>
      <c r="P807" s="136" t="s">
        <v>434</v>
      </c>
      <c r="Q807" s="136">
        <v>1.74</v>
      </c>
      <c r="R807" s="136" t="s">
        <v>434</v>
      </c>
      <c r="S807" s="136">
        <v>1.95</v>
      </c>
      <c r="T807" s="136">
        <v>2.06</v>
      </c>
      <c r="U807" s="136">
        <v>2.31</v>
      </c>
      <c r="V807" s="136">
        <v>2.46</v>
      </c>
      <c r="W807" s="136">
        <v>2.69</v>
      </c>
      <c r="X807" s="136">
        <v>2.82</v>
      </c>
      <c r="Y807" s="136">
        <v>2.89</v>
      </c>
      <c r="Z807" s="136">
        <v>3.01</v>
      </c>
      <c r="AA807" s="136">
        <v>3.12</v>
      </c>
    </row>
    <row r="808" spans="1:27" ht="23.4" thickBot="1">
      <c r="A808" s="115" t="s">
        <v>2471</v>
      </c>
      <c r="B808" s="144">
        <v>2.4300000000000002</v>
      </c>
      <c r="C808" s="148">
        <v>0.9</v>
      </c>
      <c r="D808" s="116">
        <f t="shared" si="26"/>
        <v>2018</v>
      </c>
      <c r="G808" s="141" t="s">
        <v>1655</v>
      </c>
      <c r="H808" s="116">
        <v>22</v>
      </c>
      <c r="I808" s="116">
        <v>2018</v>
      </c>
      <c r="J808" t="str">
        <f t="shared" si="25"/>
        <v>22/03/2018</v>
      </c>
      <c r="N808" s="138" t="s">
        <v>923</v>
      </c>
      <c r="O808" s="138">
        <v>1.67</v>
      </c>
      <c r="P808" s="138" t="s">
        <v>434</v>
      </c>
      <c r="Q808" s="138">
        <v>1.72</v>
      </c>
      <c r="R808" s="138" t="s">
        <v>434</v>
      </c>
      <c r="S808" s="138">
        <v>1.95</v>
      </c>
      <c r="T808" s="138">
        <v>2.0499999999999998</v>
      </c>
      <c r="U808" s="138">
        <v>2.29</v>
      </c>
      <c r="V808" s="138">
        <v>2.4300000000000002</v>
      </c>
      <c r="W808" s="138">
        <v>2.63</v>
      </c>
      <c r="X808" s="138">
        <v>2.76</v>
      </c>
      <c r="Y808" s="138">
        <v>2.83</v>
      </c>
      <c r="Z808" s="138">
        <v>2.94</v>
      </c>
      <c r="AA808" s="138">
        <v>3.06</v>
      </c>
    </row>
    <row r="809" spans="1:27" ht="23.4" thickBot="1">
      <c r="A809" s="115" t="s">
        <v>2472</v>
      </c>
      <c r="B809" s="143">
        <v>2.41</v>
      </c>
      <c r="C809" s="147">
        <v>0.91</v>
      </c>
      <c r="D809" s="116">
        <f t="shared" si="26"/>
        <v>2018</v>
      </c>
      <c r="G809" s="140" t="s">
        <v>1655</v>
      </c>
      <c r="H809" s="116">
        <v>23</v>
      </c>
      <c r="I809" s="116">
        <v>2018</v>
      </c>
      <c r="J809" t="str">
        <f t="shared" si="25"/>
        <v>23/03/2018</v>
      </c>
      <c r="N809" s="136" t="s">
        <v>924</v>
      </c>
      <c r="O809" s="136">
        <v>1.69</v>
      </c>
      <c r="P809" s="136" t="s">
        <v>434</v>
      </c>
      <c r="Q809" s="136">
        <v>1.74</v>
      </c>
      <c r="R809" s="136" t="s">
        <v>434</v>
      </c>
      <c r="S809" s="136">
        <v>1.92</v>
      </c>
      <c r="T809" s="136">
        <v>2.04</v>
      </c>
      <c r="U809" s="136">
        <v>2.2799999999999998</v>
      </c>
      <c r="V809" s="136">
        <v>2.41</v>
      </c>
      <c r="W809" s="136">
        <v>2.61</v>
      </c>
      <c r="X809" s="136">
        <v>2.74</v>
      </c>
      <c r="Y809" s="136">
        <v>2.82</v>
      </c>
      <c r="Z809" s="136">
        <v>2.94</v>
      </c>
      <c r="AA809" s="136">
        <v>3.06</v>
      </c>
    </row>
    <row r="810" spans="1:27" ht="23.4" thickBot="1">
      <c r="A810" s="115" t="s">
        <v>2473</v>
      </c>
      <c r="B810" s="144">
        <v>2.44</v>
      </c>
      <c r="C810" s="148">
        <v>0.92</v>
      </c>
      <c r="D810" s="116">
        <f t="shared" si="26"/>
        <v>2018</v>
      </c>
      <c r="G810" s="141" t="s">
        <v>1655</v>
      </c>
      <c r="H810" s="116">
        <v>26</v>
      </c>
      <c r="I810" s="116">
        <v>2018</v>
      </c>
      <c r="J810" t="str">
        <f t="shared" si="25"/>
        <v>26/03/2018</v>
      </c>
      <c r="N810" s="138" t="s">
        <v>925</v>
      </c>
      <c r="O810" s="138">
        <v>1.71</v>
      </c>
      <c r="P810" s="138" t="s">
        <v>434</v>
      </c>
      <c r="Q810" s="138">
        <v>1.79</v>
      </c>
      <c r="R810" s="138" t="s">
        <v>434</v>
      </c>
      <c r="S810" s="138">
        <v>1.94</v>
      </c>
      <c r="T810" s="138">
        <v>2.06</v>
      </c>
      <c r="U810" s="138">
        <v>2.33</v>
      </c>
      <c r="V810" s="138">
        <v>2.44</v>
      </c>
      <c r="W810" s="138">
        <v>2.64</v>
      </c>
      <c r="X810" s="138">
        <v>2.78</v>
      </c>
      <c r="Y810" s="138">
        <v>2.85</v>
      </c>
      <c r="Z810" s="138">
        <v>2.96</v>
      </c>
      <c r="AA810" s="138">
        <v>3.08</v>
      </c>
    </row>
    <row r="811" spans="1:27" ht="23.4" thickBot="1">
      <c r="A811" s="115" t="s">
        <v>2474</v>
      </c>
      <c r="B811" s="143">
        <v>2.39</v>
      </c>
      <c r="C811" s="147">
        <v>0.87</v>
      </c>
      <c r="D811" s="116">
        <f t="shared" si="26"/>
        <v>2018</v>
      </c>
      <c r="G811" s="140" t="s">
        <v>1655</v>
      </c>
      <c r="H811" s="116">
        <v>27</v>
      </c>
      <c r="I811" s="116">
        <v>2018</v>
      </c>
      <c r="J811" t="str">
        <f t="shared" si="25"/>
        <v>27/03/2018</v>
      </c>
      <c r="N811" s="136" t="s">
        <v>926</v>
      </c>
      <c r="O811" s="136">
        <v>1.69</v>
      </c>
      <c r="P811" s="136" t="s">
        <v>434</v>
      </c>
      <c r="Q811" s="136">
        <v>1.77</v>
      </c>
      <c r="R811" s="136" t="s">
        <v>434</v>
      </c>
      <c r="S811" s="136">
        <v>1.93</v>
      </c>
      <c r="T811" s="136">
        <v>2.1</v>
      </c>
      <c r="U811" s="136">
        <v>2.2599999999999998</v>
      </c>
      <c r="V811" s="136">
        <v>2.39</v>
      </c>
      <c r="W811" s="136">
        <v>2.58</v>
      </c>
      <c r="X811" s="136">
        <v>2.7</v>
      </c>
      <c r="Y811" s="136">
        <v>2.78</v>
      </c>
      <c r="Z811" s="136">
        <v>2.9</v>
      </c>
      <c r="AA811" s="136">
        <v>3.03</v>
      </c>
    </row>
    <row r="812" spans="1:27" ht="23.4" thickBot="1">
      <c r="A812" s="115" t="s">
        <v>2475</v>
      </c>
      <c r="B812" s="144">
        <v>2.41</v>
      </c>
      <c r="C812" s="148">
        <v>0.87</v>
      </c>
      <c r="D812" s="116">
        <f t="shared" si="26"/>
        <v>2018</v>
      </c>
      <c r="G812" s="141" t="s">
        <v>1655</v>
      </c>
      <c r="H812" s="116">
        <v>28</v>
      </c>
      <c r="I812" s="116">
        <v>2018</v>
      </c>
      <c r="J812" t="str">
        <f t="shared" si="25"/>
        <v>28/03/2018</v>
      </c>
      <c r="N812" s="138" t="s">
        <v>927</v>
      </c>
      <c r="O812" s="138">
        <v>1.65</v>
      </c>
      <c r="P812" s="138" t="s">
        <v>434</v>
      </c>
      <c r="Q812" s="138">
        <v>1.73</v>
      </c>
      <c r="R812" s="138" t="s">
        <v>434</v>
      </c>
      <c r="S812" s="138">
        <v>1.95</v>
      </c>
      <c r="T812" s="138">
        <v>2.12</v>
      </c>
      <c r="U812" s="138">
        <v>2.2799999999999998</v>
      </c>
      <c r="V812" s="138">
        <v>2.41</v>
      </c>
      <c r="W812" s="138">
        <v>2.59</v>
      </c>
      <c r="X812" s="138">
        <v>2.72</v>
      </c>
      <c r="Y812" s="138">
        <v>2.77</v>
      </c>
      <c r="Z812" s="138">
        <v>2.89</v>
      </c>
      <c r="AA812" s="138">
        <v>3.01</v>
      </c>
    </row>
    <row r="813" spans="1:27" ht="23.4" thickBot="1">
      <c r="A813" s="115" t="s">
        <v>2476</v>
      </c>
      <c r="B813" s="143">
        <v>2.39</v>
      </c>
      <c r="C813" s="147">
        <v>0.84</v>
      </c>
      <c r="D813" s="116">
        <f t="shared" si="26"/>
        <v>2018</v>
      </c>
      <c r="G813" s="140" t="s">
        <v>1655</v>
      </c>
      <c r="H813" s="116">
        <v>29</v>
      </c>
      <c r="I813" s="116">
        <v>2018</v>
      </c>
      <c r="J813" t="str">
        <f t="shared" si="25"/>
        <v>29/03/2018</v>
      </c>
      <c r="N813" s="136" t="s">
        <v>928</v>
      </c>
      <c r="O813" s="136">
        <v>1.63</v>
      </c>
      <c r="P813" s="136" t="s">
        <v>434</v>
      </c>
      <c r="Q813" s="136">
        <v>1.73</v>
      </c>
      <c r="R813" s="136" t="s">
        <v>434</v>
      </c>
      <c r="S813" s="136">
        <v>1.93</v>
      </c>
      <c r="T813" s="136">
        <v>2.09</v>
      </c>
      <c r="U813" s="136">
        <v>2.27</v>
      </c>
      <c r="V813" s="136">
        <v>2.39</v>
      </c>
      <c r="W813" s="136">
        <v>2.56</v>
      </c>
      <c r="X813" s="136">
        <v>2.68</v>
      </c>
      <c r="Y813" s="136">
        <v>2.74</v>
      </c>
      <c r="Z813" s="136">
        <v>2.85</v>
      </c>
      <c r="AA813" s="136">
        <v>2.97</v>
      </c>
    </row>
    <row r="814" spans="1:27" ht="23.4" thickBot="1">
      <c r="A814" s="115" t="s">
        <v>2477</v>
      </c>
      <c r="B814" s="144">
        <v>2.37</v>
      </c>
      <c r="C814" s="148">
        <v>0.83</v>
      </c>
      <c r="D814" s="116">
        <f t="shared" si="26"/>
        <v>2018</v>
      </c>
      <c r="G814" s="141" t="s">
        <v>1656</v>
      </c>
      <c r="H814" s="116">
        <v>2</v>
      </c>
      <c r="I814" s="116">
        <v>2018</v>
      </c>
      <c r="J814" t="str">
        <f t="shared" si="25"/>
        <v>2/04/2018</v>
      </c>
      <c r="N814" s="137">
        <v>43135</v>
      </c>
      <c r="O814" s="138">
        <v>1.68</v>
      </c>
      <c r="P814" s="138" t="s">
        <v>434</v>
      </c>
      <c r="Q814" s="138">
        <v>1.77</v>
      </c>
      <c r="R814" s="138" t="s">
        <v>434</v>
      </c>
      <c r="S814" s="138">
        <v>1.92</v>
      </c>
      <c r="T814" s="138">
        <v>2.08</v>
      </c>
      <c r="U814" s="138">
        <v>2.25</v>
      </c>
      <c r="V814" s="138">
        <v>2.37</v>
      </c>
      <c r="W814" s="138">
        <v>2.5499999999999998</v>
      </c>
      <c r="X814" s="138">
        <v>2.67</v>
      </c>
      <c r="Y814" s="138">
        <v>2.73</v>
      </c>
      <c r="Z814" s="138">
        <v>2.85</v>
      </c>
      <c r="AA814" s="138">
        <v>2.97</v>
      </c>
    </row>
    <row r="815" spans="1:27" ht="23.4" thickBot="1">
      <c r="A815" s="115" t="s">
        <v>2478</v>
      </c>
      <c r="B815" s="143">
        <v>2.41</v>
      </c>
      <c r="C815" s="147">
        <v>0.86</v>
      </c>
      <c r="D815" s="116">
        <f t="shared" si="26"/>
        <v>2018</v>
      </c>
      <c r="G815" s="140" t="s">
        <v>1656</v>
      </c>
      <c r="H815" s="116">
        <v>3</v>
      </c>
      <c r="I815" s="116">
        <v>2018</v>
      </c>
      <c r="J815" t="str">
        <f t="shared" si="25"/>
        <v>3/04/2018</v>
      </c>
      <c r="N815" s="135">
        <v>43163</v>
      </c>
      <c r="O815" s="136">
        <v>1.7</v>
      </c>
      <c r="P815" s="136" t="s">
        <v>434</v>
      </c>
      <c r="Q815" s="136">
        <v>1.75</v>
      </c>
      <c r="R815" s="136" t="s">
        <v>434</v>
      </c>
      <c r="S815" s="136">
        <v>1.92</v>
      </c>
      <c r="T815" s="136">
        <v>2.09</v>
      </c>
      <c r="U815" s="136">
        <v>2.2799999999999998</v>
      </c>
      <c r="V815" s="136">
        <v>2.41</v>
      </c>
      <c r="W815" s="136">
        <v>2.6</v>
      </c>
      <c r="X815" s="136">
        <v>2.73</v>
      </c>
      <c r="Y815" s="136">
        <v>2.79</v>
      </c>
      <c r="Z815" s="136">
        <v>2.9</v>
      </c>
      <c r="AA815" s="136">
        <v>3.02</v>
      </c>
    </row>
    <row r="816" spans="1:27" ht="23.4" thickBot="1">
      <c r="A816" s="115" t="s">
        <v>2479</v>
      </c>
      <c r="B816" s="144">
        <v>2.42</v>
      </c>
      <c r="C816" s="148">
        <v>0.86</v>
      </c>
      <c r="D816" s="116">
        <f t="shared" si="26"/>
        <v>2018</v>
      </c>
      <c r="G816" s="141" t="s">
        <v>1656</v>
      </c>
      <c r="H816" s="116">
        <v>4</v>
      </c>
      <c r="I816" s="116">
        <v>2018</v>
      </c>
      <c r="J816" t="str">
        <f t="shared" si="25"/>
        <v>4/04/2018</v>
      </c>
      <c r="N816" s="137">
        <v>43194</v>
      </c>
      <c r="O816" s="138">
        <v>1.67</v>
      </c>
      <c r="P816" s="138" t="s">
        <v>434</v>
      </c>
      <c r="Q816" s="138">
        <v>1.71</v>
      </c>
      <c r="R816" s="138" t="s">
        <v>434</v>
      </c>
      <c r="S816" s="138">
        <v>1.9</v>
      </c>
      <c r="T816" s="138">
        <v>2.0699999999999998</v>
      </c>
      <c r="U816" s="138">
        <v>2.2799999999999998</v>
      </c>
      <c r="V816" s="138">
        <v>2.42</v>
      </c>
      <c r="W816" s="138">
        <v>2.61</v>
      </c>
      <c r="X816" s="138">
        <v>2.73</v>
      </c>
      <c r="Y816" s="138">
        <v>2.79</v>
      </c>
      <c r="Z816" s="138">
        <v>2.91</v>
      </c>
      <c r="AA816" s="138">
        <v>3.03</v>
      </c>
    </row>
    <row r="817" spans="1:27" ht="23.4" thickBot="1">
      <c r="A817" s="115" t="s">
        <v>2480</v>
      </c>
      <c r="B817" s="143">
        <v>2.4500000000000002</v>
      </c>
      <c r="C817" s="147">
        <v>0.9</v>
      </c>
      <c r="D817" s="116">
        <f t="shared" si="26"/>
        <v>2018</v>
      </c>
      <c r="G817" s="140" t="s">
        <v>1656</v>
      </c>
      <c r="H817" s="116">
        <v>5</v>
      </c>
      <c r="I817" s="116">
        <v>2018</v>
      </c>
      <c r="J817" t="str">
        <f t="shared" si="25"/>
        <v>5/04/2018</v>
      </c>
      <c r="N817" s="135">
        <v>43224</v>
      </c>
      <c r="O817" s="136">
        <v>1.67</v>
      </c>
      <c r="P817" s="136" t="s">
        <v>434</v>
      </c>
      <c r="Q817" s="136">
        <v>1.72</v>
      </c>
      <c r="R817" s="136" t="s">
        <v>434</v>
      </c>
      <c r="S817" s="136">
        <v>1.93</v>
      </c>
      <c r="T817" s="136">
        <v>2.0699999999999998</v>
      </c>
      <c r="U817" s="136">
        <v>2.2999999999999998</v>
      </c>
      <c r="V817" s="136">
        <v>2.4500000000000002</v>
      </c>
      <c r="W817" s="136">
        <v>2.64</v>
      </c>
      <c r="X817" s="136">
        <v>2.76</v>
      </c>
      <c r="Y817" s="136">
        <v>2.83</v>
      </c>
      <c r="Z817" s="136">
        <v>2.95</v>
      </c>
      <c r="AA817" s="136">
        <v>3.07</v>
      </c>
    </row>
    <row r="818" spans="1:27" ht="23.4" thickBot="1">
      <c r="A818" s="115" t="s">
        <v>2481</v>
      </c>
      <c r="B818" s="144">
        <v>2.4</v>
      </c>
      <c r="C818" s="148">
        <v>0.85</v>
      </c>
      <c r="D818" s="116">
        <f t="shared" si="26"/>
        <v>2018</v>
      </c>
      <c r="G818" s="141" t="s">
        <v>1656</v>
      </c>
      <c r="H818" s="116">
        <v>6</v>
      </c>
      <c r="I818" s="116">
        <v>2018</v>
      </c>
      <c r="J818" t="str">
        <f t="shared" si="25"/>
        <v>6/04/2018</v>
      </c>
      <c r="N818" s="137">
        <v>43255</v>
      </c>
      <c r="O818" s="138">
        <v>1.68</v>
      </c>
      <c r="P818" s="138" t="s">
        <v>434</v>
      </c>
      <c r="Q818" s="138">
        <v>1.73</v>
      </c>
      <c r="R818" s="138" t="s">
        <v>434</v>
      </c>
      <c r="S818" s="138">
        <v>1.91</v>
      </c>
      <c r="T818" s="138">
        <v>2.06</v>
      </c>
      <c r="U818" s="138">
        <v>2.27</v>
      </c>
      <c r="V818" s="138">
        <v>2.4</v>
      </c>
      <c r="W818" s="138">
        <v>2.58</v>
      </c>
      <c r="X818" s="138">
        <v>2.7</v>
      </c>
      <c r="Y818" s="138">
        <v>2.77</v>
      </c>
      <c r="Z818" s="138">
        <v>2.89</v>
      </c>
      <c r="AA818" s="138">
        <v>3.01</v>
      </c>
    </row>
    <row r="819" spans="1:27" ht="23.4" thickBot="1">
      <c r="A819" s="115" t="s">
        <v>2482</v>
      </c>
      <c r="B819" s="143">
        <v>2.4300000000000002</v>
      </c>
      <c r="C819" s="147">
        <v>0.85</v>
      </c>
      <c r="D819" s="116">
        <f t="shared" si="26"/>
        <v>2018</v>
      </c>
      <c r="G819" s="140" t="s">
        <v>1656</v>
      </c>
      <c r="H819" s="116">
        <v>9</v>
      </c>
      <c r="I819" s="116">
        <v>2018</v>
      </c>
      <c r="J819" t="str">
        <f t="shared" si="25"/>
        <v>9/04/2018</v>
      </c>
      <c r="N819" s="135">
        <v>43347</v>
      </c>
      <c r="O819" s="136">
        <v>1.67</v>
      </c>
      <c r="P819" s="136" t="s">
        <v>434</v>
      </c>
      <c r="Q819" s="136">
        <v>1.76</v>
      </c>
      <c r="R819" s="136" t="s">
        <v>434</v>
      </c>
      <c r="S819" s="136">
        <v>1.93</v>
      </c>
      <c r="T819" s="136">
        <v>2.08</v>
      </c>
      <c r="U819" s="136">
        <v>2.29</v>
      </c>
      <c r="V819" s="136">
        <v>2.4300000000000002</v>
      </c>
      <c r="W819" s="136">
        <v>2.6</v>
      </c>
      <c r="X819" s="136">
        <v>2.72</v>
      </c>
      <c r="Y819" s="136">
        <v>2.78</v>
      </c>
      <c r="Z819" s="136">
        <v>2.89</v>
      </c>
      <c r="AA819" s="136">
        <v>3.02</v>
      </c>
    </row>
    <row r="820" spans="1:27" ht="23.4" thickBot="1">
      <c r="A820" s="115" t="s">
        <v>2483</v>
      </c>
      <c r="B820" s="144">
        <v>2.4500000000000002</v>
      </c>
      <c r="C820" s="148">
        <v>0.85</v>
      </c>
      <c r="D820" s="116">
        <f t="shared" si="26"/>
        <v>2018</v>
      </c>
      <c r="G820" s="141" t="s">
        <v>1656</v>
      </c>
      <c r="H820" s="116">
        <v>10</v>
      </c>
      <c r="I820" s="116">
        <v>2018</v>
      </c>
      <c r="J820" t="str">
        <f t="shared" si="25"/>
        <v>10/04/2018</v>
      </c>
      <c r="N820" s="137">
        <v>43377</v>
      </c>
      <c r="O820" s="138">
        <v>1.63</v>
      </c>
      <c r="P820" s="138" t="s">
        <v>434</v>
      </c>
      <c r="Q820" s="138">
        <v>1.74</v>
      </c>
      <c r="R820" s="138" t="s">
        <v>434</v>
      </c>
      <c r="S820" s="138">
        <v>1.93</v>
      </c>
      <c r="T820" s="138">
        <v>2.09</v>
      </c>
      <c r="U820" s="138">
        <v>2.3199999999999998</v>
      </c>
      <c r="V820" s="138">
        <v>2.4500000000000002</v>
      </c>
      <c r="W820" s="138">
        <v>2.62</v>
      </c>
      <c r="X820" s="138">
        <v>2.74</v>
      </c>
      <c r="Y820" s="138">
        <v>2.8</v>
      </c>
      <c r="Z820" s="138">
        <v>2.89</v>
      </c>
      <c r="AA820" s="138">
        <v>3.02</v>
      </c>
    </row>
    <row r="821" spans="1:27" ht="23.4" thickBot="1">
      <c r="A821" s="115" t="s">
        <v>2484</v>
      </c>
      <c r="B821" s="143">
        <v>2.4500000000000002</v>
      </c>
      <c r="C821" s="147">
        <v>0.82</v>
      </c>
      <c r="D821" s="116">
        <f t="shared" si="26"/>
        <v>2018</v>
      </c>
      <c r="G821" s="140" t="s">
        <v>1656</v>
      </c>
      <c r="H821" s="116">
        <v>11</v>
      </c>
      <c r="I821" s="116">
        <v>2018</v>
      </c>
      <c r="J821" t="str">
        <f t="shared" si="25"/>
        <v>11/04/2018</v>
      </c>
      <c r="N821" s="135">
        <v>43408</v>
      </c>
      <c r="O821" s="136">
        <v>1.64</v>
      </c>
      <c r="P821" s="136" t="s">
        <v>434</v>
      </c>
      <c r="Q821" s="136">
        <v>1.73</v>
      </c>
      <c r="R821" s="136" t="s">
        <v>434</v>
      </c>
      <c r="S821" s="136">
        <v>1.95</v>
      </c>
      <c r="T821" s="136">
        <v>2.09</v>
      </c>
      <c r="U821" s="136">
        <v>2.3199999999999998</v>
      </c>
      <c r="V821" s="136">
        <v>2.4500000000000002</v>
      </c>
      <c r="W821" s="136">
        <v>2.62</v>
      </c>
      <c r="X821" s="136">
        <v>2.72</v>
      </c>
      <c r="Y821" s="136">
        <v>2.79</v>
      </c>
      <c r="Z821" s="136">
        <v>2.87</v>
      </c>
      <c r="AA821" s="136">
        <v>2.99</v>
      </c>
    </row>
    <row r="822" spans="1:27" ht="23.4" thickBot="1">
      <c r="A822" s="115" t="s">
        <v>2485</v>
      </c>
      <c r="B822" s="144">
        <v>2.4900000000000002</v>
      </c>
      <c r="C822" s="148">
        <v>0.84</v>
      </c>
      <c r="D822" s="116">
        <f t="shared" si="26"/>
        <v>2018</v>
      </c>
      <c r="G822" s="141" t="s">
        <v>1656</v>
      </c>
      <c r="H822" s="116">
        <v>12</v>
      </c>
      <c r="I822" s="116">
        <v>2018</v>
      </c>
      <c r="J822" t="str">
        <f t="shared" si="25"/>
        <v>12/04/2018</v>
      </c>
      <c r="N822" s="137">
        <v>43438</v>
      </c>
      <c r="O822" s="138">
        <v>1.65</v>
      </c>
      <c r="P822" s="138" t="s">
        <v>434</v>
      </c>
      <c r="Q822" s="138">
        <v>1.75</v>
      </c>
      <c r="R822" s="138" t="s">
        <v>434</v>
      </c>
      <c r="S822" s="138">
        <v>1.95</v>
      </c>
      <c r="T822" s="138">
        <v>2.11</v>
      </c>
      <c r="U822" s="138">
        <v>2.34</v>
      </c>
      <c r="V822" s="138">
        <v>2.4900000000000002</v>
      </c>
      <c r="W822" s="138">
        <v>2.67</v>
      </c>
      <c r="X822" s="138">
        <v>2.78</v>
      </c>
      <c r="Y822" s="138">
        <v>2.83</v>
      </c>
      <c r="Z822" s="138">
        <v>2.92</v>
      </c>
      <c r="AA822" s="138">
        <v>3.05</v>
      </c>
    </row>
    <row r="823" spans="1:27" ht="23.4" thickBot="1">
      <c r="A823" s="115" t="s">
        <v>2486</v>
      </c>
      <c r="B823" s="143">
        <v>2.5099999999999998</v>
      </c>
      <c r="C823" s="147">
        <v>0.82</v>
      </c>
      <c r="D823" s="116">
        <f t="shared" si="26"/>
        <v>2018</v>
      </c>
      <c r="G823" s="140" t="s">
        <v>1656</v>
      </c>
      <c r="H823" s="116">
        <v>13</v>
      </c>
      <c r="I823" s="116">
        <v>2018</v>
      </c>
      <c r="J823" t="str">
        <f t="shared" si="25"/>
        <v>13/04/2018</v>
      </c>
      <c r="N823" s="136" t="s">
        <v>929</v>
      </c>
      <c r="O823" s="136">
        <v>1.64</v>
      </c>
      <c r="P823" s="136" t="s">
        <v>434</v>
      </c>
      <c r="Q823" s="136">
        <v>1.76</v>
      </c>
      <c r="R823" s="136" t="s">
        <v>434</v>
      </c>
      <c r="S823" s="136">
        <v>1.97</v>
      </c>
      <c r="T823" s="136">
        <v>2.12</v>
      </c>
      <c r="U823" s="136">
        <v>2.37</v>
      </c>
      <c r="V823" s="136">
        <v>2.5099999999999998</v>
      </c>
      <c r="W823" s="136">
        <v>2.67</v>
      </c>
      <c r="X823" s="136">
        <v>2.77</v>
      </c>
      <c r="Y823" s="136">
        <v>2.82</v>
      </c>
      <c r="Z823" s="136">
        <v>2.91</v>
      </c>
      <c r="AA823" s="136">
        <v>3.03</v>
      </c>
    </row>
    <row r="824" spans="1:27" ht="23.4" thickBot="1">
      <c r="A824" s="115" t="s">
        <v>2487</v>
      </c>
      <c r="B824" s="144">
        <v>2.52</v>
      </c>
      <c r="C824" s="148">
        <v>0.84</v>
      </c>
      <c r="D824" s="116">
        <f t="shared" si="26"/>
        <v>2018</v>
      </c>
      <c r="G824" s="141" t="s">
        <v>1656</v>
      </c>
      <c r="H824" s="116">
        <v>16</v>
      </c>
      <c r="I824" s="116">
        <v>2018</v>
      </c>
      <c r="J824" t="str">
        <f t="shared" si="25"/>
        <v>16/04/2018</v>
      </c>
      <c r="N824" s="138" t="s">
        <v>930</v>
      </c>
      <c r="O824" s="138">
        <v>1.64</v>
      </c>
      <c r="P824" s="138" t="s">
        <v>434</v>
      </c>
      <c r="Q824" s="138">
        <v>1.79</v>
      </c>
      <c r="R824" s="138" t="s">
        <v>434</v>
      </c>
      <c r="S824" s="138">
        <v>1.98</v>
      </c>
      <c r="T824" s="138">
        <v>2.12</v>
      </c>
      <c r="U824" s="138">
        <v>2.39</v>
      </c>
      <c r="V824" s="138">
        <v>2.52</v>
      </c>
      <c r="W824" s="138">
        <v>2.69</v>
      </c>
      <c r="X824" s="138">
        <v>2.78</v>
      </c>
      <c r="Y824" s="138">
        <v>2.83</v>
      </c>
      <c r="Z824" s="138">
        <v>2.91</v>
      </c>
      <c r="AA824" s="138">
        <v>3.03</v>
      </c>
    </row>
    <row r="825" spans="1:27" ht="23.4" thickBot="1">
      <c r="A825" s="115" t="s">
        <v>2488</v>
      </c>
      <c r="B825" s="143">
        <v>2.52</v>
      </c>
      <c r="C825" s="147">
        <v>0.81</v>
      </c>
      <c r="D825" s="116">
        <f t="shared" si="26"/>
        <v>2018</v>
      </c>
      <c r="G825" s="140" t="s">
        <v>1656</v>
      </c>
      <c r="H825" s="116">
        <v>17</v>
      </c>
      <c r="I825" s="116">
        <v>2018</v>
      </c>
      <c r="J825" t="str">
        <f t="shared" si="25"/>
        <v>17/04/2018</v>
      </c>
      <c r="N825" s="136" t="s">
        <v>931</v>
      </c>
      <c r="O825" s="136">
        <v>1.68</v>
      </c>
      <c r="P825" s="136" t="s">
        <v>434</v>
      </c>
      <c r="Q825" s="136">
        <v>1.8</v>
      </c>
      <c r="R825" s="136" t="s">
        <v>434</v>
      </c>
      <c r="S825" s="136">
        <v>2.02</v>
      </c>
      <c r="T825" s="136">
        <v>2.16</v>
      </c>
      <c r="U825" s="136">
        <v>2.41</v>
      </c>
      <c r="V825" s="136">
        <v>2.52</v>
      </c>
      <c r="W825" s="136">
        <v>2.68</v>
      </c>
      <c r="X825" s="136">
        <v>2.77</v>
      </c>
      <c r="Y825" s="136">
        <v>2.82</v>
      </c>
      <c r="Z825" s="136">
        <v>2.89</v>
      </c>
      <c r="AA825" s="136">
        <v>3</v>
      </c>
    </row>
    <row r="826" spans="1:27" ht="23.4" thickBot="1">
      <c r="A826" s="115" t="s">
        <v>2489</v>
      </c>
      <c r="B826" s="144">
        <v>2.57</v>
      </c>
      <c r="C826" s="148">
        <v>0.84</v>
      </c>
      <c r="D826" s="116">
        <f t="shared" si="26"/>
        <v>2018</v>
      </c>
      <c r="G826" s="141" t="s">
        <v>1656</v>
      </c>
      <c r="H826" s="116">
        <v>18</v>
      </c>
      <c r="I826" s="116">
        <v>2018</v>
      </c>
      <c r="J826" t="str">
        <f t="shared" si="25"/>
        <v>18/04/2018</v>
      </c>
      <c r="N826" s="138" t="s">
        <v>932</v>
      </c>
      <c r="O826" s="138">
        <v>1.67</v>
      </c>
      <c r="P826" s="138" t="s">
        <v>434</v>
      </c>
      <c r="Q826" s="138">
        <v>1.81</v>
      </c>
      <c r="R826" s="138" t="s">
        <v>434</v>
      </c>
      <c r="S826" s="138">
        <v>2.0099999999999998</v>
      </c>
      <c r="T826" s="138">
        <v>2.17</v>
      </c>
      <c r="U826" s="138">
        <v>2.42</v>
      </c>
      <c r="V826" s="138">
        <v>2.57</v>
      </c>
      <c r="W826" s="138">
        <v>2.73</v>
      </c>
      <c r="X826" s="138">
        <v>2.83</v>
      </c>
      <c r="Y826" s="138">
        <v>2.87</v>
      </c>
      <c r="Z826" s="138">
        <v>2.95</v>
      </c>
      <c r="AA826" s="138">
        <v>3.06</v>
      </c>
    </row>
    <row r="827" spans="1:27" ht="23.4" thickBot="1">
      <c r="A827" s="115" t="s">
        <v>2490</v>
      </c>
      <c r="B827" s="143">
        <v>2.58</v>
      </c>
      <c r="C827" s="147">
        <v>0.88</v>
      </c>
      <c r="D827" s="116">
        <f t="shared" si="26"/>
        <v>2018</v>
      </c>
      <c r="G827" s="140" t="s">
        <v>1656</v>
      </c>
      <c r="H827" s="116">
        <v>19</v>
      </c>
      <c r="I827" s="116">
        <v>2018</v>
      </c>
      <c r="J827" t="str">
        <f t="shared" si="25"/>
        <v>19/04/2018</v>
      </c>
      <c r="N827" s="136" t="s">
        <v>933</v>
      </c>
      <c r="O827" s="136">
        <v>1.67</v>
      </c>
      <c r="P827" s="136" t="s">
        <v>434</v>
      </c>
      <c r="Q827" s="136">
        <v>1.82</v>
      </c>
      <c r="R827" s="136" t="s">
        <v>434</v>
      </c>
      <c r="S827" s="136">
        <v>2.0099999999999998</v>
      </c>
      <c r="T827" s="136">
        <v>2.21</v>
      </c>
      <c r="U827" s="136">
        <v>2.44</v>
      </c>
      <c r="V827" s="136">
        <v>2.58</v>
      </c>
      <c r="W827" s="136">
        <v>2.77</v>
      </c>
      <c r="X827" s="136">
        <v>2.87</v>
      </c>
      <c r="Y827" s="136">
        <v>2.92</v>
      </c>
      <c r="Z827" s="136">
        <v>3.01</v>
      </c>
      <c r="AA827" s="136">
        <v>3.11</v>
      </c>
    </row>
    <row r="828" spans="1:27" ht="23.4" thickBot="1">
      <c r="A828" s="115" t="s">
        <v>2491</v>
      </c>
      <c r="B828" s="144">
        <v>2.62</v>
      </c>
      <c r="C828" s="148">
        <v>0.92</v>
      </c>
      <c r="D828" s="116">
        <f t="shared" si="26"/>
        <v>2018</v>
      </c>
      <c r="G828" s="141" t="s">
        <v>1656</v>
      </c>
      <c r="H828" s="116">
        <v>20</v>
      </c>
      <c r="I828" s="116">
        <v>2018</v>
      </c>
      <c r="J828" t="str">
        <f t="shared" si="25"/>
        <v>20/04/2018</v>
      </c>
      <c r="N828" s="138" t="s">
        <v>934</v>
      </c>
      <c r="O828" s="138">
        <v>1.65</v>
      </c>
      <c r="P828" s="138" t="s">
        <v>434</v>
      </c>
      <c r="Q828" s="138">
        <v>1.81</v>
      </c>
      <c r="R828" s="138" t="s">
        <v>434</v>
      </c>
      <c r="S828" s="138">
        <v>2.0099999999999998</v>
      </c>
      <c r="T828" s="138">
        <v>2.2200000000000002</v>
      </c>
      <c r="U828" s="138">
        <v>2.46</v>
      </c>
      <c r="V828" s="138">
        <v>2.62</v>
      </c>
      <c r="W828" s="138">
        <v>2.8</v>
      </c>
      <c r="X828" s="138">
        <v>2.91</v>
      </c>
      <c r="Y828" s="138">
        <v>2.96</v>
      </c>
      <c r="Z828" s="138">
        <v>3.04</v>
      </c>
      <c r="AA828" s="138">
        <v>3.14</v>
      </c>
    </row>
    <row r="829" spans="1:27" ht="23.4" thickBot="1">
      <c r="A829" s="115" t="s">
        <v>2492</v>
      </c>
      <c r="B829" s="143">
        <v>2.64</v>
      </c>
      <c r="C829" s="147">
        <v>0.92</v>
      </c>
      <c r="D829" s="116">
        <f t="shared" si="26"/>
        <v>2018</v>
      </c>
      <c r="G829" s="140" t="s">
        <v>1656</v>
      </c>
      <c r="H829" s="116">
        <v>23</v>
      </c>
      <c r="I829" s="116">
        <v>2018</v>
      </c>
      <c r="J829" t="str">
        <f t="shared" si="25"/>
        <v>23/04/2018</v>
      </c>
      <c r="N829" s="136" t="s">
        <v>935</v>
      </c>
      <c r="O829" s="136">
        <v>1.69</v>
      </c>
      <c r="P829" s="136" t="s">
        <v>434</v>
      </c>
      <c r="Q829" s="136">
        <v>1.87</v>
      </c>
      <c r="R829" s="136" t="s">
        <v>434</v>
      </c>
      <c r="S829" s="136">
        <v>2.04</v>
      </c>
      <c r="T829" s="136">
        <v>2.25</v>
      </c>
      <c r="U829" s="136">
        <v>2.4900000000000002</v>
      </c>
      <c r="V829" s="136">
        <v>2.64</v>
      </c>
      <c r="W829" s="136">
        <v>2.83</v>
      </c>
      <c r="X829" s="136">
        <v>2.94</v>
      </c>
      <c r="Y829" s="136">
        <v>2.98</v>
      </c>
      <c r="Z829" s="136">
        <v>3.05</v>
      </c>
      <c r="AA829" s="136">
        <v>3.15</v>
      </c>
    </row>
    <row r="830" spans="1:27" ht="23.4" thickBot="1">
      <c r="A830" s="115" t="s">
        <v>2493</v>
      </c>
      <c r="B830" s="144">
        <v>2.63</v>
      </c>
      <c r="C830" s="148">
        <v>0.96</v>
      </c>
      <c r="D830" s="116">
        <f t="shared" si="26"/>
        <v>2018</v>
      </c>
      <c r="G830" s="141" t="s">
        <v>1656</v>
      </c>
      <c r="H830" s="116">
        <v>24</v>
      </c>
      <c r="I830" s="116">
        <v>2018</v>
      </c>
      <c r="J830" t="str">
        <f t="shared" si="25"/>
        <v>24/04/2018</v>
      </c>
      <c r="N830" s="138" t="s">
        <v>936</v>
      </c>
      <c r="O830" s="138">
        <v>1.7</v>
      </c>
      <c r="P830" s="138" t="s">
        <v>434</v>
      </c>
      <c r="Q830" s="138">
        <v>1.87</v>
      </c>
      <c r="R830" s="138" t="s">
        <v>434</v>
      </c>
      <c r="S830" s="138">
        <v>2.0499999999999998</v>
      </c>
      <c r="T830" s="138">
        <v>2.25</v>
      </c>
      <c r="U830" s="138">
        <v>2.48</v>
      </c>
      <c r="V830" s="138">
        <v>2.63</v>
      </c>
      <c r="W830" s="138">
        <v>2.83</v>
      </c>
      <c r="X830" s="138">
        <v>2.95</v>
      </c>
      <c r="Y830" s="138">
        <v>3</v>
      </c>
      <c r="Z830" s="138">
        <v>3.08</v>
      </c>
      <c r="AA830" s="138">
        <v>3.18</v>
      </c>
    </row>
    <row r="831" spans="1:27" ht="23.4" thickBot="1">
      <c r="A831" s="115" t="s">
        <v>2494</v>
      </c>
      <c r="B831" s="143">
        <v>2.64</v>
      </c>
      <c r="C831" s="147">
        <v>0.98</v>
      </c>
      <c r="D831" s="116">
        <f t="shared" si="26"/>
        <v>2018</v>
      </c>
      <c r="G831" s="140" t="s">
        <v>1656</v>
      </c>
      <c r="H831" s="116">
        <v>25</v>
      </c>
      <c r="I831" s="116">
        <v>2018</v>
      </c>
      <c r="J831" t="str">
        <f t="shared" si="25"/>
        <v>25/04/2018</v>
      </c>
      <c r="N831" s="136" t="s">
        <v>937</v>
      </c>
      <c r="O831" s="136">
        <v>1.65</v>
      </c>
      <c r="P831" s="136" t="s">
        <v>434</v>
      </c>
      <c r="Q831" s="136">
        <v>1.85</v>
      </c>
      <c r="R831" s="136" t="s">
        <v>434</v>
      </c>
      <c r="S831" s="136">
        <v>2.0299999999999998</v>
      </c>
      <c r="T831" s="136">
        <v>2.2599999999999998</v>
      </c>
      <c r="U831" s="136">
        <v>2.4900000000000002</v>
      </c>
      <c r="V831" s="136">
        <v>2.64</v>
      </c>
      <c r="W831" s="136">
        <v>2.84</v>
      </c>
      <c r="X831" s="136">
        <v>2.97</v>
      </c>
      <c r="Y831" s="136">
        <v>3.03</v>
      </c>
      <c r="Z831" s="136">
        <v>3.12</v>
      </c>
      <c r="AA831" s="136">
        <v>3.21</v>
      </c>
    </row>
    <row r="832" spans="1:27" ht="23.4" thickBot="1">
      <c r="A832" s="115" t="s">
        <v>2495</v>
      </c>
      <c r="B832" s="144">
        <v>2.63</v>
      </c>
      <c r="C832" s="148">
        <v>0.95</v>
      </c>
      <c r="D832" s="116">
        <f t="shared" si="26"/>
        <v>2018</v>
      </c>
      <c r="G832" s="141" t="s">
        <v>1656</v>
      </c>
      <c r="H832" s="116">
        <v>26</v>
      </c>
      <c r="I832" s="116">
        <v>2018</v>
      </c>
      <c r="J832" t="str">
        <f t="shared" si="25"/>
        <v>26/04/2018</v>
      </c>
      <c r="N832" s="138" t="s">
        <v>938</v>
      </c>
      <c r="O832" s="138">
        <v>1.62</v>
      </c>
      <c r="P832" s="138" t="s">
        <v>434</v>
      </c>
      <c r="Q832" s="138">
        <v>1.82</v>
      </c>
      <c r="R832" s="138" t="s">
        <v>434</v>
      </c>
      <c r="S832" s="138">
        <v>2.02</v>
      </c>
      <c r="T832" s="138">
        <v>2.25</v>
      </c>
      <c r="U832" s="138">
        <v>2.4900000000000002</v>
      </c>
      <c r="V832" s="138">
        <v>2.63</v>
      </c>
      <c r="W832" s="138">
        <v>2.82</v>
      </c>
      <c r="X832" s="138">
        <v>2.95</v>
      </c>
      <c r="Y832" s="138">
        <v>3</v>
      </c>
      <c r="Z832" s="138">
        <v>3.08</v>
      </c>
      <c r="AA832" s="138">
        <v>3.18</v>
      </c>
    </row>
    <row r="833" spans="1:27" ht="23.4" thickBot="1">
      <c r="A833" s="115" t="s">
        <v>2496</v>
      </c>
      <c r="B833" s="143">
        <v>2.62</v>
      </c>
      <c r="C833" s="147">
        <v>0.9</v>
      </c>
      <c r="D833" s="116">
        <f t="shared" si="26"/>
        <v>2018</v>
      </c>
      <c r="G833" s="140" t="s">
        <v>1656</v>
      </c>
      <c r="H833" s="116">
        <v>27</v>
      </c>
      <c r="I833" s="116">
        <v>2018</v>
      </c>
      <c r="J833" t="str">
        <f t="shared" si="25"/>
        <v>27/04/2018</v>
      </c>
      <c r="N833" s="136" t="s">
        <v>939</v>
      </c>
      <c r="O833" s="136">
        <v>1.62</v>
      </c>
      <c r="P833" s="136" t="s">
        <v>434</v>
      </c>
      <c r="Q833" s="136">
        <v>1.82</v>
      </c>
      <c r="R833" s="136" t="s">
        <v>434</v>
      </c>
      <c r="S833" s="136">
        <v>2.02</v>
      </c>
      <c r="T833" s="136">
        <v>2.2400000000000002</v>
      </c>
      <c r="U833" s="136">
        <v>2.4900000000000002</v>
      </c>
      <c r="V833" s="136">
        <v>2.62</v>
      </c>
      <c r="W833" s="136">
        <v>2.8</v>
      </c>
      <c r="X833" s="136">
        <v>2.92</v>
      </c>
      <c r="Y833" s="136">
        <v>2.96</v>
      </c>
      <c r="Z833" s="136">
        <v>3.03</v>
      </c>
      <c r="AA833" s="136">
        <v>3.13</v>
      </c>
    </row>
    <row r="834" spans="1:27" ht="23.4" thickBot="1">
      <c r="A834" s="115" t="s">
        <v>2497</v>
      </c>
      <c r="B834" s="144">
        <v>2.62</v>
      </c>
      <c r="C834" s="148">
        <v>0.88</v>
      </c>
      <c r="D834" s="116">
        <f t="shared" si="26"/>
        <v>2018</v>
      </c>
      <c r="G834" s="141" t="s">
        <v>1656</v>
      </c>
      <c r="H834" s="116">
        <v>30</v>
      </c>
      <c r="I834" s="116">
        <v>2018</v>
      </c>
      <c r="J834" t="str">
        <f t="shared" ref="J834:J897" si="27">H834&amp;"/"&amp;G834&amp;"/"&amp;I834</f>
        <v>30/04/2018</v>
      </c>
      <c r="N834" s="138" t="s">
        <v>940</v>
      </c>
      <c r="O834" s="138">
        <v>1.65</v>
      </c>
      <c r="P834" s="138" t="s">
        <v>434</v>
      </c>
      <c r="Q834" s="138">
        <v>1.87</v>
      </c>
      <c r="R834" s="138" t="s">
        <v>434</v>
      </c>
      <c r="S834" s="138">
        <v>2.04</v>
      </c>
      <c r="T834" s="138">
        <v>2.2400000000000002</v>
      </c>
      <c r="U834" s="138">
        <v>2.4900000000000002</v>
      </c>
      <c r="V834" s="138">
        <v>2.62</v>
      </c>
      <c r="W834" s="138">
        <v>2.79</v>
      </c>
      <c r="X834" s="138">
        <v>2.91</v>
      </c>
      <c r="Y834" s="138">
        <v>2.95</v>
      </c>
      <c r="Z834" s="138">
        <v>3.01</v>
      </c>
      <c r="AA834" s="138">
        <v>3.11</v>
      </c>
    </row>
    <row r="835" spans="1:27" ht="23.4" thickBot="1">
      <c r="A835" s="115" t="s">
        <v>2498</v>
      </c>
      <c r="B835" s="143">
        <v>2.66</v>
      </c>
      <c r="C835" s="147">
        <v>0.91</v>
      </c>
      <c r="D835" s="116">
        <f t="shared" ref="D835:D898" si="28">YEAR(A835)</f>
        <v>2018</v>
      </c>
      <c r="G835" s="140" t="s">
        <v>1657</v>
      </c>
      <c r="H835" s="116">
        <v>1</v>
      </c>
      <c r="I835" s="116">
        <v>2018</v>
      </c>
      <c r="J835" t="str">
        <f t="shared" si="27"/>
        <v>1/05/2018</v>
      </c>
      <c r="N835" s="135">
        <v>43105</v>
      </c>
      <c r="O835" s="136">
        <v>1.68</v>
      </c>
      <c r="P835" s="136" t="s">
        <v>434</v>
      </c>
      <c r="Q835" s="136">
        <v>1.85</v>
      </c>
      <c r="R835" s="136" t="s">
        <v>434</v>
      </c>
      <c r="S835" s="136">
        <v>2.0499999999999998</v>
      </c>
      <c r="T835" s="136">
        <v>2.2599999999999998</v>
      </c>
      <c r="U835" s="136">
        <v>2.5</v>
      </c>
      <c r="V835" s="136">
        <v>2.66</v>
      </c>
      <c r="W835" s="136">
        <v>2.82</v>
      </c>
      <c r="X835" s="136">
        <v>2.93</v>
      </c>
      <c r="Y835" s="136">
        <v>2.97</v>
      </c>
      <c r="Z835" s="136">
        <v>3.03</v>
      </c>
      <c r="AA835" s="136">
        <v>3.13</v>
      </c>
    </row>
    <row r="836" spans="1:27" ht="23.4" thickBot="1">
      <c r="A836" s="115" t="s">
        <v>2499</v>
      </c>
      <c r="B836" s="144">
        <v>2.64</v>
      </c>
      <c r="C836" s="148">
        <v>0.91</v>
      </c>
      <c r="D836" s="116">
        <f t="shared" si="28"/>
        <v>2018</v>
      </c>
      <c r="G836" s="141" t="s">
        <v>1657</v>
      </c>
      <c r="H836" s="116">
        <v>2</v>
      </c>
      <c r="I836" s="116">
        <v>2018</v>
      </c>
      <c r="J836" t="str">
        <f t="shared" si="27"/>
        <v>2/05/2018</v>
      </c>
      <c r="N836" s="137">
        <v>43136</v>
      </c>
      <c r="O836" s="138">
        <v>1.69</v>
      </c>
      <c r="P836" s="138" t="s">
        <v>434</v>
      </c>
      <c r="Q836" s="138">
        <v>1.84</v>
      </c>
      <c r="R836" s="138" t="s">
        <v>434</v>
      </c>
      <c r="S836" s="138">
        <v>2.0299999999999998</v>
      </c>
      <c r="T836" s="138">
        <v>2.2400000000000002</v>
      </c>
      <c r="U836" s="138">
        <v>2.4900000000000002</v>
      </c>
      <c r="V836" s="138">
        <v>2.64</v>
      </c>
      <c r="W836" s="138">
        <v>2.8</v>
      </c>
      <c r="X836" s="138">
        <v>2.92</v>
      </c>
      <c r="Y836" s="138">
        <v>2.97</v>
      </c>
      <c r="Z836" s="138">
        <v>3.04</v>
      </c>
      <c r="AA836" s="138">
        <v>3.14</v>
      </c>
    </row>
    <row r="837" spans="1:27" ht="23.4" thickBot="1">
      <c r="A837" s="115" t="s">
        <v>2500</v>
      </c>
      <c r="B837" s="143">
        <v>2.62</v>
      </c>
      <c r="C837" s="147">
        <v>0.9</v>
      </c>
      <c r="D837" s="116">
        <f t="shared" si="28"/>
        <v>2018</v>
      </c>
      <c r="G837" s="140" t="s">
        <v>1657</v>
      </c>
      <c r="H837" s="116">
        <v>3</v>
      </c>
      <c r="I837" s="116">
        <v>2018</v>
      </c>
      <c r="J837" t="str">
        <f t="shared" si="27"/>
        <v>3/05/2018</v>
      </c>
      <c r="N837" s="135">
        <v>43164</v>
      </c>
      <c r="O837" s="136">
        <v>1.68</v>
      </c>
      <c r="P837" s="136" t="s">
        <v>434</v>
      </c>
      <c r="Q837" s="136">
        <v>1.84</v>
      </c>
      <c r="R837" s="136" t="s">
        <v>434</v>
      </c>
      <c r="S837" s="136">
        <v>2.02</v>
      </c>
      <c r="T837" s="136">
        <v>2.2400000000000002</v>
      </c>
      <c r="U837" s="136">
        <v>2.4900000000000002</v>
      </c>
      <c r="V837" s="136">
        <v>2.62</v>
      </c>
      <c r="W837" s="136">
        <v>2.78</v>
      </c>
      <c r="X837" s="136">
        <v>2.9</v>
      </c>
      <c r="Y837" s="136">
        <v>2.94</v>
      </c>
      <c r="Z837" s="136">
        <v>3.02</v>
      </c>
      <c r="AA837" s="136">
        <v>3.12</v>
      </c>
    </row>
    <row r="838" spans="1:27" ht="23.4" thickBot="1">
      <c r="A838" s="115" t="s">
        <v>2501</v>
      </c>
      <c r="B838" s="144">
        <v>2.63</v>
      </c>
      <c r="C838" s="148">
        <v>0.9</v>
      </c>
      <c r="D838" s="116">
        <f t="shared" si="28"/>
        <v>2018</v>
      </c>
      <c r="G838" s="141" t="s">
        <v>1657</v>
      </c>
      <c r="H838" s="116">
        <v>4</v>
      </c>
      <c r="I838" s="116">
        <v>2018</v>
      </c>
      <c r="J838" t="str">
        <f t="shared" si="27"/>
        <v>4/05/2018</v>
      </c>
      <c r="N838" s="137">
        <v>43195</v>
      </c>
      <c r="O838" s="138">
        <v>1.67</v>
      </c>
      <c r="P838" s="138" t="s">
        <v>434</v>
      </c>
      <c r="Q838" s="138">
        <v>1.84</v>
      </c>
      <c r="R838" s="138" t="s">
        <v>434</v>
      </c>
      <c r="S838" s="138">
        <v>2.0299999999999998</v>
      </c>
      <c r="T838" s="138">
        <v>2.2400000000000002</v>
      </c>
      <c r="U838" s="138">
        <v>2.5099999999999998</v>
      </c>
      <c r="V838" s="138">
        <v>2.63</v>
      </c>
      <c r="W838" s="138">
        <v>2.78</v>
      </c>
      <c r="X838" s="138">
        <v>2.9</v>
      </c>
      <c r="Y838" s="138">
        <v>2.95</v>
      </c>
      <c r="Z838" s="138">
        <v>3.02</v>
      </c>
      <c r="AA838" s="138">
        <v>3.12</v>
      </c>
    </row>
    <row r="839" spans="1:27" ht="23.4" thickBot="1">
      <c r="A839" s="115" t="s">
        <v>2502</v>
      </c>
      <c r="B839" s="143">
        <v>2.64</v>
      </c>
      <c r="C839" s="147">
        <v>0.9</v>
      </c>
      <c r="D839" s="116">
        <f t="shared" si="28"/>
        <v>2018</v>
      </c>
      <c r="G839" s="140" t="s">
        <v>1657</v>
      </c>
      <c r="H839" s="116">
        <v>7</v>
      </c>
      <c r="I839" s="116">
        <v>2018</v>
      </c>
      <c r="J839" t="str">
        <f t="shared" si="27"/>
        <v>7/05/2018</v>
      </c>
      <c r="N839" s="135">
        <v>43286</v>
      </c>
      <c r="O839" s="136">
        <v>1.69</v>
      </c>
      <c r="P839" s="136" t="s">
        <v>434</v>
      </c>
      <c r="Q839" s="136">
        <v>1.86</v>
      </c>
      <c r="R839" s="136" t="s">
        <v>434</v>
      </c>
      <c r="S839" s="136">
        <v>2.0499999999999998</v>
      </c>
      <c r="T839" s="136">
        <v>2.25</v>
      </c>
      <c r="U839" s="136">
        <v>2.4900000000000002</v>
      </c>
      <c r="V839" s="136">
        <v>2.64</v>
      </c>
      <c r="W839" s="136">
        <v>2.78</v>
      </c>
      <c r="X839" s="136">
        <v>2.9</v>
      </c>
      <c r="Y839" s="136">
        <v>2.95</v>
      </c>
      <c r="Z839" s="136">
        <v>3.02</v>
      </c>
      <c r="AA839" s="136">
        <v>3.12</v>
      </c>
    </row>
    <row r="840" spans="1:27" ht="23.4" thickBot="1">
      <c r="A840" s="115" t="s">
        <v>2503</v>
      </c>
      <c r="B840" s="144">
        <v>2.66</v>
      </c>
      <c r="C840" s="148">
        <v>0.92</v>
      </c>
      <c r="D840" s="116">
        <f t="shared" si="28"/>
        <v>2018</v>
      </c>
      <c r="G840" s="141" t="s">
        <v>1657</v>
      </c>
      <c r="H840" s="116">
        <v>8</v>
      </c>
      <c r="I840" s="116">
        <v>2018</v>
      </c>
      <c r="J840" t="str">
        <f t="shared" si="27"/>
        <v>8/05/2018</v>
      </c>
      <c r="N840" s="137">
        <v>43317</v>
      </c>
      <c r="O840" s="138">
        <v>1.69</v>
      </c>
      <c r="P840" s="138" t="s">
        <v>434</v>
      </c>
      <c r="Q840" s="138">
        <v>1.87</v>
      </c>
      <c r="R840" s="138" t="s">
        <v>434</v>
      </c>
      <c r="S840" s="138">
        <v>2.0499999999999998</v>
      </c>
      <c r="T840" s="138">
        <v>2.2599999999999998</v>
      </c>
      <c r="U840" s="138">
        <v>2.5099999999999998</v>
      </c>
      <c r="V840" s="138">
        <v>2.66</v>
      </c>
      <c r="W840" s="138">
        <v>2.81</v>
      </c>
      <c r="X840" s="138">
        <v>2.93</v>
      </c>
      <c r="Y840" s="138">
        <v>2.97</v>
      </c>
      <c r="Z840" s="138">
        <v>3.04</v>
      </c>
      <c r="AA840" s="138">
        <v>3.13</v>
      </c>
    </row>
    <row r="841" spans="1:27" ht="23.4" thickBot="1">
      <c r="A841" s="115" t="s">
        <v>2504</v>
      </c>
      <c r="B841" s="143">
        <v>2.68</v>
      </c>
      <c r="C841" s="147">
        <v>0.93</v>
      </c>
      <c r="D841" s="116">
        <f t="shared" si="28"/>
        <v>2018</v>
      </c>
      <c r="G841" s="140" t="s">
        <v>1657</v>
      </c>
      <c r="H841" s="116">
        <v>9</v>
      </c>
      <c r="I841" s="116">
        <v>2018</v>
      </c>
      <c r="J841" t="str">
        <f t="shared" si="27"/>
        <v>9/05/2018</v>
      </c>
      <c r="N841" s="135">
        <v>43348</v>
      </c>
      <c r="O841" s="136">
        <v>1.68</v>
      </c>
      <c r="P841" s="136" t="s">
        <v>434</v>
      </c>
      <c r="Q841" s="136">
        <v>1.88</v>
      </c>
      <c r="R841" s="136" t="s">
        <v>434</v>
      </c>
      <c r="S841" s="136">
        <v>2.0499999999999998</v>
      </c>
      <c r="T841" s="136">
        <v>2.27</v>
      </c>
      <c r="U841" s="136">
        <v>2.54</v>
      </c>
      <c r="V841" s="136">
        <v>2.68</v>
      </c>
      <c r="W841" s="136">
        <v>2.84</v>
      </c>
      <c r="X841" s="136">
        <v>2.96</v>
      </c>
      <c r="Y841" s="136">
        <v>3</v>
      </c>
      <c r="Z841" s="136">
        <v>3.07</v>
      </c>
      <c r="AA841" s="136">
        <v>3.16</v>
      </c>
    </row>
    <row r="842" spans="1:27" ht="23.4" thickBot="1">
      <c r="A842" s="115" t="s">
        <v>2505</v>
      </c>
      <c r="B842" s="144">
        <v>2.69</v>
      </c>
      <c r="C842" s="148">
        <v>0.9</v>
      </c>
      <c r="D842" s="116">
        <f t="shared" si="28"/>
        <v>2018</v>
      </c>
      <c r="G842" s="141" t="s">
        <v>1657</v>
      </c>
      <c r="H842" s="116">
        <v>10</v>
      </c>
      <c r="I842" s="116">
        <v>2018</v>
      </c>
      <c r="J842" t="str">
        <f t="shared" si="27"/>
        <v>10/05/2018</v>
      </c>
      <c r="N842" s="137">
        <v>43378</v>
      </c>
      <c r="O842" s="138">
        <v>1.69</v>
      </c>
      <c r="P842" s="138" t="s">
        <v>434</v>
      </c>
      <c r="Q842" s="138">
        <v>1.9</v>
      </c>
      <c r="R842" s="138" t="s">
        <v>434</v>
      </c>
      <c r="S842" s="138">
        <v>2.0499999999999998</v>
      </c>
      <c r="T842" s="138">
        <v>2.27</v>
      </c>
      <c r="U842" s="138">
        <v>2.54</v>
      </c>
      <c r="V842" s="138">
        <v>2.69</v>
      </c>
      <c r="W842" s="138">
        <v>2.83</v>
      </c>
      <c r="X842" s="138">
        <v>2.94</v>
      </c>
      <c r="Y842" s="138">
        <v>2.97</v>
      </c>
      <c r="Z842" s="138">
        <v>3.04</v>
      </c>
      <c r="AA842" s="138">
        <v>3.12</v>
      </c>
    </row>
    <row r="843" spans="1:27" ht="23.4" thickBot="1">
      <c r="A843" s="115" t="s">
        <v>2506</v>
      </c>
      <c r="B843" s="143">
        <v>2.69</v>
      </c>
      <c r="C843" s="147">
        <v>0.91</v>
      </c>
      <c r="D843" s="116">
        <f t="shared" si="28"/>
        <v>2018</v>
      </c>
      <c r="G843" s="140" t="s">
        <v>1657</v>
      </c>
      <c r="H843" s="116">
        <v>11</v>
      </c>
      <c r="I843" s="116">
        <v>2018</v>
      </c>
      <c r="J843" t="str">
        <f t="shared" si="27"/>
        <v>11/05/2018</v>
      </c>
      <c r="N843" s="135">
        <v>43409</v>
      </c>
      <c r="O843" s="136">
        <v>1.68</v>
      </c>
      <c r="P843" s="136" t="s">
        <v>434</v>
      </c>
      <c r="Q843" s="136">
        <v>1.92</v>
      </c>
      <c r="R843" s="136" t="s">
        <v>434</v>
      </c>
      <c r="S843" s="136">
        <v>2.06</v>
      </c>
      <c r="T843" s="136">
        <v>2.2799999999999998</v>
      </c>
      <c r="U843" s="136">
        <v>2.54</v>
      </c>
      <c r="V843" s="136">
        <v>2.69</v>
      </c>
      <c r="W843" s="136">
        <v>2.84</v>
      </c>
      <c r="X843" s="136">
        <v>2.94</v>
      </c>
      <c r="Y843" s="136">
        <v>2.97</v>
      </c>
      <c r="Z843" s="136">
        <v>3.03</v>
      </c>
      <c r="AA843" s="136">
        <v>3.1</v>
      </c>
    </row>
    <row r="844" spans="1:27" ht="23.4" thickBot="1">
      <c r="A844" s="115" t="s">
        <v>2507</v>
      </c>
      <c r="B844" s="144">
        <v>2.7</v>
      </c>
      <c r="C844" s="148">
        <v>0.94</v>
      </c>
      <c r="D844" s="116">
        <f t="shared" si="28"/>
        <v>2018</v>
      </c>
      <c r="G844" s="141" t="s">
        <v>1657</v>
      </c>
      <c r="H844" s="116">
        <v>14</v>
      </c>
      <c r="I844" s="116">
        <v>2018</v>
      </c>
      <c r="J844" t="str">
        <f t="shared" si="27"/>
        <v>14/05/2018</v>
      </c>
      <c r="N844" s="138" t="s">
        <v>941</v>
      </c>
      <c r="O844" s="138">
        <v>1.7</v>
      </c>
      <c r="P844" s="138" t="s">
        <v>434</v>
      </c>
      <c r="Q844" s="138">
        <v>1.93</v>
      </c>
      <c r="R844" s="138" t="s">
        <v>434</v>
      </c>
      <c r="S844" s="138">
        <v>2.09</v>
      </c>
      <c r="T844" s="138">
        <v>2.2799999999999998</v>
      </c>
      <c r="U844" s="138">
        <v>2.5499999999999998</v>
      </c>
      <c r="V844" s="138">
        <v>2.7</v>
      </c>
      <c r="W844" s="138">
        <v>2.85</v>
      </c>
      <c r="X844" s="138">
        <v>2.96</v>
      </c>
      <c r="Y844" s="138">
        <v>3</v>
      </c>
      <c r="Z844" s="138">
        <v>3.06</v>
      </c>
      <c r="AA844" s="138">
        <v>3.13</v>
      </c>
    </row>
    <row r="845" spans="1:27" ht="23.4" thickBot="1">
      <c r="A845" s="115" t="s">
        <v>2508</v>
      </c>
      <c r="B845" s="143">
        <v>2.75</v>
      </c>
      <c r="C845" s="147">
        <v>0.99</v>
      </c>
      <c r="D845" s="116">
        <f t="shared" si="28"/>
        <v>2018</v>
      </c>
      <c r="G845" s="140" t="s">
        <v>1657</v>
      </c>
      <c r="H845" s="116">
        <v>15</v>
      </c>
      <c r="I845" s="116">
        <v>2018</v>
      </c>
      <c r="J845" t="str">
        <f t="shared" si="27"/>
        <v>15/05/2018</v>
      </c>
      <c r="N845" s="136" t="s">
        <v>942</v>
      </c>
      <c r="O845" s="136">
        <v>1.69</v>
      </c>
      <c r="P845" s="136" t="s">
        <v>434</v>
      </c>
      <c r="Q845" s="136">
        <v>1.92</v>
      </c>
      <c r="R845" s="136" t="s">
        <v>434</v>
      </c>
      <c r="S845" s="136">
        <v>2.09</v>
      </c>
      <c r="T845" s="136">
        <v>2.31</v>
      </c>
      <c r="U845" s="136">
        <v>2.58</v>
      </c>
      <c r="V845" s="136">
        <v>2.75</v>
      </c>
      <c r="W845" s="136">
        <v>2.92</v>
      </c>
      <c r="X845" s="136">
        <v>3.04</v>
      </c>
      <c r="Y845" s="136">
        <v>3.08</v>
      </c>
      <c r="Z845" s="136">
        <v>3.14</v>
      </c>
      <c r="AA845" s="136">
        <v>3.2</v>
      </c>
    </row>
    <row r="846" spans="1:27" ht="23.4" thickBot="1">
      <c r="A846" s="115" t="s">
        <v>2509</v>
      </c>
      <c r="B846" s="144">
        <v>2.76</v>
      </c>
      <c r="C846" s="148">
        <v>1</v>
      </c>
      <c r="D846" s="116">
        <f t="shared" si="28"/>
        <v>2018</v>
      </c>
      <c r="G846" s="141" t="s">
        <v>1657</v>
      </c>
      <c r="H846" s="116">
        <v>16</v>
      </c>
      <c r="I846" s="116">
        <v>2018</v>
      </c>
      <c r="J846" t="str">
        <f t="shared" si="27"/>
        <v>16/05/2018</v>
      </c>
      <c r="N846" s="138" t="s">
        <v>943</v>
      </c>
      <c r="O846" s="138">
        <v>1.69</v>
      </c>
      <c r="P846" s="138" t="s">
        <v>434</v>
      </c>
      <c r="Q846" s="138">
        <v>1.92</v>
      </c>
      <c r="R846" s="138" t="s">
        <v>434</v>
      </c>
      <c r="S846" s="138">
        <v>2.09</v>
      </c>
      <c r="T846" s="138">
        <v>2.3199999999999998</v>
      </c>
      <c r="U846" s="138">
        <v>2.58</v>
      </c>
      <c r="V846" s="138">
        <v>2.76</v>
      </c>
      <c r="W846" s="138">
        <v>2.94</v>
      </c>
      <c r="X846" s="138">
        <v>3.05</v>
      </c>
      <c r="Y846" s="138">
        <v>3.09</v>
      </c>
      <c r="Z846" s="138">
        <v>3.16</v>
      </c>
      <c r="AA846" s="138">
        <v>3.21</v>
      </c>
    </row>
    <row r="847" spans="1:27" ht="23.4" thickBot="1">
      <c r="A847" s="115" t="s">
        <v>2510</v>
      </c>
      <c r="B847" s="143">
        <v>2.75</v>
      </c>
      <c r="C847" s="147">
        <v>1.04</v>
      </c>
      <c r="D847" s="116">
        <f t="shared" si="28"/>
        <v>2018</v>
      </c>
      <c r="G847" s="140" t="s">
        <v>1657</v>
      </c>
      <c r="H847" s="116">
        <v>17</v>
      </c>
      <c r="I847" s="116">
        <v>2018</v>
      </c>
      <c r="J847" t="str">
        <f t="shared" si="27"/>
        <v>17/05/2018</v>
      </c>
      <c r="N847" s="136" t="s">
        <v>944</v>
      </c>
      <c r="O847" s="136">
        <v>1.7</v>
      </c>
      <c r="P847" s="136" t="s">
        <v>434</v>
      </c>
      <c r="Q847" s="136">
        <v>1.92</v>
      </c>
      <c r="R847" s="136" t="s">
        <v>434</v>
      </c>
      <c r="S847" s="136">
        <v>2.1</v>
      </c>
      <c r="T847" s="136">
        <v>2.3199999999999998</v>
      </c>
      <c r="U847" s="136">
        <v>2.57</v>
      </c>
      <c r="V847" s="136">
        <v>2.75</v>
      </c>
      <c r="W847" s="136">
        <v>2.94</v>
      </c>
      <c r="X847" s="136">
        <v>3.07</v>
      </c>
      <c r="Y847" s="136">
        <v>3.11</v>
      </c>
      <c r="Z847" s="136">
        <v>3.19</v>
      </c>
      <c r="AA847" s="136">
        <v>3.25</v>
      </c>
    </row>
    <row r="848" spans="1:27" ht="23.4" thickBot="1">
      <c r="A848" s="115" t="s">
        <v>2511</v>
      </c>
      <c r="B848" s="144">
        <v>2.71</v>
      </c>
      <c r="C848" s="148">
        <v>1.01</v>
      </c>
      <c r="D848" s="116">
        <f t="shared" si="28"/>
        <v>2018</v>
      </c>
      <c r="G848" s="141" t="s">
        <v>1657</v>
      </c>
      <c r="H848" s="116">
        <v>18</v>
      </c>
      <c r="I848" s="116">
        <v>2018</v>
      </c>
      <c r="J848" t="str">
        <f t="shared" si="27"/>
        <v>18/05/2018</v>
      </c>
      <c r="N848" s="138" t="s">
        <v>945</v>
      </c>
      <c r="O848" s="138">
        <v>1.68</v>
      </c>
      <c r="P848" s="138" t="s">
        <v>434</v>
      </c>
      <c r="Q848" s="138">
        <v>1.91</v>
      </c>
      <c r="R848" s="138" t="s">
        <v>434</v>
      </c>
      <c r="S848" s="138">
        <v>2.09</v>
      </c>
      <c r="T848" s="138">
        <v>2.3199999999999998</v>
      </c>
      <c r="U848" s="138">
        <v>2.5499999999999998</v>
      </c>
      <c r="V848" s="138">
        <v>2.71</v>
      </c>
      <c r="W848" s="138">
        <v>2.9</v>
      </c>
      <c r="X848" s="138">
        <v>3.02</v>
      </c>
      <c r="Y848" s="138">
        <v>3.06</v>
      </c>
      <c r="Z848" s="138">
        <v>3.14</v>
      </c>
      <c r="AA848" s="138">
        <v>3.2</v>
      </c>
    </row>
    <row r="849" spans="1:27" ht="23.4" thickBot="1">
      <c r="A849" s="115" t="s">
        <v>2512</v>
      </c>
      <c r="B849" s="143">
        <v>2.73</v>
      </c>
      <c r="C849" s="147">
        <v>1</v>
      </c>
      <c r="D849" s="116">
        <f t="shared" si="28"/>
        <v>2018</v>
      </c>
      <c r="G849" s="140" t="s">
        <v>1657</v>
      </c>
      <c r="H849" s="116">
        <v>21</v>
      </c>
      <c r="I849" s="116">
        <v>2018</v>
      </c>
      <c r="J849" t="str">
        <f t="shared" si="27"/>
        <v>21/05/2018</v>
      </c>
      <c r="N849" s="136" t="s">
        <v>946</v>
      </c>
      <c r="O849" s="136">
        <v>1.71</v>
      </c>
      <c r="P849" s="136" t="s">
        <v>434</v>
      </c>
      <c r="Q849" s="136">
        <v>1.93</v>
      </c>
      <c r="R849" s="136" t="s">
        <v>434</v>
      </c>
      <c r="S849" s="136">
        <v>2.14</v>
      </c>
      <c r="T849" s="136">
        <v>2.35</v>
      </c>
      <c r="U849" s="136">
        <v>2.58</v>
      </c>
      <c r="V849" s="136">
        <v>2.73</v>
      </c>
      <c r="W849" s="136">
        <v>2.9</v>
      </c>
      <c r="X849" s="136">
        <v>3.02</v>
      </c>
      <c r="Y849" s="136">
        <v>3.06</v>
      </c>
      <c r="Z849" s="136">
        <v>3.13</v>
      </c>
      <c r="AA849" s="136">
        <v>3.2</v>
      </c>
    </row>
    <row r="850" spans="1:27" ht="23.4" thickBot="1">
      <c r="A850" s="115" t="s">
        <v>2513</v>
      </c>
      <c r="B850" s="144">
        <v>2.73</v>
      </c>
      <c r="C850" s="148">
        <v>1.01</v>
      </c>
      <c r="D850" s="116">
        <f t="shared" si="28"/>
        <v>2018</v>
      </c>
      <c r="G850" s="141" t="s">
        <v>1657</v>
      </c>
      <c r="H850" s="116">
        <v>22</v>
      </c>
      <c r="I850" s="116">
        <v>2018</v>
      </c>
      <c r="J850" t="str">
        <f t="shared" si="27"/>
        <v>22/05/2018</v>
      </c>
      <c r="N850" s="138" t="s">
        <v>947</v>
      </c>
      <c r="O850" s="138">
        <v>1.73</v>
      </c>
      <c r="P850" s="138" t="s">
        <v>434</v>
      </c>
      <c r="Q850" s="138">
        <v>1.93</v>
      </c>
      <c r="R850" s="138" t="s">
        <v>434</v>
      </c>
      <c r="S850" s="138">
        <v>2.13</v>
      </c>
      <c r="T850" s="138">
        <v>2.34</v>
      </c>
      <c r="U850" s="138">
        <v>2.59</v>
      </c>
      <c r="V850" s="138">
        <v>2.73</v>
      </c>
      <c r="W850" s="138">
        <v>2.9</v>
      </c>
      <c r="X850" s="138">
        <v>3.02</v>
      </c>
      <c r="Y850" s="138">
        <v>3.06</v>
      </c>
      <c r="Z850" s="138">
        <v>3.14</v>
      </c>
      <c r="AA850" s="138">
        <v>3.21</v>
      </c>
    </row>
    <row r="851" spans="1:27" ht="23.4" thickBot="1">
      <c r="A851" s="115" t="s">
        <v>2514</v>
      </c>
      <c r="B851" s="143">
        <v>2.67</v>
      </c>
      <c r="C851" s="147">
        <v>0.99</v>
      </c>
      <c r="D851" s="116">
        <f t="shared" si="28"/>
        <v>2018</v>
      </c>
      <c r="G851" s="140" t="s">
        <v>1657</v>
      </c>
      <c r="H851" s="116">
        <v>23</v>
      </c>
      <c r="I851" s="116">
        <v>2018</v>
      </c>
      <c r="J851" t="str">
        <f t="shared" si="27"/>
        <v>23/05/2018</v>
      </c>
      <c r="N851" s="136" t="s">
        <v>948</v>
      </c>
      <c r="O851" s="136">
        <v>1.76</v>
      </c>
      <c r="P851" s="136" t="s">
        <v>434</v>
      </c>
      <c r="Q851" s="136">
        <v>1.92</v>
      </c>
      <c r="R851" s="136" t="s">
        <v>434</v>
      </c>
      <c r="S851" s="136">
        <v>2.11</v>
      </c>
      <c r="T851" s="136">
        <v>2.29</v>
      </c>
      <c r="U851" s="136">
        <v>2.5299999999999998</v>
      </c>
      <c r="V851" s="136">
        <v>2.67</v>
      </c>
      <c r="W851" s="136">
        <v>2.83</v>
      </c>
      <c r="X851" s="136">
        <v>2.95</v>
      </c>
      <c r="Y851" s="136">
        <v>3.01</v>
      </c>
      <c r="Z851" s="136">
        <v>3.09</v>
      </c>
      <c r="AA851" s="136">
        <v>3.17</v>
      </c>
    </row>
    <row r="852" spans="1:27" ht="23.4" thickBot="1">
      <c r="A852" s="115" t="s">
        <v>2515</v>
      </c>
      <c r="B852" s="144">
        <v>2.65</v>
      </c>
      <c r="C852" s="148">
        <v>0.97</v>
      </c>
      <c r="D852" s="116">
        <f t="shared" si="28"/>
        <v>2018</v>
      </c>
      <c r="G852" s="141" t="s">
        <v>1657</v>
      </c>
      <c r="H852" s="116">
        <v>24</v>
      </c>
      <c r="I852" s="116">
        <v>2018</v>
      </c>
      <c r="J852" t="str">
        <f t="shared" si="27"/>
        <v>24/05/2018</v>
      </c>
      <c r="N852" s="138" t="s">
        <v>949</v>
      </c>
      <c r="O852" s="138">
        <v>1.74</v>
      </c>
      <c r="P852" s="138" t="s">
        <v>434</v>
      </c>
      <c r="Q852" s="138">
        <v>1.91</v>
      </c>
      <c r="R852" s="138" t="s">
        <v>434</v>
      </c>
      <c r="S852" s="138">
        <v>2.09</v>
      </c>
      <c r="T852" s="138">
        <v>2.2799999999999998</v>
      </c>
      <c r="U852" s="138">
        <v>2.5</v>
      </c>
      <c r="V852" s="138">
        <v>2.65</v>
      </c>
      <c r="W852" s="138">
        <v>2.82</v>
      </c>
      <c r="X852" s="138">
        <v>2.93</v>
      </c>
      <c r="Y852" s="138">
        <v>2.98</v>
      </c>
      <c r="Z852" s="138">
        <v>3.06</v>
      </c>
      <c r="AA852" s="138">
        <v>3.13</v>
      </c>
    </row>
    <row r="853" spans="1:27" ht="23.4" thickBot="1">
      <c r="A853" s="115" t="s">
        <v>2516</v>
      </c>
      <c r="B853" s="143">
        <v>2.6</v>
      </c>
      <c r="C853" s="147">
        <v>0.95</v>
      </c>
      <c r="D853" s="116">
        <f t="shared" si="28"/>
        <v>2018</v>
      </c>
      <c r="G853" s="140" t="s">
        <v>1657</v>
      </c>
      <c r="H853" s="116">
        <v>25</v>
      </c>
      <c r="I853" s="116">
        <v>2018</v>
      </c>
      <c r="J853" t="str">
        <f t="shared" si="27"/>
        <v>25/05/2018</v>
      </c>
      <c r="N853" s="136" t="s">
        <v>950</v>
      </c>
      <c r="O853" s="136">
        <v>1.7</v>
      </c>
      <c r="P853" s="136" t="s">
        <v>434</v>
      </c>
      <c r="Q853" s="136">
        <v>1.9</v>
      </c>
      <c r="R853" s="136" t="s">
        <v>434</v>
      </c>
      <c r="S853" s="136">
        <v>2.0699999999999998</v>
      </c>
      <c r="T853" s="136">
        <v>2.27</v>
      </c>
      <c r="U853" s="136">
        <v>2.48</v>
      </c>
      <c r="V853" s="136">
        <v>2.6</v>
      </c>
      <c r="W853" s="136">
        <v>2.76</v>
      </c>
      <c r="X853" s="136">
        <v>2.88</v>
      </c>
      <c r="Y853" s="136">
        <v>2.93</v>
      </c>
      <c r="Z853" s="136">
        <v>3.01</v>
      </c>
      <c r="AA853" s="136">
        <v>3.09</v>
      </c>
    </row>
    <row r="854" spans="1:27" ht="23.4" thickBot="1">
      <c r="A854" s="115" t="s">
        <v>2517</v>
      </c>
      <c r="B854" s="144">
        <v>2.4300000000000002</v>
      </c>
      <c r="C854" s="148">
        <v>0.86</v>
      </c>
      <c r="D854" s="116">
        <f t="shared" si="28"/>
        <v>2018</v>
      </c>
      <c r="G854" s="141" t="s">
        <v>1657</v>
      </c>
      <c r="H854" s="116">
        <v>29</v>
      </c>
      <c r="I854" s="116">
        <v>2018</v>
      </c>
      <c r="J854" t="str">
        <f t="shared" si="27"/>
        <v>29/05/2018</v>
      </c>
      <c r="N854" s="138" t="s">
        <v>951</v>
      </c>
      <c r="O854" s="138">
        <v>1.77</v>
      </c>
      <c r="P854" s="138" t="s">
        <v>434</v>
      </c>
      <c r="Q854" s="138">
        <v>1.93</v>
      </c>
      <c r="R854" s="138" t="s">
        <v>434</v>
      </c>
      <c r="S854" s="138">
        <v>2.06</v>
      </c>
      <c r="T854" s="138">
        <v>2.17</v>
      </c>
      <c r="U854" s="138">
        <v>2.3199999999999998</v>
      </c>
      <c r="V854" s="138">
        <v>2.4300000000000002</v>
      </c>
      <c r="W854" s="138">
        <v>2.58</v>
      </c>
      <c r="X854" s="138">
        <v>2.71</v>
      </c>
      <c r="Y854" s="138">
        <v>2.77</v>
      </c>
      <c r="Z854" s="138">
        <v>2.87</v>
      </c>
      <c r="AA854" s="138">
        <v>2.96</v>
      </c>
    </row>
    <row r="855" spans="1:27" ht="23.4" thickBot="1">
      <c r="A855" s="115" t="s">
        <v>2518</v>
      </c>
      <c r="B855" s="143">
        <v>2.5299999999999998</v>
      </c>
      <c r="C855" s="147">
        <v>0.9</v>
      </c>
      <c r="D855" s="116">
        <f t="shared" si="28"/>
        <v>2018</v>
      </c>
      <c r="G855" s="140" t="s">
        <v>1657</v>
      </c>
      <c r="H855" s="116">
        <v>30</v>
      </c>
      <c r="I855" s="116">
        <v>2018</v>
      </c>
      <c r="J855" t="str">
        <f t="shared" si="27"/>
        <v>30/05/2018</v>
      </c>
      <c r="N855" s="136" t="s">
        <v>952</v>
      </c>
      <c r="O855" s="136">
        <v>1.77</v>
      </c>
      <c r="P855" s="136" t="s">
        <v>434</v>
      </c>
      <c r="Q855" s="136">
        <v>1.94</v>
      </c>
      <c r="R855" s="136" t="s">
        <v>434</v>
      </c>
      <c r="S855" s="136">
        <v>2.08</v>
      </c>
      <c r="T855" s="136">
        <v>2.23</v>
      </c>
      <c r="U855" s="136">
        <v>2.42</v>
      </c>
      <c r="V855" s="136">
        <v>2.5299999999999998</v>
      </c>
      <c r="W855" s="136">
        <v>2.67</v>
      </c>
      <c r="X855" s="136">
        <v>2.79</v>
      </c>
      <c r="Y855" s="136">
        <v>2.84</v>
      </c>
      <c r="Z855" s="136">
        <v>2.93</v>
      </c>
      <c r="AA855" s="136">
        <v>3.01</v>
      </c>
    </row>
    <row r="856" spans="1:27" ht="23.4" thickBot="1">
      <c r="A856" s="115" t="s">
        <v>2519</v>
      </c>
      <c r="B856" s="144">
        <v>2.54</v>
      </c>
      <c r="C856" s="148">
        <v>0.88</v>
      </c>
      <c r="D856" s="116">
        <f t="shared" si="28"/>
        <v>2018</v>
      </c>
      <c r="G856" s="141" t="s">
        <v>1657</v>
      </c>
      <c r="H856" s="116">
        <v>31</v>
      </c>
      <c r="I856" s="116">
        <v>2018</v>
      </c>
      <c r="J856" t="str">
        <f t="shared" si="27"/>
        <v>31/05/2018</v>
      </c>
      <c r="N856" s="138" t="s">
        <v>953</v>
      </c>
      <c r="O856" s="138">
        <v>1.76</v>
      </c>
      <c r="P856" s="138" t="s">
        <v>434</v>
      </c>
      <c r="Q856" s="138">
        <v>1.93</v>
      </c>
      <c r="R856" s="138" t="s">
        <v>434</v>
      </c>
      <c r="S856" s="138">
        <v>2.08</v>
      </c>
      <c r="T856" s="138">
        <v>2.23</v>
      </c>
      <c r="U856" s="138">
        <v>2.4</v>
      </c>
      <c r="V856" s="138">
        <v>2.54</v>
      </c>
      <c r="W856" s="138">
        <v>2.68</v>
      </c>
      <c r="X856" s="138">
        <v>2.78</v>
      </c>
      <c r="Y856" s="138">
        <v>2.83</v>
      </c>
      <c r="Z856" s="138">
        <v>2.91</v>
      </c>
      <c r="AA856" s="138">
        <v>3</v>
      </c>
    </row>
    <row r="857" spans="1:27" ht="23.4" thickBot="1">
      <c r="A857" s="115" t="s">
        <v>2520</v>
      </c>
      <c r="B857" s="143">
        <v>2.61</v>
      </c>
      <c r="C857" s="147">
        <v>0.91</v>
      </c>
      <c r="D857" s="116">
        <f t="shared" si="28"/>
        <v>2018</v>
      </c>
      <c r="G857" s="140" t="s">
        <v>1658</v>
      </c>
      <c r="H857" s="116">
        <v>1</v>
      </c>
      <c r="I857" s="116">
        <v>2018</v>
      </c>
      <c r="J857" t="str">
        <f t="shared" si="27"/>
        <v>1/06/2018</v>
      </c>
      <c r="N857" s="135">
        <v>43106</v>
      </c>
      <c r="O857" s="136">
        <v>1.74</v>
      </c>
      <c r="P857" s="136" t="s">
        <v>434</v>
      </c>
      <c r="Q857" s="136">
        <v>1.92</v>
      </c>
      <c r="R857" s="136" t="s">
        <v>434</v>
      </c>
      <c r="S857" s="136">
        <v>2.1</v>
      </c>
      <c r="T857" s="136">
        <v>2.2799999999999998</v>
      </c>
      <c r="U857" s="136">
        <v>2.4700000000000002</v>
      </c>
      <c r="V857" s="136">
        <v>2.61</v>
      </c>
      <c r="W857" s="136">
        <v>2.74</v>
      </c>
      <c r="X857" s="136">
        <v>2.85</v>
      </c>
      <c r="Y857" s="136">
        <v>2.89</v>
      </c>
      <c r="Z857" s="136">
        <v>2.96</v>
      </c>
      <c r="AA857" s="136">
        <v>3.04</v>
      </c>
    </row>
    <row r="858" spans="1:27" ht="23.4" thickBot="1">
      <c r="A858" s="115" t="s">
        <v>2521</v>
      </c>
      <c r="B858" s="144">
        <v>2.64</v>
      </c>
      <c r="C858" s="148">
        <v>0.93</v>
      </c>
      <c r="D858" s="116">
        <f t="shared" si="28"/>
        <v>2018</v>
      </c>
      <c r="G858" s="141" t="s">
        <v>1658</v>
      </c>
      <c r="H858" s="116">
        <v>4</v>
      </c>
      <c r="I858" s="116">
        <v>2018</v>
      </c>
      <c r="J858" t="str">
        <f t="shared" si="27"/>
        <v>4/06/2018</v>
      </c>
      <c r="N858" s="137">
        <v>43196</v>
      </c>
      <c r="O858" s="138">
        <v>1.77</v>
      </c>
      <c r="P858" s="138" t="s">
        <v>434</v>
      </c>
      <c r="Q858" s="138">
        <v>1.94</v>
      </c>
      <c r="R858" s="138" t="s">
        <v>434</v>
      </c>
      <c r="S858" s="138">
        <v>2.13</v>
      </c>
      <c r="T858" s="138">
        <v>2.2999999999999998</v>
      </c>
      <c r="U858" s="138">
        <v>2.52</v>
      </c>
      <c r="V858" s="138">
        <v>2.64</v>
      </c>
      <c r="W858" s="138">
        <v>2.78</v>
      </c>
      <c r="X858" s="138">
        <v>2.89</v>
      </c>
      <c r="Y858" s="138">
        <v>2.94</v>
      </c>
      <c r="Z858" s="138">
        <v>3</v>
      </c>
      <c r="AA858" s="138">
        <v>3.08</v>
      </c>
    </row>
    <row r="859" spans="1:27" ht="23.4" thickBot="1">
      <c r="A859" s="115" t="s">
        <v>2522</v>
      </c>
      <c r="B859" s="143">
        <v>2.62</v>
      </c>
      <c r="C859" s="147">
        <v>0.91</v>
      </c>
      <c r="D859" s="116">
        <f t="shared" si="28"/>
        <v>2018</v>
      </c>
      <c r="G859" s="140" t="s">
        <v>1658</v>
      </c>
      <c r="H859" s="116">
        <v>5</v>
      </c>
      <c r="I859" s="116">
        <v>2018</v>
      </c>
      <c r="J859" t="str">
        <f t="shared" si="27"/>
        <v>5/06/2018</v>
      </c>
      <c r="N859" s="135">
        <v>43226</v>
      </c>
      <c r="O859" s="136">
        <v>1.82</v>
      </c>
      <c r="P859" s="136" t="s">
        <v>434</v>
      </c>
      <c r="Q859" s="136">
        <v>1.94</v>
      </c>
      <c r="R859" s="136" t="s">
        <v>434</v>
      </c>
      <c r="S859" s="136">
        <v>2.13</v>
      </c>
      <c r="T859" s="136">
        <v>2.3199999999999998</v>
      </c>
      <c r="U859" s="136">
        <v>2.4900000000000002</v>
      </c>
      <c r="V859" s="136">
        <v>2.62</v>
      </c>
      <c r="W859" s="136">
        <v>2.76</v>
      </c>
      <c r="X859" s="136">
        <v>2.87</v>
      </c>
      <c r="Y859" s="136">
        <v>2.92</v>
      </c>
      <c r="Z859" s="136">
        <v>2.99</v>
      </c>
      <c r="AA859" s="136">
        <v>3.07</v>
      </c>
    </row>
    <row r="860" spans="1:27" ht="23.4" thickBot="1">
      <c r="A860" s="115" t="s">
        <v>2523</v>
      </c>
      <c r="B860" s="144">
        <v>2.65</v>
      </c>
      <c r="C860" s="148">
        <v>0.94</v>
      </c>
      <c r="D860" s="116">
        <f t="shared" si="28"/>
        <v>2018</v>
      </c>
      <c r="G860" s="141" t="s">
        <v>1658</v>
      </c>
      <c r="H860" s="116">
        <v>6</v>
      </c>
      <c r="I860" s="116">
        <v>2018</v>
      </c>
      <c r="J860" t="str">
        <f t="shared" si="27"/>
        <v>6/06/2018</v>
      </c>
      <c r="N860" s="137">
        <v>43257</v>
      </c>
      <c r="O860" s="138">
        <v>1.81</v>
      </c>
      <c r="P860" s="138" t="s">
        <v>434</v>
      </c>
      <c r="Q860" s="138">
        <v>1.95</v>
      </c>
      <c r="R860" s="138" t="s">
        <v>434</v>
      </c>
      <c r="S860" s="138">
        <v>2.13</v>
      </c>
      <c r="T860" s="138">
        <v>2.3199999999999998</v>
      </c>
      <c r="U860" s="138">
        <v>2.52</v>
      </c>
      <c r="V860" s="138">
        <v>2.65</v>
      </c>
      <c r="W860" s="138">
        <v>2.81</v>
      </c>
      <c r="X860" s="138">
        <v>2.93</v>
      </c>
      <c r="Y860" s="138">
        <v>2.97</v>
      </c>
      <c r="Z860" s="138">
        <v>3.05</v>
      </c>
      <c r="AA860" s="138">
        <v>3.13</v>
      </c>
    </row>
    <row r="861" spans="1:27" ht="23.4" thickBot="1">
      <c r="A861" s="115" t="s">
        <v>2524</v>
      </c>
      <c r="B861" s="143">
        <v>2.63</v>
      </c>
      <c r="C861" s="147">
        <v>0.91</v>
      </c>
      <c r="D861" s="116">
        <f t="shared" si="28"/>
        <v>2018</v>
      </c>
      <c r="G861" s="140" t="s">
        <v>1658</v>
      </c>
      <c r="H861" s="116">
        <v>7</v>
      </c>
      <c r="I861" s="116">
        <v>2018</v>
      </c>
      <c r="J861" t="str">
        <f t="shared" si="27"/>
        <v>7/06/2018</v>
      </c>
      <c r="N861" s="135">
        <v>43287</v>
      </c>
      <c r="O861" s="136">
        <v>1.78</v>
      </c>
      <c r="P861" s="136" t="s">
        <v>434</v>
      </c>
      <c r="Q861" s="136">
        <v>1.94</v>
      </c>
      <c r="R861" s="136" t="s">
        <v>434</v>
      </c>
      <c r="S861" s="136">
        <v>2.12</v>
      </c>
      <c r="T861" s="136">
        <v>2.31</v>
      </c>
      <c r="U861" s="136">
        <v>2.5</v>
      </c>
      <c r="V861" s="136">
        <v>2.63</v>
      </c>
      <c r="W861" s="136">
        <v>2.77</v>
      </c>
      <c r="X861" s="136">
        <v>2.88</v>
      </c>
      <c r="Y861" s="136">
        <v>2.93</v>
      </c>
      <c r="Z861" s="136">
        <v>3</v>
      </c>
      <c r="AA861" s="136">
        <v>3.08</v>
      </c>
    </row>
    <row r="862" spans="1:27" ht="23.4" thickBot="1">
      <c r="A862" s="115" t="s">
        <v>2525</v>
      </c>
      <c r="B862" s="144">
        <v>2.63</v>
      </c>
      <c r="C862" s="148">
        <v>0.92</v>
      </c>
      <c r="D862" s="116">
        <f t="shared" si="28"/>
        <v>2018</v>
      </c>
      <c r="G862" s="141" t="s">
        <v>1658</v>
      </c>
      <c r="H862" s="116">
        <v>8</v>
      </c>
      <c r="I862" s="116">
        <v>2018</v>
      </c>
      <c r="J862" t="str">
        <f t="shared" si="27"/>
        <v>8/06/2018</v>
      </c>
      <c r="N862" s="137">
        <v>43318</v>
      </c>
      <c r="O862" s="138">
        <v>1.78</v>
      </c>
      <c r="P862" s="138" t="s">
        <v>434</v>
      </c>
      <c r="Q862" s="138">
        <v>1.93</v>
      </c>
      <c r="R862" s="138" t="s">
        <v>434</v>
      </c>
      <c r="S862" s="138">
        <v>2.12</v>
      </c>
      <c r="T862" s="138">
        <v>2.2999999999999998</v>
      </c>
      <c r="U862" s="138">
        <v>2.5</v>
      </c>
      <c r="V862" s="138">
        <v>2.63</v>
      </c>
      <c r="W862" s="138">
        <v>2.77</v>
      </c>
      <c r="X862" s="138">
        <v>2.88</v>
      </c>
      <c r="Y862" s="138">
        <v>2.93</v>
      </c>
      <c r="Z862" s="138">
        <v>3</v>
      </c>
      <c r="AA862" s="138">
        <v>3.08</v>
      </c>
    </row>
    <row r="863" spans="1:27" ht="23.4" thickBot="1">
      <c r="A863" s="115" t="s">
        <v>2526</v>
      </c>
      <c r="B863" s="143">
        <v>2.66</v>
      </c>
      <c r="C863" s="147">
        <v>0.93</v>
      </c>
      <c r="D863" s="116">
        <f t="shared" si="28"/>
        <v>2018</v>
      </c>
      <c r="G863" s="140" t="s">
        <v>1658</v>
      </c>
      <c r="H863" s="116">
        <v>11</v>
      </c>
      <c r="I863" s="116">
        <v>2018</v>
      </c>
      <c r="J863" t="str">
        <f t="shared" si="27"/>
        <v>11/06/2018</v>
      </c>
      <c r="N863" s="135">
        <v>43410</v>
      </c>
      <c r="O863" s="136">
        <v>1.82</v>
      </c>
      <c r="P863" s="136" t="s">
        <v>434</v>
      </c>
      <c r="Q863" s="136">
        <v>1.94</v>
      </c>
      <c r="R863" s="136" t="s">
        <v>434</v>
      </c>
      <c r="S863" s="136">
        <v>2.11</v>
      </c>
      <c r="T863" s="136">
        <v>2.3199999999999998</v>
      </c>
      <c r="U863" s="136">
        <v>2.52</v>
      </c>
      <c r="V863" s="136">
        <v>2.66</v>
      </c>
      <c r="W863" s="136">
        <v>2.8</v>
      </c>
      <c r="X863" s="136">
        <v>2.91</v>
      </c>
      <c r="Y863" s="136">
        <v>2.96</v>
      </c>
      <c r="Z863" s="136">
        <v>3.02</v>
      </c>
      <c r="AA863" s="136">
        <v>3.1</v>
      </c>
    </row>
    <row r="864" spans="1:27" ht="23.4" thickBot="1">
      <c r="A864" s="115" t="s">
        <v>2527</v>
      </c>
      <c r="B864" s="144">
        <v>2.67</v>
      </c>
      <c r="C864" s="148">
        <v>0.93</v>
      </c>
      <c r="D864" s="116">
        <f t="shared" si="28"/>
        <v>2018</v>
      </c>
      <c r="G864" s="141" t="s">
        <v>1658</v>
      </c>
      <c r="H864" s="116">
        <v>12</v>
      </c>
      <c r="I864" s="116">
        <v>2018</v>
      </c>
      <c r="J864" t="str">
        <f t="shared" si="27"/>
        <v>12/06/2018</v>
      </c>
      <c r="N864" s="137">
        <v>43440</v>
      </c>
      <c r="O864" s="138">
        <v>1.81</v>
      </c>
      <c r="P864" s="138" t="s">
        <v>434</v>
      </c>
      <c r="Q864" s="138">
        <v>1.92</v>
      </c>
      <c r="R864" s="138" t="s">
        <v>434</v>
      </c>
      <c r="S864" s="138">
        <v>2.1</v>
      </c>
      <c r="T864" s="138">
        <v>2.31</v>
      </c>
      <c r="U864" s="138">
        <v>2.54</v>
      </c>
      <c r="V864" s="138">
        <v>2.67</v>
      </c>
      <c r="W864" s="138">
        <v>2.81</v>
      </c>
      <c r="X864" s="138">
        <v>2.91</v>
      </c>
      <c r="Y864" s="138">
        <v>2.96</v>
      </c>
      <c r="Z864" s="138">
        <v>3.02</v>
      </c>
      <c r="AA864" s="138">
        <v>3.09</v>
      </c>
    </row>
    <row r="865" spans="1:27" ht="23.4" thickBot="1">
      <c r="A865" s="115" t="s">
        <v>2528</v>
      </c>
      <c r="B865" s="143">
        <v>2.71</v>
      </c>
      <c r="C865" s="147">
        <v>0.95</v>
      </c>
      <c r="D865" s="116">
        <f t="shared" si="28"/>
        <v>2018</v>
      </c>
      <c r="G865" s="140" t="s">
        <v>1658</v>
      </c>
      <c r="H865" s="116">
        <v>13</v>
      </c>
      <c r="I865" s="116">
        <v>2018</v>
      </c>
      <c r="J865" t="str">
        <f t="shared" si="27"/>
        <v>13/06/2018</v>
      </c>
      <c r="N865" s="136" t="s">
        <v>954</v>
      </c>
      <c r="O865" s="136">
        <v>1.82</v>
      </c>
      <c r="P865" s="136" t="s">
        <v>434</v>
      </c>
      <c r="Q865" s="136">
        <v>1.94</v>
      </c>
      <c r="R865" s="136" t="s">
        <v>434</v>
      </c>
      <c r="S865" s="136">
        <v>2.09</v>
      </c>
      <c r="T865" s="136">
        <v>2.35</v>
      </c>
      <c r="U865" s="136">
        <v>2.59</v>
      </c>
      <c r="V865" s="136">
        <v>2.71</v>
      </c>
      <c r="W865" s="136">
        <v>2.85</v>
      </c>
      <c r="X865" s="136">
        <v>2.95</v>
      </c>
      <c r="Y865" s="136">
        <v>2.98</v>
      </c>
      <c r="Z865" s="136">
        <v>3.04</v>
      </c>
      <c r="AA865" s="136">
        <v>3.1</v>
      </c>
    </row>
    <row r="866" spans="1:27" ht="23.4" thickBot="1">
      <c r="A866" s="115" t="s">
        <v>2529</v>
      </c>
      <c r="B866" s="144">
        <v>2.69</v>
      </c>
      <c r="C866" s="148">
        <v>0.91</v>
      </c>
      <c r="D866" s="116">
        <f t="shared" si="28"/>
        <v>2018</v>
      </c>
      <c r="G866" s="141" t="s">
        <v>1658</v>
      </c>
      <c r="H866" s="116">
        <v>14</v>
      </c>
      <c r="I866" s="116">
        <v>2018</v>
      </c>
      <c r="J866" t="str">
        <f t="shared" si="27"/>
        <v>14/06/2018</v>
      </c>
      <c r="N866" s="138" t="s">
        <v>955</v>
      </c>
      <c r="O866" s="138">
        <v>1.81</v>
      </c>
      <c r="P866" s="138" t="s">
        <v>434</v>
      </c>
      <c r="Q866" s="138">
        <v>1.94</v>
      </c>
      <c r="R866" s="138" t="s">
        <v>434</v>
      </c>
      <c r="S866" s="138">
        <v>2.0699999999999998</v>
      </c>
      <c r="T866" s="138">
        <v>2.35</v>
      </c>
      <c r="U866" s="138">
        <v>2.59</v>
      </c>
      <c r="V866" s="138">
        <v>2.69</v>
      </c>
      <c r="W866" s="138">
        <v>2.81</v>
      </c>
      <c r="X866" s="138">
        <v>2.9</v>
      </c>
      <c r="Y866" s="138">
        <v>2.94</v>
      </c>
      <c r="Z866" s="138">
        <v>2.99</v>
      </c>
      <c r="AA866" s="138">
        <v>3.05</v>
      </c>
    </row>
    <row r="867" spans="1:27" ht="23.4" thickBot="1">
      <c r="A867" s="115" t="s">
        <v>2530</v>
      </c>
      <c r="B867" s="143">
        <v>2.68</v>
      </c>
      <c r="C867" s="147">
        <v>0.9</v>
      </c>
      <c r="D867" s="116">
        <f t="shared" si="28"/>
        <v>2018</v>
      </c>
      <c r="G867" s="140" t="s">
        <v>1658</v>
      </c>
      <c r="H867" s="116">
        <v>15</v>
      </c>
      <c r="I867" s="116">
        <v>2018</v>
      </c>
      <c r="J867" t="str">
        <f t="shared" si="27"/>
        <v>15/06/2018</v>
      </c>
      <c r="N867" s="136" t="s">
        <v>956</v>
      </c>
      <c r="O867" s="136">
        <v>1.82</v>
      </c>
      <c r="P867" s="136" t="s">
        <v>434</v>
      </c>
      <c r="Q867" s="136">
        <v>1.94</v>
      </c>
      <c r="R867" s="136" t="s">
        <v>434</v>
      </c>
      <c r="S867" s="136">
        <v>2.0699999999999998</v>
      </c>
      <c r="T867" s="136">
        <v>2.35</v>
      </c>
      <c r="U867" s="136">
        <v>2.5499999999999998</v>
      </c>
      <c r="V867" s="136">
        <v>2.68</v>
      </c>
      <c r="W867" s="136">
        <v>2.81</v>
      </c>
      <c r="X867" s="136">
        <v>2.89</v>
      </c>
      <c r="Y867" s="136">
        <v>2.93</v>
      </c>
      <c r="Z867" s="136">
        <v>2.98</v>
      </c>
      <c r="AA867" s="136">
        <v>3.05</v>
      </c>
    </row>
    <row r="868" spans="1:27" ht="23.4" thickBot="1">
      <c r="A868" s="115" t="s">
        <v>2531</v>
      </c>
      <c r="B868" s="144">
        <v>2.67</v>
      </c>
      <c r="C868" s="148">
        <v>0.9</v>
      </c>
      <c r="D868" s="116">
        <f t="shared" si="28"/>
        <v>2018</v>
      </c>
      <c r="G868" s="141" t="s">
        <v>1658</v>
      </c>
      <c r="H868" s="116">
        <v>18</v>
      </c>
      <c r="I868" s="116">
        <v>2018</v>
      </c>
      <c r="J868" t="str">
        <f t="shared" si="27"/>
        <v>18/06/2018</v>
      </c>
      <c r="N868" s="138" t="s">
        <v>957</v>
      </c>
      <c r="O868" s="138">
        <v>1.84</v>
      </c>
      <c r="P868" s="138" t="s">
        <v>434</v>
      </c>
      <c r="Q868" s="138">
        <v>1.94</v>
      </c>
      <c r="R868" s="138" t="s">
        <v>434</v>
      </c>
      <c r="S868" s="138">
        <v>2.13</v>
      </c>
      <c r="T868" s="138">
        <v>2.35</v>
      </c>
      <c r="U868" s="138">
        <v>2.56</v>
      </c>
      <c r="V868" s="138">
        <v>2.67</v>
      </c>
      <c r="W868" s="138">
        <v>2.8</v>
      </c>
      <c r="X868" s="138">
        <v>2.89</v>
      </c>
      <c r="Y868" s="138">
        <v>2.92</v>
      </c>
      <c r="Z868" s="138">
        <v>2.98</v>
      </c>
      <c r="AA868" s="138">
        <v>3.05</v>
      </c>
    </row>
    <row r="869" spans="1:27" ht="23.4" thickBot="1">
      <c r="A869" s="115" t="s">
        <v>2532</v>
      </c>
      <c r="B869" s="143">
        <v>2.64</v>
      </c>
      <c r="C869" s="147">
        <v>0.88</v>
      </c>
      <c r="D869" s="116">
        <f t="shared" si="28"/>
        <v>2018</v>
      </c>
      <c r="G869" s="140" t="s">
        <v>1658</v>
      </c>
      <c r="H869" s="116">
        <v>19</v>
      </c>
      <c r="I869" s="116">
        <v>2018</v>
      </c>
      <c r="J869" t="str">
        <f t="shared" si="27"/>
        <v>19/06/2018</v>
      </c>
      <c r="N869" s="136" t="s">
        <v>958</v>
      </c>
      <c r="O869" s="136">
        <v>1.85</v>
      </c>
      <c r="P869" s="136" t="s">
        <v>434</v>
      </c>
      <c r="Q869" s="136">
        <v>1.94</v>
      </c>
      <c r="R869" s="136" t="s">
        <v>434</v>
      </c>
      <c r="S869" s="136">
        <v>2.13</v>
      </c>
      <c r="T869" s="136">
        <v>2.34</v>
      </c>
      <c r="U869" s="136">
        <v>2.54</v>
      </c>
      <c r="V869" s="136">
        <v>2.64</v>
      </c>
      <c r="W869" s="136">
        <v>2.77</v>
      </c>
      <c r="X869" s="136">
        <v>2.84</v>
      </c>
      <c r="Y869" s="136">
        <v>2.89</v>
      </c>
      <c r="Z869" s="136">
        <v>2.95</v>
      </c>
      <c r="AA869" s="136">
        <v>3.02</v>
      </c>
    </row>
    <row r="870" spans="1:27" ht="23.4" thickBot="1">
      <c r="A870" s="115" t="s">
        <v>2533</v>
      </c>
      <c r="B870" s="144">
        <v>2.67</v>
      </c>
      <c r="C870" s="148">
        <v>0.92</v>
      </c>
      <c r="D870" s="116">
        <f t="shared" si="28"/>
        <v>2018</v>
      </c>
      <c r="G870" s="141" t="s">
        <v>1658</v>
      </c>
      <c r="H870" s="116">
        <v>20</v>
      </c>
      <c r="I870" s="116">
        <v>2018</v>
      </c>
      <c r="J870" t="str">
        <f t="shared" si="27"/>
        <v>20/06/2018</v>
      </c>
      <c r="N870" s="138" t="s">
        <v>959</v>
      </c>
      <c r="O870" s="138">
        <v>1.85</v>
      </c>
      <c r="P870" s="138" t="s">
        <v>434</v>
      </c>
      <c r="Q870" s="138">
        <v>1.94</v>
      </c>
      <c r="R870" s="138" t="s">
        <v>434</v>
      </c>
      <c r="S870" s="138">
        <v>2.14</v>
      </c>
      <c r="T870" s="138">
        <v>2.36</v>
      </c>
      <c r="U870" s="138">
        <v>2.56</v>
      </c>
      <c r="V870" s="138">
        <v>2.67</v>
      </c>
      <c r="W870" s="138">
        <v>2.8</v>
      </c>
      <c r="X870" s="138">
        <v>2.89</v>
      </c>
      <c r="Y870" s="138">
        <v>2.93</v>
      </c>
      <c r="Z870" s="138">
        <v>2.99</v>
      </c>
      <c r="AA870" s="138">
        <v>3.06</v>
      </c>
    </row>
    <row r="871" spans="1:27" ht="23.4" thickBot="1">
      <c r="A871" s="115" t="s">
        <v>2534</v>
      </c>
      <c r="B871" s="143">
        <v>2.65</v>
      </c>
      <c r="C871" s="147">
        <v>0.9</v>
      </c>
      <c r="D871" s="116">
        <f t="shared" si="28"/>
        <v>2018</v>
      </c>
      <c r="G871" s="140" t="s">
        <v>1658</v>
      </c>
      <c r="H871" s="116">
        <v>21</v>
      </c>
      <c r="I871" s="116">
        <v>2018</v>
      </c>
      <c r="J871" t="str">
        <f t="shared" si="27"/>
        <v>21/06/2018</v>
      </c>
      <c r="N871" s="136" t="s">
        <v>960</v>
      </c>
      <c r="O871" s="136">
        <v>1.85</v>
      </c>
      <c r="P871" s="136" t="s">
        <v>434</v>
      </c>
      <c r="Q871" s="136">
        <v>1.94</v>
      </c>
      <c r="R871" s="136" t="s">
        <v>434</v>
      </c>
      <c r="S871" s="136">
        <v>2.12</v>
      </c>
      <c r="T871" s="136">
        <v>2.34</v>
      </c>
      <c r="U871" s="136">
        <v>2.56</v>
      </c>
      <c r="V871" s="136">
        <v>2.65</v>
      </c>
      <c r="W871" s="136">
        <v>2.77</v>
      </c>
      <c r="X871" s="136">
        <v>2.86</v>
      </c>
      <c r="Y871" s="136">
        <v>2.9</v>
      </c>
      <c r="Z871" s="136">
        <v>2.97</v>
      </c>
      <c r="AA871" s="136">
        <v>3.04</v>
      </c>
    </row>
    <row r="872" spans="1:27" ht="23.4" thickBot="1">
      <c r="A872" s="115" t="s">
        <v>2535</v>
      </c>
      <c r="B872" s="144">
        <v>2.65</v>
      </c>
      <c r="C872" s="148">
        <v>0.88</v>
      </c>
      <c r="D872" s="116">
        <f t="shared" si="28"/>
        <v>2018</v>
      </c>
      <c r="G872" s="141" t="s">
        <v>1658</v>
      </c>
      <c r="H872" s="116">
        <v>22</v>
      </c>
      <c r="I872" s="116">
        <v>2018</v>
      </c>
      <c r="J872" t="str">
        <f t="shared" si="27"/>
        <v>22/06/2018</v>
      </c>
      <c r="N872" s="138" t="s">
        <v>961</v>
      </c>
      <c r="O872" s="138">
        <v>1.83</v>
      </c>
      <c r="P872" s="138" t="s">
        <v>434</v>
      </c>
      <c r="Q872" s="138">
        <v>1.93</v>
      </c>
      <c r="R872" s="138" t="s">
        <v>434</v>
      </c>
      <c r="S872" s="138">
        <v>2.11</v>
      </c>
      <c r="T872" s="138">
        <v>2.33</v>
      </c>
      <c r="U872" s="138">
        <v>2.56</v>
      </c>
      <c r="V872" s="138">
        <v>2.65</v>
      </c>
      <c r="W872" s="138">
        <v>2.77</v>
      </c>
      <c r="X872" s="138">
        <v>2.86</v>
      </c>
      <c r="Y872" s="138">
        <v>2.9</v>
      </c>
      <c r="Z872" s="138">
        <v>2.97</v>
      </c>
      <c r="AA872" s="138">
        <v>3.04</v>
      </c>
    </row>
    <row r="873" spans="1:27" ht="23.4" thickBot="1">
      <c r="A873" s="115" t="s">
        <v>2536</v>
      </c>
      <c r="B873" s="143">
        <v>2.63</v>
      </c>
      <c r="C873" s="147">
        <v>0.88</v>
      </c>
      <c r="D873" s="116">
        <f t="shared" si="28"/>
        <v>2018</v>
      </c>
      <c r="G873" s="140" t="s">
        <v>1658</v>
      </c>
      <c r="H873" s="116">
        <v>25</v>
      </c>
      <c r="I873" s="116">
        <v>2018</v>
      </c>
      <c r="J873" t="str">
        <f t="shared" si="27"/>
        <v>25/06/2018</v>
      </c>
      <c r="N873" s="136" t="s">
        <v>962</v>
      </c>
      <c r="O873" s="136">
        <v>1.8</v>
      </c>
      <c r="P873" s="136" t="s">
        <v>434</v>
      </c>
      <c r="Q873" s="136">
        <v>1.93</v>
      </c>
      <c r="R873" s="136" t="s">
        <v>434</v>
      </c>
      <c r="S873" s="136">
        <v>2.13</v>
      </c>
      <c r="T873" s="136">
        <v>2.34</v>
      </c>
      <c r="U873" s="136">
        <v>2.54</v>
      </c>
      <c r="V873" s="136">
        <v>2.63</v>
      </c>
      <c r="W873" s="136">
        <v>2.75</v>
      </c>
      <c r="X873" s="136">
        <v>2.83</v>
      </c>
      <c r="Y873" s="136">
        <v>2.87</v>
      </c>
      <c r="Z873" s="136">
        <v>2.95</v>
      </c>
      <c r="AA873" s="136">
        <v>3.02</v>
      </c>
    </row>
    <row r="874" spans="1:27" ht="23.4" thickBot="1">
      <c r="A874" s="115" t="s">
        <v>2537</v>
      </c>
      <c r="B874" s="144">
        <v>2.63</v>
      </c>
      <c r="C874" s="148">
        <v>0.87</v>
      </c>
      <c r="D874" s="116">
        <f t="shared" si="28"/>
        <v>2018</v>
      </c>
      <c r="G874" s="141" t="s">
        <v>1658</v>
      </c>
      <c r="H874" s="116">
        <v>26</v>
      </c>
      <c r="I874" s="116">
        <v>2018</v>
      </c>
      <c r="J874" t="str">
        <f t="shared" si="27"/>
        <v>26/06/2018</v>
      </c>
      <c r="N874" s="138" t="s">
        <v>963</v>
      </c>
      <c r="O874" s="138">
        <v>1.79</v>
      </c>
      <c r="P874" s="138" t="s">
        <v>434</v>
      </c>
      <c r="Q874" s="138">
        <v>1.93</v>
      </c>
      <c r="R874" s="138" t="s">
        <v>434</v>
      </c>
      <c r="S874" s="138">
        <v>2.14</v>
      </c>
      <c r="T874" s="138">
        <v>2.33</v>
      </c>
      <c r="U874" s="138">
        <v>2.5299999999999998</v>
      </c>
      <c r="V874" s="138">
        <v>2.63</v>
      </c>
      <c r="W874" s="138">
        <v>2.75</v>
      </c>
      <c r="X874" s="138">
        <v>2.84</v>
      </c>
      <c r="Y874" s="138">
        <v>2.88</v>
      </c>
      <c r="Z874" s="138">
        <v>2.95</v>
      </c>
      <c r="AA874" s="138">
        <v>3.03</v>
      </c>
    </row>
    <row r="875" spans="1:27" ht="23.4" thickBot="1">
      <c r="A875" s="115" t="s">
        <v>2538</v>
      </c>
      <c r="B875" s="143">
        <v>2.59</v>
      </c>
      <c r="C875" s="147">
        <v>0.83</v>
      </c>
      <c r="D875" s="116">
        <f t="shared" si="28"/>
        <v>2018</v>
      </c>
      <c r="G875" s="140" t="s">
        <v>1658</v>
      </c>
      <c r="H875" s="116">
        <v>27</v>
      </c>
      <c r="I875" s="116">
        <v>2018</v>
      </c>
      <c r="J875" t="str">
        <f t="shared" si="27"/>
        <v>27/06/2018</v>
      </c>
      <c r="N875" s="136" t="s">
        <v>964</v>
      </c>
      <c r="O875" s="136">
        <v>1.79</v>
      </c>
      <c r="P875" s="136" t="s">
        <v>434</v>
      </c>
      <c r="Q875" s="136">
        <v>1.93</v>
      </c>
      <c r="R875" s="136" t="s">
        <v>434</v>
      </c>
      <c r="S875" s="136">
        <v>2.1</v>
      </c>
      <c r="T875" s="136">
        <v>2.33</v>
      </c>
      <c r="U875" s="136">
        <v>2.52</v>
      </c>
      <c r="V875" s="136">
        <v>2.59</v>
      </c>
      <c r="W875" s="136">
        <v>2.71</v>
      </c>
      <c r="X875" s="136">
        <v>2.79</v>
      </c>
      <c r="Y875" s="136">
        <v>2.83</v>
      </c>
      <c r="Z875" s="136">
        <v>2.9</v>
      </c>
      <c r="AA875" s="136">
        <v>2.97</v>
      </c>
    </row>
    <row r="876" spans="1:27" ht="23.4" thickBot="1">
      <c r="A876" s="115" t="s">
        <v>2539</v>
      </c>
      <c r="B876" s="144">
        <v>2.6</v>
      </c>
      <c r="C876" s="148">
        <v>0.84</v>
      </c>
      <c r="D876" s="116">
        <f t="shared" si="28"/>
        <v>2018</v>
      </c>
      <c r="G876" s="141" t="s">
        <v>1658</v>
      </c>
      <c r="H876" s="116">
        <v>28</v>
      </c>
      <c r="I876" s="116">
        <v>2018</v>
      </c>
      <c r="J876" t="str">
        <f t="shared" si="27"/>
        <v>28/06/2018</v>
      </c>
      <c r="N876" s="138" t="s">
        <v>965</v>
      </c>
      <c r="O876" s="138">
        <v>1.76</v>
      </c>
      <c r="P876" s="138" t="s">
        <v>434</v>
      </c>
      <c r="Q876" s="138">
        <v>1.93</v>
      </c>
      <c r="R876" s="138" t="s">
        <v>434</v>
      </c>
      <c r="S876" s="138">
        <v>2.11</v>
      </c>
      <c r="T876" s="138">
        <v>2.33</v>
      </c>
      <c r="U876" s="138">
        <v>2.52</v>
      </c>
      <c r="V876" s="138">
        <v>2.6</v>
      </c>
      <c r="W876" s="138">
        <v>2.73</v>
      </c>
      <c r="X876" s="138">
        <v>2.81</v>
      </c>
      <c r="Y876" s="138">
        <v>2.84</v>
      </c>
      <c r="Z876" s="138">
        <v>2.91</v>
      </c>
      <c r="AA876" s="138">
        <v>2.97</v>
      </c>
    </row>
    <row r="877" spans="1:27" ht="23.4" thickBot="1">
      <c r="A877" s="115" t="s">
        <v>2540</v>
      </c>
      <c r="B877" s="143">
        <v>2.63</v>
      </c>
      <c r="C877" s="147">
        <v>0.84</v>
      </c>
      <c r="D877" s="116">
        <f t="shared" si="28"/>
        <v>2018</v>
      </c>
      <c r="G877" s="140" t="s">
        <v>1658</v>
      </c>
      <c r="H877" s="116">
        <v>29</v>
      </c>
      <c r="I877" s="116">
        <v>2018</v>
      </c>
      <c r="J877" t="str">
        <f t="shared" si="27"/>
        <v>29/06/2018</v>
      </c>
      <c r="N877" s="136" t="s">
        <v>966</v>
      </c>
      <c r="O877" s="136">
        <v>1.77</v>
      </c>
      <c r="P877" s="136" t="s">
        <v>434</v>
      </c>
      <c r="Q877" s="136">
        <v>1.93</v>
      </c>
      <c r="R877" s="136" t="s">
        <v>434</v>
      </c>
      <c r="S877" s="136">
        <v>2.11</v>
      </c>
      <c r="T877" s="136">
        <v>2.33</v>
      </c>
      <c r="U877" s="136">
        <v>2.52</v>
      </c>
      <c r="V877" s="136">
        <v>2.63</v>
      </c>
      <c r="W877" s="136">
        <v>2.73</v>
      </c>
      <c r="X877" s="136">
        <v>2.81</v>
      </c>
      <c r="Y877" s="136">
        <v>2.85</v>
      </c>
      <c r="Z877" s="136">
        <v>2.91</v>
      </c>
      <c r="AA877" s="136">
        <v>2.98</v>
      </c>
    </row>
    <row r="878" spans="1:27" ht="23.4" thickBot="1">
      <c r="A878" s="115" t="s">
        <v>2541</v>
      </c>
      <c r="B878" s="144">
        <v>2.65</v>
      </c>
      <c r="C878" s="148">
        <v>0.83</v>
      </c>
      <c r="D878" s="116">
        <f t="shared" si="28"/>
        <v>2018</v>
      </c>
      <c r="G878" s="141" t="s">
        <v>1659</v>
      </c>
      <c r="H878" s="116">
        <v>2</v>
      </c>
      <c r="I878" s="116">
        <v>2018</v>
      </c>
      <c r="J878" t="str">
        <f t="shared" si="27"/>
        <v>2/07/2018</v>
      </c>
      <c r="N878" s="137">
        <v>43138</v>
      </c>
      <c r="O878" s="138">
        <v>1.9</v>
      </c>
      <c r="P878" s="138" t="s">
        <v>434</v>
      </c>
      <c r="Q878" s="138">
        <v>1.98</v>
      </c>
      <c r="R878" s="138" t="s">
        <v>434</v>
      </c>
      <c r="S878" s="138">
        <v>2.14</v>
      </c>
      <c r="T878" s="138">
        <v>2.34</v>
      </c>
      <c r="U878" s="138">
        <v>2.57</v>
      </c>
      <c r="V878" s="138">
        <v>2.65</v>
      </c>
      <c r="W878" s="138">
        <v>2.75</v>
      </c>
      <c r="X878" s="138">
        <v>2.83</v>
      </c>
      <c r="Y878" s="138">
        <v>2.87</v>
      </c>
      <c r="Z878" s="138">
        <v>2.92</v>
      </c>
      <c r="AA878" s="138">
        <v>2.99</v>
      </c>
    </row>
    <row r="879" spans="1:27" ht="23.4" thickBot="1">
      <c r="A879" s="115" t="s">
        <v>2542</v>
      </c>
      <c r="B879" s="143">
        <v>2.63</v>
      </c>
      <c r="C879" s="147">
        <v>0.8</v>
      </c>
      <c r="D879" s="116">
        <f t="shared" si="28"/>
        <v>2018</v>
      </c>
      <c r="G879" s="140" t="s">
        <v>1659</v>
      </c>
      <c r="H879" s="116">
        <v>3</v>
      </c>
      <c r="I879" s="116">
        <v>2018</v>
      </c>
      <c r="J879" t="str">
        <f t="shared" si="27"/>
        <v>3/07/2018</v>
      </c>
      <c r="N879" s="135">
        <v>43166</v>
      </c>
      <c r="O879" s="136">
        <v>1.91</v>
      </c>
      <c r="P879" s="136" t="s">
        <v>434</v>
      </c>
      <c r="Q879" s="136">
        <v>1.98</v>
      </c>
      <c r="R879" s="136" t="s">
        <v>434</v>
      </c>
      <c r="S879" s="136">
        <v>2.12</v>
      </c>
      <c r="T879" s="136">
        <v>2.33</v>
      </c>
      <c r="U879" s="136">
        <v>2.5299999999999998</v>
      </c>
      <c r="V879" s="136">
        <v>2.63</v>
      </c>
      <c r="W879" s="136">
        <v>2.72</v>
      </c>
      <c r="X879" s="136">
        <v>2.79</v>
      </c>
      <c r="Y879" s="136">
        <v>2.83</v>
      </c>
      <c r="Z879" s="136">
        <v>2.89</v>
      </c>
      <c r="AA879" s="136">
        <v>2.96</v>
      </c>
    </row>
    <row r="880" spans="1:27" ht="23.4" thickBot="1">
      <c r="A880" s="115" t="s">
        <v>2543</v>
      </c>
      <c r="B880" s="144">
        <v>2.65</v>
      </c>
      <c r="C880" s="148">
        <v>0.79</v>
      </c>
      <c r="D880" s="116">
        <f t="shared" si="28"/>
        <v>2018</v>
      </c>
      <c r="G880" s="141" t="s">
        <v>1659</v>
      </c>
      <c r="H880" s="116">
        <v>5</v>
      </c>
      <c r="I880" s="116">
        <v>2018</v>
      </c>
      <c r="J880" t="str">
        <f t="shared" si="27"/>
        <v>5/07/2018</v>
      </c>
      <c r="N880" s="137">
        <v>43227</v>
      </c>
      <c r="O880" s="138">
        <v>1.87</v>
      </c>
      <c r="P880" s="138" t="s">
        <v>434</v>
      </c>
      <c r="Q880" s="138">
        <v>1.96</v>
      </c>
      <c r="R880" s="138" t="s">
        <v>434</v>
      </c>
      <c r="S880" s="138">
        <v>2.11</v>
      </c>
      <c r="T880" s="138">
        <v>2.3199999999999998</v>
      </c>
      <c r="U880" s="138">
        <v>2.5499999999999998</v>
      </c>
      <c r="V880" s="138">
        <v>2.65</v>
      </c>
      <c r="W880" s="138">
        <v>2.74</v>
      </c>
      <c r="X880" s="138">
        <v>2.8</v>
      </c>
      <c r="Y880" s="138">
        <v>2.84</v>
      </c>
      <c r="Z880" s="138">
        <v>2.88</v>
      </c>
      <c r="AA880" s="138">
        <v>2.95</v>
      </c>
    </row>
    <row r="881" spans="1:27" ht="23.4" thickBot="1">
      <c r="A881" s="115" t="s">
        <v>2544</v>
      </c>
      <c r="B881" s="143">
        <v>2.64</v>
      </c>
      <c r="C881" s="147">
        <v>0.79</v>
      </c>
      <c r="D881" s="116">
        <f t="shared" si="28"/>
        <v>2018</v>
      </c>
      <c r="G881" s="140" t="s">
        <v>1659</v>
      </c>
      <c r="H881" s="116">
        <v>6</v>
      </c>
      <c r="I881" s="116">
        <v>2018</v>
      </c>
      <c r="J881" t="str">
        <f t="shared" si="27"/>
        <v>6/07/2018</v>
      </c>
      <c r="N881" s="135">
        <v>43258</v>
      </c>
      <c r="O881" s="136">
        <v>1.86</v>
      </c>
      <c r="P881" s="136" t="s">
        <v>434</v>
      </c>
      <c r="Q881" s="136">
        <v>1.97</v>
      </c>
      <c r="R881" s="136" t="s">
        <v>434</v>
      </c>
      <c r="S881" s="136">
        <v>2.13</v>
      </c>
      <c r="T881" s="136">
        <v>2.34</v>
      </c>
      <c r="U881" s="136">
        <v>2.5299999999999998</v>
      </c>
      <c r="V881" s="136">
        <v>2.64</v>
      </c>
      <c r="W881" s="136">
        <v>2.71</v>
      </c>
      <c r="X881" s="136">
        <v>2.78</v>
      </c>
      <c r="Y881" s="136">
        <v>2.82</v>
      </c>
      <c r="Z881" s="136">
        <v>2.87</v>
      </c>
      <c r="AA881" s="136">
        <v>2.94</v>
      </c>
    </row>
    <row r="882" spans="1:27" ht="23.4" thickBot="1">
      <c r="A882" s="115" t="s">
        <v>2545</v>
      </c>
      <c r="B882" s="144">
        <v>2.66</v>
      </c>
      <c r="C882" s="148">
        <v>0.81</v>
      </c>
      <c r="D882" s="116">
        <f t="shared" si="28"/>
        <v>2018</v>
      </c>
      <c r="G882" s="141" t="s">
        <v>1659</v>
      </c>
      <c r="H882" s="116">
        <v>9</v>
      </c>
      <c r="I882" s="116">
        <v>2018</v>
      </c>
      <c r="J882" t="str">
        <f t="shared" si="27"/>
        <v>9/07/2018</v>
      </c>
      <c r="N882" s="137">
        <v>43350</v>
      </c>
      <c r="O882" s="138">
        <v>1.87</v>
      </c>
      <c r="P882" s="138" t="s">
        <v>434</v>
      </c>
      <c r="Q882" s="138">
        <v>1.98</v>
      </c>
      <c r="R882" s="138" t="s">
        <v>434</v>
      </c>
      <c r="S882" s="138">
        <v>2.15</v>
      </c>
      <c r="T882" s="138">
        <v>2.34</v>
      </c>
      <c r="U882" s="138">
        <v>2.57</v>
      </c>
      <c r="V882" s="138">
        <v>2.66</v>
      </c>
      <c r="W882" s="138">
        <v>2.75</v>
      </c>
      <c r="X882" s="138">
        <v>2.82</v>
      </c>
      <c r="Y882" s="138">
        <v>2.86</v>
      </c>
      <c r="Z882" s="138">
        <v>2.9</v>
      </c>
      <c r="AA882" s="138">
        <v>2.96</v>
      </c>
    </row>
    <row r="883" spans="1:27" ht="23.4" thickBot="1">
      <c r="A883" s="115" t="s">
        <v>2546</v>
      </c>
      <c r="B883" s="143">
        <v>2.69</v>
      </c>
      <c r="C883" s="147">
        <v>0.83</v>
      </c>
      <c r="D883" s="116">
        <f t="shared" si="28"/>
        <v>2018</v>
      </c>
      <c r="G883" s="140" t="s">
        <v>1659</v>
      </c>
      <c r="H883" s="116">
        <v>10</v>
      </c>
      <c r="I883" s="116">
        <v>2018</v>
      </c>
      <c r="J883" t="str">
        <f t="shared" si="27"/>
        <v>10/07/2018</v>
      </c>
      <c r="N883" s="135">
        <v>43380</v>
      </c>
      <c r="O883" s="136">
        <v>1.88</v>
      </c>
      <c r="P883" s="136" t="s">
        <v>434</v>
      </c>
      <c r="Q883" s="136">
        <v>1.99</v>
      </c>
      <c r="R883" s="136" t="s">
        <v>434</v>
      </c>
      <c r="S883" s="136">
        <v>2.15</v>
      </c>
      <c r="T883" s="136">
        <v>2.36</v>
      </c>
      <c r="U883" s="136">
        <v>2.59</v>
      </c>
      <c r="V883" s="136">
        <v>2.69</v>
      </c>
      <c r="W883" s="136">
        <v>2.77</v>
      </c>
      <c r="X883" s="136">
        <v>2.83</v>
      </c>
      <c r="Y883" s="136">
        <v>2.87</v>
      </c>
      <c r="Z883" s="136">
        <v>2.91</v>
      </c>
      <c r="AA883" s="136">
        <v>2.97</v>
      </c>
    </row>
    <row r="884" spans="1:27" ht="23.4" thickBot="1">
      <c r="A884" s="115" t="s">
        <v>2547</v>
      </c>
      <c r="B884" s="144">
        <v>2.67</v>
      </c>
      <c r="C884" s="148">
        <v>0.81</v>
      </c>
      <c r="D884" s="116">
        <f t="shared" si="28"/>
        <v>2018</v>
      </c>
      <c r="G884" s="141" t="s">
        <v>1659</v>
      </c>
      <c r="H884" s="116">
        <v>11</v>
      </c>
      <c r="I884" s="116">
        <v>2018</v>
      </c>
      <c r="J884" t="str">
        <f t="shared" si="27"/>
        <v>11/07/2018</v>
      </c>
      <c r="N884" s="137">
        <v>43411</v>
      </c>
      <c r="O884" s="138">
        <v>1.89</v>
      </c>
      <c r="P884" s="138" t="s">
        <v>434</v>
      </c>
      <c r="Q884" s="138">
        <v>1.97</v>
      </c>
      <c r="R884" s="138" t="s">
        <v>434</v>
      </c>
      <c r="S884" s="138">
        <v>2.14</v>
      </c>
      <c r="T884" s="138">
        <v>2.36</v>
      </c>
      <c r="U884" s="138">
        <v>2.58</v>
      </c>
      <c r="V884" s="138">
        <v>2.67</v>
      </c>
      <c r="W884" s="138">
        <v>2.74</v>
      </c>
      <c r="X884" s="138">
        <v>2.82</v>
      </c>
      <c r="Y884" s="138">
        <v>2.85</v>
      </c>
      <c r="Z884" s="138">
        <v>2.89</v>
      </c>
      <c r="AA884" s="138">
        <v>2.95</v>
      </c>
    </row>
    <row r="885" spans="1:27" ht="23.4" thickBot="1">
      <c r="A885" s="115" t="s">
        <v>2548</v>
      </c>
      <c r="B885" s="143">
        <v>2.68</v>
      </c>
      <c r="C885" s="147">
        <v>0.82</v>
      </c>
      <c r="D885" s="116">
        <f t="shared" si="28"/>
        <v>2018</v>
      </c>
      <c r="G885" s="140" t="s">
        <v>1659</v>
      </c>
      <c r="H885" s="116">
        <v>12</v>
      </c>
      <c r="I885" s="116">
        <v>2018</v>
      </c>
      <c r="J885" t="str">
        <f t="shared" si="27"/>
        <v>12/07/2018</v>
      </c>
      <c r="N885" s="135">
        <v>43441</v>
      </c>
      <c r="O885" s="136">
        <v>1.89</v>
      </c>
      <c r="P885" s="136" t="s">
        <v>434</v>
      </c>
      <c r="Q885" s="136">
        <v>1.98</v>
      </c>
      <c r="R885" s="136" t="s">
        <v>434</v>
      </c>
      <c r="S885" s="136">
        <v>2.17</v>
      </c>
      <c r="T885" s="136">
        <v>2.39</v>
      </c>
      <c r="U885" s="136">
        <v>2.6</v>
      </c>
      <c r="V885" s="136">
        <v>2.68</v>
      </c>
      <c r="W885" s="136">
        <v>2.75</v>
      </c>
      <c r="X885" s="136">
        <v>2.83</v>
      </c>
      <c r="Y885" s="136">
        <v>2.85</v>
      </c>
      <c r="Z885" s="136">
        <v>2.89</v>
      </c>
      <c r="AA885" s="136">
        <v>2.95</v>
      </c>
    </row>
    <row r="886" spans="1:27" ht="23.4" thickBot="1">
      <c r="A886" s="115" t="s">
        <v>2549</v>
      </c>
      <c r="B886" s="144">
        <v>2.66</v>
      </c>
      <c r="C886" s="148">
        <v>0.8</v>
      </c>
      <c r="D886" s="116">
        <f t="shared" si="28"/>
        <v>2018</v>
      </c>
      <c r="G886" s="141" t="s">
        <v>1659</v>
      </c>
      <c r="H886" s="116">
        <v>13</v>
      </c>
      <c r="I886" s="116">
        <v>2018</v>
      </c>
      <c r="J886" t="str">
        <f t="shared" si="27"/>
        <v>13/07/2018</v>
      </c>
      <c r="N886" s="138" t="s">
        <v>967</v>
      </c>
      <c r="O886" s="138">
        <v>1.87</v>
      </c>
      <c r="P886" s="138" t="s">
        <v>434</v>
      </c>
      <c r="Q886" s="138">
        <v>1.98</v>
      </c>
      <c r="R886" s="138" t="s">
        <v>434</v>
      </c>
      <c r="S886" s="138">
        <v>2.16</v>
      </c>
      <c r="T886" s="138">
        <v>2.37</v>
      </c>
      <c r="U886" s="138">
        <v>2.59</v>
      </c>
      <c r="V886" s="138">
        <v>2.66</v>
      </c>
      <c r="W886" s="138">
        <v>2.73</v>
      </c>
      <c r="X886" s="138">
        <v>2.8</v>
      </c>
      <c r="Y886" s="138">
        <v>2.83</v>
      </c>
      <c r="Z886" s="138">
        <v>2.87</v>
      </c>
      <c r="AA886" s="138">
        <v>2.94</v>
      </c>
    </row>
    <row r="887" spans="1:27" ht="23.4" thickBot="1">
      <c r="A887" s="115" t="s">
        <v>2550</v>
      </c>
      <c r="B887" s="143">
        <v>2.67</v>
      </c>
      <c r="C887" s="147">
        <v>0.82</v>
      </c>
      <c r="D887" s="116">
        <f t="shared" si="28"/>
        <v>2018</v>
      </c>
      <c r="G887" s="140" t="s">
        <v>1659</v>
      </c>
      <c r="H887" s="116">
        <v>16</v>
      </c>
      <c r="I887" s="116">
        <v>2018</v>
      </c>
      <c r="J887" t="str">
        <f t="shared" si="27"/>
        <v>16/07/2018</v>
      </c>
      <c r="N887" s="136" t="s">
        <v>968</v>
      </c>
      <c r="O887" s="136">
        <v>1.9</v>
      </c>
      <c r="P887" s="136" t="s">
        <v>434</v>
      </c>
      <c r="Q887" s="136">
        <v>2.0099999999999998</v>
      </c>
      <c r="R887" s="136" t="s">
        <v>434</v>
      </c>
      <c r="S887" s="136">
        <v>2.19</v>
      </c>
      <c r="T887" s="136">
        <v>2.39</v>
      </c>
      <c r="U887" s="136">
        <v>2.59</v>
      </c>
      <c r="V887" s="136">
        <v>2.67</v>
      </c>
      <c r="W887" s="136">
        <v>2.75</v>
      </c>
      <c r="X887" s="136">
        <v>2.82</v>
      </c>
      <c r="Y887" s="136">
        <v>2.85</v>
      </c>
      <c r="Z887" s="136">
        <v>2.9</v>
      </c>
      <c r="AA887" s="136">
        <v>2.96</v>
      </c>
    </row>
    <row r="888" spans="1:27" ht="23.4" thickBot="1">
      <c r="A888" s="115" t="s">
        <v>2551</v>
      </c>
      <c r="B888" s="144">
        <v>2.69</v>
      </c>
      <c r="C888" s="148">
        <v>0.84</v>
      </c>
      <c r="D888" s="116">
        <f t="shared" si="28"/>
        <v>2018</v>
      </c>
      <c r="G888" s="141" t="s">
        <v>1659</v>
      </c>
      <c r="H888" s="116">
        <v>17</v>
      </c>
      <c r="I888" s="116">
        <v>2018</v>
      </c>
      <c r="J888" t="str">
        <f t="shared" si="27"/>
        <v>17/07/2018</v>
      </c>
      <c r="N888" s="138" t="s">
        <v>969</v>
      </c>
      <c r="O888" s="138">
        <v>1.93</v>
      </c>
      <c r="P888" s="138" t="s">
        <v>434</v>
      </c>
      <c r="Q888" s="138">
        <v>2.02</v>
      </c>
      <c r="R888" s="138" t="s">
        <v>434</v>
      </c>
      <c r="S888" s="138">
        <v>2.19</v>
      </c>
      <c r="T888" s="138">
        <v>2.39</v>
      </c>
      <c r="U888" s="138">
        <v>2.62</v>
      </c>
      <c r="V888" s="138">
        <v>2.69</v>
      </c>
      <c r="W888" s="138">
        <v>2.76</v>
      </c>
      <c r="X888" s="138">
        <v>2.83</v>
      </c>
      <c r="Y888" s="138">
        <v>2.86</v>
      </c>
      <c r="Z888" s="138">
        <v>2.91</v>
      </c>
      <c r="AA888" s="138">
        <v>2.97</v>
      </c>
    </row>
    <row r="889" spans="1:27" ht="23.4" thickBot="1">
      <c r="A889" s="115" t="s">
        <v>2552</v>
      </c>
      <c r="B889" s="143">
        <v>2.69</v>
      </c>
      <c r="C889" s="147">
        <v>0.87</v>
      </c>
      <c r="D889" s="116">
        <f t="shared" si="28"/>
        <v>2018</v>
      </c>
      <c r="G889" s="140" t="s">
        <v>1659</v>
      </c>
      <c r="H889" s="116">
        <v>18</v>
      </c>
      <c r="I889" s="116">
        <v>2018</v>
      </c>
      <c r="J889" t="str">
        <f t="shared" si="27"/>
        <v>18/07/2018</v>
      </c>
      <c r="N889" s="136" t="s">
        <v>970</v>
      </c>
      <c r="O889" s="136">
        <v>1.9</v>
      </c>
      <c r="P889" s="136" t="s">
        <v>434</v>
      </c>
      <c r="Q889" s="136">
        <v>2</v>
      </c>
      <c r="R889" s="136" t="s">
        <v>434</v>
      </c>
      <c r="S889" s="136">
        <v>2.17</v>
      </c>
      <c r="T889" s="136">
        <v>2.4300000000000002</v>
      </c>
      <c r="U889" s="136">
        <v>2.6</v>
      </c>
      <c r="V889" s="136">
        <v>2.69</v>
      </c>
      <c r="W889" s="136">
        <v>2.77</v>
      </c>
      <c r="X889" s="136">
        <v>2.84</v>
      </c>
      <c r="Y889" s="136">
        <v>2.88</v>
      </c>
      <c r="Z889" s="136">
        <v>2.93</v>
      </c>
      <c r="AA889" s="136">
        <v>2.99</v>
      </c>
    </row>
    <row r="890" spans="1:27" ht="23.4" thickBot="1">
      <c r="A890" s="115" t="s">
        <v>2553</v>
      </c>
      <c r="B890" s="144">
        <v>2.67</v>
      </c>
      <c r="C890" s="148">
        <v>0.85</v>
      </c>
      <c r="D890" s="116">
        <f t="shared" si="28"/>
        <v>2018</v>
      </c>
      <c r="G890" s="141" t="s">
        <v>1659</v>
      </c>
      <c r="H890" s="116">
        <v>19</v>
      </c>
      <c r="I890" s="116">
        <v>2018</v>
      </c>
      <c r="J890" t="str">
        <f t="shared" si="27"/>
        <v>19/07/2018</v>
      </c>
      <c r="N890" s="138" t="s">
        <v>971</v>
      </c>
      <c r="O890" s="138">
        <v>1.89</v>
      </c>
      <c r="P890" s="138" t="s">
        <v>434</v>
      </c>
      <c r="Q890" s="138">
        <v>2</v>
      </c>
      <c r="R890" s="138" t="s">
        <v>434</v>
      </c>
      <c r="S890" s="138">
        <v>2.16</v>
      </c>
      <c r="T890" s="138">
        <v>2.4</v>
      </c>
      <c r="U890" s="138">
        <v>2.6</v>
      </c>
      <c r="V890" s="138">
        <v>2.67</v>
      </c>
      <c r="W890" s="138">
        <v>2.74</v>
      </c>
      <c r="X890" s="138">
        <v>2.81</v>
      </c>
      <c r="Y890" s="138">
        <v>2.84</v>
      </c>
      <c r="Z890" s="138">
        <v>2.9</v>
      </c>
      <c r="AA890" s="138">
        <v>2.96</v>
      </c>
    </row>
    <row r="891" spans="1:27" ht="23.4" thickBot="1">
      <c r="A891" s="115" t="s">
        <v>2554</v>
      </c>
      <c r="B891" s="143">
        <v>2.68</v>
      </c>
      <c r="C891" s="147">
        <v>0.89</v>
      </c>
      <c r="D891" s="116">
        <f t="shared" si="28"/>
        <v>2018</v>
      </c>
      <c r="G891" s="140" t="s">
        <v>1659</v>
      </c>
      <c r="H891" s="116">
        <v>20</v>
      </c>
      <c r="I891" s="116">
        <v>2018</v>
      </c>
      <c r="J891" t="str">
        <f t="shared" si="27"/>
        <v>20/07/2018</v>
      </c>
      <c r="N891" s="136" t="s">
        <v>972</v>
      </c>
      <c r="O891" s="136">
        <v>1.86</v>
      </c>
      <c r="P891" s="136" t="s">
        <v>434</v>
      </c>
      <c r="Q891" s="136">
        <v>1.99</v>
      </c>
      <c r="R891" s="136" t="s">
        <v>434</v>
      </c>
      <c r="S891" s="136">
        <v>2.16</v>
      </c>
      <c r="T891" s="136">
        <v>2.41</v>
      </c>
      <c r="U891" s="136">
        <v>2.6</v>
      </c>
      <c r="V891" s="136">
        <v>2.68</v>
      </c>
      <c r="W891" s="136">
        <v>2.77</v>
      </c>
      <c r="X891" s="136">
        <v>2.85</v>
      </c>
      <c r="Y891" s="136">
        <v>2.89</v>
      </c>
      <c r="Z891" s="136">
        <v>2.96</v>
      </c>
      <c r="AA891" s="136">
        <v>3.03</v>
      </c>
    </row>
    <row r="892" spans="1:27" ht="23.4" thickBot="1">
      <c r="A892" s="115" t="s">
        <v>2555</v>
      </c>
      <c r="B892" s="144">
        <v>2.72</v>
      </c>
      <c r="C892" s="148">
        <v>0.96</v>
      </c>
      <c r="D892" s="116">
        <f t="shared" si="28"/>
        <v>2018</v>
      </c>
      <c r="G892" s="141" t="s">
        <v>1659</v>
      </c>
      <c r="H892" s="116">
        <v>23</v>
      </c>
      <c r="I892" s="116">
        <v>2018</v>
      </c>
      <c r="J892" t="str">
        <f t="shared" si="27"/>
        <v>23/07/2018</v>
      </c>
      <c r="N892" s="138" t="s">
        <v>973</v>
      </c>
      <c r="O892" s="138">
        <v>1.88</v>
      </c>
      <c r="P892" s="138" t="s">
        <v>434</v>
      </c>
      <c r="Q892" s="138">
        <v>1.99</v>
      </c>
      <c r="R892" s="138" t="s">
        <v>434</v>
      </c>
      <c r="S892" s="138">
        <v>2.19</v>
      </c>
      <c r="T892" s="138">
        <v>2.42</v>
      </c>
      <c r="U892" s="138">
        <v>2.64</v>
      </c>
      <c r="V892" s="138">
        <v>2.72</v>
      </c>
      <c r="W892" s="138">
        <v>2.83</v>
      </c>
      <c r="X892" s="138">
        <v>2.92</v>
      </c>
      <c r="Y892" s="138">
        <v>2.96</v>
      </c>
      <c r="Z892" s="138">
        <v>3.04</v>
      </c>
      <c r="AA892" s="138">
        <v>3.1</v>
      </c>
    </row>
    <row r="893" spans="1:27" ht="23.4" thickBot="1">
      <c r="A893" s="115" t="s">
        <v>2556</v>
      </c>
      <c r="B893" s="143">
        <v>2.74</v>
      </c>
      <c r="C893" s="147">
        <v>0.94</v>
      </c>
      <c r="D893" s="116">
        <f t="shared" si="28"/>
        <v>2018</v>
      </c>
      <c r="G893" s="140" t="s">
        <v>1659</v>
      </c>
      <c r="H893" s="116">
        <v>24</v>
      </c>
      <c r="I893" s="116">
        <v>2018</v>
      </c>
      <c r="J893" t="str">
        <f t="shared" si="27"/>
        <v>24/07/2018</v>
      </c>
      <c r="N893" s="136" t="s">
        <v>974</v>
      </c>
      <c r="O893" s="136">
        <v>1.92</v>
      </c>
      <c r="P893" s="136" t="s">
        <v>434</v>
      </c>
      <c r="Q893" s="136">
        <v>2.02</v>
      </c>
      <c r="R893" s="136" t="s">
        <v>434</v>
      </c>
      <c r="S893" s="136">
        <v>2.19</v>
      </c>
      <c r="T893" s="136">
        <v>2.42</v>
      </c>
      <c r="U893" s="136">
        <v>2.63</v>
      </c>
      <c r="V893" s="136">
        <v>2.74</v>
      </c>
      <c r="W893" s="136">
        <v>2.83</v>
      </c>
      <c r="X893" s="136">
        <v>2.91</v>
      </c>
      <c r="Y893" s="136">
        <v>2.95</v>
      </c>
      <c r="Z893" s="136">
        <v>3.02</v>
      </c>
      <c r="AA893" s="136">
        <v>3.08</v>
      </c>
    </row>
    <row r="894" spans="1:27" ht="23.4" thickBot="1">
      <c r="A894" s="115" t="s">
        <v>2557</v>
      </c>
      <c r="B894" s="144">
        <v>2.74</v>
      </c>
      <c r="C894" s="148">
        <v>0.92</v>
      </c>
      <c r="D894" s="116">
        <f t="shared" si="28"/>
        <v>2018</v>
      </c>
      <c r="G894" s="141" t="s">
        <v>1659</v>
      </c>
      <c r="H894" s="116">
        <v>25</v>
      </c>
      <c r="I894" s="116">
        <v>2018</v>
      </c>
      <c r="J894" t="str">
        <f t="shared" si="27"/>
        <v>25/07/2018</v>
      </c>
      <c r="N894" s="138" t="s">
        <v>975</v>
      </c>
      <c r="O894" s="138">
        <v>1.9</v>
      </c>
      <c r="P894" s="138" t="s">
        <v>434</v>
      </c>
      <c r="Q894" s="138">
        <v>2.0099999999999998</v>
      </c>
      <c r="R894" s="138" t="s">
        <v>434</v>
      </c>
      <c r="S894" s="138">
        <v>2.2000000000000002</v>
      </c>
      <c r="T894" s="138">
        <v>2.42</v>
      </c>
      <c r="U894" s="138">
        <v>2.66</v>
      </c>
      <c r="V894" s="138">
        <v>2.74</v>
      </c>
      <c r="W894" s="138">
        <v>2.82</v>
      </c>
      <c r="X894" s="138">
        <v>2.9</v>
      </c>
      <c r="Y894" s="138">
        <v>2.94</v>
      </c>
      <c r="Z894" s="138">
        <v>3</v>
      </c>
      <c r="AA894" s="138">
        <v>3.06</v>
      </c>
    </row>
    <row r="895" spans="1:27" ht="23.4" thickBot="1">
      <c r="A895" s="115" t="s">
        <v>2558</v>
      </c>
      <c r="B895" s="143">
        <v>2.78</v>
      </c>
      <c r="C895" s="147">
        <v>0.96</v>
      </c>
      <c r="D895" s="116">
        <f t="shared" si="28"/>
        <v>2018</v>
      </c>
      <c r="G895" s="140" t="s">
        <v>1659</v>
      </c>
      <c r="H895" s="116">
        <v>26</v>
      </c>
      <c r="I895" s="116">
        <v>2018</v>
      </c>
      <c r="J895" t="str">
        <f t="shared" si="27"/>
        <v>26/07/2018</v>
      </c>
      <c r="N895" s="136" t="s">
        <v>976</v>
      </c>
      <c r="O895" s="136">
        <v>1.89</v>
      </c>
      <c r="P895" s="136" t="s">
        <v>434</v>
      </c>
      <c r="Q895" s="136">
        <v>1.99</v>
      </c>
      <c r="R895" s="136" t="s">
        <v>434</v>
      </c>
      <c r="S895" s="136">
        <v>2.19</v>
      </c>
      <c r="T895" s="136">
        <v>2.41</v>
      </c>
      <c r="U895" s="136">
        <v>2.69</v>
      </c>
      <c r="V895" s="136">
        <v>2.78</v>
      </c>
      <c r="W895" s="136">
        <v>2.86</v>
      </c>
      <c r="X895" s="136">
        <v>2.95</v>
      </c>
      <c r="Y895" s="136">
        <v>2.98</v>
      </c>
      <c r="Z895" s="136">
        <v>3.05</v>
      </c>
      <c r="AA895" s="136">
        <v>3.1</v>
      </c>
    </row>
    <row r="896" spans="1:27" ht="23.4" thickBot="1">
      <c r="A896" s="115" t="s">
        <v>2559</v>
      </c>
      <c r="B896" s="144">
        <v>2.76</v>
      </c>
      <c r="C896" s="148">
        <v>0.93</v>
      </c>
      <c r="D896" s="116">
        <f t="shared" si="28"/>
        <v>2018</v>
      </c>
      <c r="G896" s="141" t="s">
        <v>1659</v>
      </c>
      <c r="H896" s="116">
        <v>27</v>
      </c>
      <c r="I896" s="116">
        <v>2018</v>
      </c>
      <c r="J896" t="str">
        <f t="shared" si="27"/>
        <v>27/07/2018</v>
      </c>
      <c r="N896" s="138" t="s">
        <v>977</v>
      </c>
      <c r="O896" s="138">
        <v>1.9</v>
      </c>
      <c r="P896" s="138" t="s">
        <v>434</v>
      </c>
      <c r="Q896" s="138">
        <v>2</v>
      </c>
      <c r="R896" s="138" t="s">
        <v>434</v>
      </c>
      <c r="S896" s="138">
        <v>2.2000000000000002</v>
      </c>
      <c r="T896" s="138">
        <v>2.4300000000000002</v>
      </c>
      <c r="U896" s="138">
        <v>2.67</v>
      </c>
      <c r="V896" s="138">
        <v>2.76</v>
      </c>
      <c r="W896" s="138">
        <v>2.84</v>
      </c>
      <c r="X896" s="138">
        <v>2.92</v>
      </c>
      <c r="Y896" s="138">
        <v>2.96</v>
      </c>
      <c r="Z896" s="138">
        <v>3.03</v>
      </c>
      <c r="AA896" s="138">
        <v>3.09</v>
      </c>
    </row>
    <row r="897" spans="1:27" ht="23.4" thickBot="1">
      <c r="A897" s="115" t="s">
        <v>2560</v>
      </c>
      <c r="B897" s="143">
        <v>2.77</v>
      </c>
      <c r="C897" s="147">
        <v>0.95</v>
      </c>
      <c r="D897" s="116">
        <f t="shared" si="28"/>
        <v>2018</v>
      </c>
      <c r="G897" s="140" t="s">
        <v>1659</v>
      </c>
      <c r="H897" s="116">
        <v>30</v>
      </c>
      <c r="I897" s="116">
        <v>2018</v>
      </c>
      <c r="J897" t="str">
        <f t="shared" si="27"/>
        <v>30/07/2018</v>
      </c>
      <c r="N897" s="136" t="s">
        <v>978</v>
      </c>
      <c r="O897" s="136">
        <v>1.91</v>
      </c>
      <c r="P897" s="136" t="s">
        <v>434</v>
      </c>
      <c r="Q897" s="136">
        <v>2.04</v>
      </c>
      <c r="R897" s="136" t="s">
        <v>434</v>
      </c>
      <c r="S897" s="136">
        <v>2.21</v>
      </c>
      <c r="T897" s="136">
        <v>2.4300000000000002</v>
      </c>
      <c r="U897" s="136">
        <v>2.66</v>
      </c>
      <c r="V897" s="136">
        <v>2.77</v>
      </c>
      <c r="W897" s="136">
        <v>2.85</v>
      </c>
      <c r="X897" s="136">
        <v>2.94</v>
      </c>
      <c r="Y897" s="136">
        <v>2.98</v>
      </c>
      <c r="Z897" s="136">
        <v>3.05</v>
      </c>
      <c r="AA897" s="136">
        <v>3.11</v>
      </c>
    </row>
    <row r="898" spans="1:27" ht="23.4" thickBot="1">
      <c r="A898" s="115" t="s">
        <v>2561</v>
      </c>
      <c r="B898" s="144">
        <v>2.77</v>
      </c>
      <c r="C898" s="148">
        <v>0.92</v>
      </c>
      <c r="D898" s="116">
        <f t="shared" si="28"/>
        <v>2018</v>
      </c>
      <c r="G898" s="141" t="s">
        <v>1659</v>
      </c>
      <c r="H898" s="116">
        <v>31</v>
      </c>
      <c r="I898" s="116">
        <v>2018</v>
      </c>
      <c r="J898" t="str">
        <f t="shared" ref="J898:J961" si="29">H898&amp;"/"&amp;G898&amp;"/"&amp;I898</f>
        <v>31/07/2018</v>
      </c>
      <c r="N898" s="138" t="s">
        <v>979</v>
      </c>
      <c r="O898" s="138">
        <v>1.94</v>
      </c>
      <c r="P898" s="138" t="s">
        <v>434</v>
      </c>
      <c r="Q898" s="138">
        <v>2.0299999999999998</v>
      </c>
      <c r="R898" s="138" t="s">
        <v>434</v>
      </c>
      <c r="S898" s="138">
        <v>2.21</v>
      </c>
      <c r="T898" s="138">
        <v>2.44</v>
      </c>
      <c r="U898" s="138">
        <v>2.67</v>
      </c>
      <c r="V898" s="138">
        <v>2.77</v>
      </c>
      <c r="W898" s="138">
        <v>2.85</v>
      </c>
      <c r="X898" s="138">
        <v>2.92</v>
      </c>
      <c r="Y898" s="138">
        <v>2.96</v>
      </c>
      <c r="Z898" s="138">
        <v>3.03</v>
      </c>
      <c r="AA898" s="138">
        <v>3.08</v>
      </c>
    </row>
    <row r="899" spans="1:27" ht="23.4" thickBot="1">
      <c r="A899" s="115" t="s">
        <v>2562</v>
      </c>
      <c r="B899" s="143">
        <v>2.78</v>
      </c>
      <c r="C899" s="147">
        <v>0.96</v>
      </c>
      <c r="D899" s="116">
        <f t="shared" ref="D899:D962" si="30">YEAR(A899)</f>
        <v>2018</v>
      </c>
      <c r="G899" s="140" t="s">
        <v>1660</v>
      </c>
      <c r="H899" s="116">
        <v>1</v>
      </c>
      <c r="I899" s="116">
        <v>2018</v>
      </c>
      <c r="J899" t="str">
        <f t="shared" si="29"/>
        <v>1/08/2018</v>
      </c>
      <c r="N899" s="135">
        <v>43108</v>
      </c>
      <c r="O899" s="136">
        <v>1.93</v>
      </c>
      <c r="P899" s="136" t="s">
        <v>434</v>
      </c>
      <c r="Q899" s="136">
        <v>2.0299999999999998</v>
      </c>
      <c r="R899" s="136" t="s">
        <v>434</v>
      </c>
      <c r="S899" s="136">
        <v>2.2200000000000002</v>
      </c>
      <c r="T899" s="136">
        <v>2.4500000000000002</v>
      </c>
      <c r="U899" s="136">
        <v>2.67</v>
      </c>
      <c r="V899" s="136">
        <v>2.78</v>
      </c>
      <c r="W899" s="136">
        <v>2.87</v>
      </c>
      <c r="X899" s="136">
        <v>2.96</v>
      </c>
      <c r="Y899" s="136">
        <v>3</v>
      </c>
      <c r="Z899" s="136">
        <v>3.07</v>
      </c>
      <c r="AA899" s="136">
        <v>3.13</v>
      </c>
    </row>
    <row r="900" spans="1:27" ht="23.4" thickBot="1">
      <c r="A900" s="115" t="s">
        <v>2563</v>
      </c>
      <c r="B900" s="144">
        <v>2.76</v>
      </c>
      <c r="C900" s="148">
        <v>0.95</v>
      </c>
      <c r="D900" s="116">
        <f t="shared" si="30"/>
        <v>2018</v>
      </c>
      <c r="G900" s="141" t="s">
        <v>1660</v>
      </c>
      <c r="H900" s="116">
        <v>2</v>
      </c>
      <c r="I900" s="116">
        <v>2018</v>
      </c>
      <c r="J900" t="str">
        <f t="shared" si="29"/>
        <v>2/08/2018</v>
      </c>
      <c r="N900" s="137">
        <v>43139</v>
      </c>
      <c r="O900" s="138">
        <v>1.89</v>
      </c>
      <c r="P900" s="138" t="s">
        <v>434</v>
      </c>
      <c r="Q900" s="138">
        <v>2.02</v>
      </c>
      <c r="R900" s="138" t="s">
        <v>434</v>
      </c>
      <c r="S900" s="138">
        <v>2.2200000000000002</v>
      </c>
      <c r="T900" s="138">
        <v>2.4500000000000002</v>
      </c>
      <c r="U900" s="138">
        <v>2.66</v>
      </c>
      <c r="V900" s="138">
        <v>2.76</v>
      </c>
      <c r="W900" s="138">
        <v>2.85</v>
      </c>
      <c r="X900" s="138">
        <v>2.93</v>
      </c>
      <c r="Y900" s="138">
        <v>2.98</v>
      </c>
      <c r="Z900" s="138">
        <v>3.06</v>
      </c>
      <c r="AA900" s="138">
        <v>3.12</v>
      </c>
    </row>
    <row r="901" spans="1:27" ht="23.4" thickBot="1">
      <c r="A901" s="115" t="s">
        <v>2564</v>
      </c>
      <c r="B901" s="143">
        <v>2.74</v>
      </c>
      <c r="C901" s="147">
        <v>0.94</v>
      </c>
      <c r="D901" s="116">
        <f t="shared" si="30"/>
        <v>2018</v>
      </c>
      <c r="G901" s="140" t="s">
        <v>1660</v>
      </c>
      <c r="H901" s="116">
        <v>3</v>
      </c>
      <c r="I901" s="116">
        <v>2018</v>
      </c>
      <c r="J901" t="str">
        <f t="shared" si="29"/>
        <v>3/08/2018</v>
      </c>
      <c r="N901" s="135">
        <v>43167</v>
      </c>
      <c r="O901" s="136">
        <v>1.9</v>
      </c>
      <c r="P901" s="136" t="s">
        <v>434</v>
      </c>
      <c r="Q901" s="136">
        <v>2.0099999999999998</v>
      </c>
      <c r="R901" s="136" t="s">
        <v>434</v>
      </c>
      <c r="S901" s="136">
        <v>2.23</v>
      </c>
      <c r="T901" s="136">
        <v>2.4300000000000002</v>
      </c>
      <c r="U901" s="136">
        <v>2.63</v>
      </c>
      <c r="V901" s="136">
        <v>2.74</v>
      </c>
      <c r="W901" s="136">
        <v>2.82</v>
      </c>
      <c r="X901" s="136">
        <v>2.91</v>
      </c>
      <c r="Y901" s="136">
        <v>2.95</v>
      </c>
      <c r="Z901" s="136">
        <v>3.03</v>
      </c>
      <c r="AA901" s="136">
        <v>3.09</v>
      </c>
    </row>
    <row r="902" spans="1:27" ht="23.4" thickBot="1">
      <c r="A902" s="115" t="s">
        <v>2565</v>
      </c>
      <c r="B902" s="144">
        <v>2.73</v>
      </c>
      <c r="C902" s="148">
        <v>0.94</v>
      </c>
      <c r="D902" s="116">
        <f t="shared" si="30"/>
        <v>2018</v>
      </c>
      <c r="G902" s="141" t="s">
        <v>1660</v>
      </c>
      <c r="H902" s="116">
        <v>6</v>
      </c>
      <c r="I902" s="116">
        <v>2018</v>
      </c>
      <c r="J902" t="str">
        <f t="shared" si="29"/>
        <v>6/08/2018</v>
      </c>
      <c r="N902" s="137">
        <v>43259</v>
      </c>
      <c r="O902" s="138">
        <v>1.92</v>
      </c>
      <c r="P902" s="138" t="s">
        <v>434</v>
      </c>
      <c r="Q902" s="138">
        <v>2.0499999999999998</v>
      </c>
      <c r="R902" s="138" t="s">
        <v>434</v>
      </c>
      <c r="S902" s="138">
        <v>2.23</v>
      </c>
      <c r="T902" s="138">
        <v>2.44</v>
      </c>
      <c r="U902" s="138">
        <v>2.64</v>
      </c>
      <c r="V902" s="138">
        <v>2.73</v>
      </c>
      <c r="W902" s="138">
        <v>2.8</v>
      </c>
      <c r="X902" s="138">
        <v>2.89</v>
      </c>
      <c r="Y902" s="138">
        <v>2.94</v>
      </c>
      <c r="Z902" s="138">
        <v>3.02</v>
      </c>
      <c r="AA902" s="138">
        <v>3.08</v>
      </c>
    </row>
    <row r="903" spans="1:27" ht="23.4" thickBot="1">
      <c r="A903" s="115" t="s">
        <v>2566</v>
      </c>
      <c r="B903" s="143">
        <v>2.76</v>
      </c>
      <c r="C903" s="147">
        <v>0.96</v>
      </c>
      <c r="D903" s="116">
        <f t="shared" si="30"/>
        <v>2018</v>
      </c>
      <c r="G903" s="140" t="s">
        <v>1660</v>
      </c>
      <c r="H903" s="116">
        <v>7</v>
      </c>
      <c r="I903" s="116">
        <v>2018</v>
      </c>
      <c r="J903" t="str">
        <f t="shared" si="29"/>
        <v>7/08/2018</v>
      </c>
      <c r="N903" s="135">
        <v>43289</v>
      </c>
      <c r="O903" s="136">
        <v>1.96</v>
      </c>
      <c r="P903" s="136" t="s">
        <v>434</v>
      </c>
      <c r="Q903" s="136">
        <v>2.06</v>
      </c>
      <c r="R903" s="136" t="s">
        <v>434</v>
      </c>
      <c r="S903" s="136">
        <v>2.23</v>
      </c>
      <c r="T903" s="136">
        <v>2.4500000000000002</v>
      </c>
      <c r="U903" s="136">
        <v>2.68</v>
      </c>
      <c r="V903" s="136">
        <v>2.76</v>
      </c>
      <c r="W903" s="136">
        <v>2.84</v>
      </c>
      <c r="X903" s="136">
        <v>2.92</v>
      </c>
      <c r="Y903" s="136">
        <v>2.98</v>
      </c>
      <c r="Z903" s="136">
        <v>3.06</v>
      </c>
      <c r="AA903" s="136">
        <v>3.12</v>
      </c>
    </row>
    <row r="904" spans="1:27" ht="23.4" thickBot="1">
      <c r="A904" s="115" t="s">
        <v>2567</v>
      </c>
      <c r="B904" s="144">
        <v>2.77</v>
      </c>
      <c r="C904" s="148">
        <v>0.96</v>
      </c>
      <c r="D904" s="116">
        <f t="shared" si="30"/>
        <v>2018</v>
      </c>
      <c r="G904" s="141" t="s">
        <v>1660</v>
      </c>
      <c r="H904" s="116">
        <v>8</v>
      </c>
      <c r="I904" s="116">
        <v>2018</v>
      </c>
      <c r="J904" t="str">
        <f t="shared" si="29"/>
        <v>8/08/2018</v>
      </c>
      <c r="N904" s="137">
        <v>43320</v>
      </c>
      <c r="O904" s="138">
        <v>1.93</v>
      </c>
      <c r="P904" s="138" t="s">
        <v>434</v>
      </c>
      <c r="Q904" s="138">
        <v>2.06</v>
      </c>
      <c r="R904" s="138" t="s">
        <v>434</v>
      </c>
      <c r="S904" s="138">
        <v>2.2400000000000002</v>
      </c>
      <c r="T904" s="138">
        <v>2.44</v>
      </c>
      <c r="U904" s="138">
        <v>2.68</v>
      </c>
      <c r="V904" s="138">
        <v>2.77</v>
      </c>
      <c r="W904" s="138">
        <v>2.83</v>
      </c>
      <c r="X904" s="138">
        <v>2.92</v>
      </c>
      <c r="Y904" s="138">
        <v>2.96</v>
      </c>
      <c r="Z904" s="138">
        <v>3.05</v>
      </c>
      <c r="AA904" s="138">
        <v>3.12</v>
      </c>
    </row>
    <row r="905" spans="1:27" ht="23.4" thickBot="1">
      <c r="A905" s="115" t="s">
        <v>2568</v>
      </c>
      <c r="B905" s="143">
        <v>2.74</v>
      </c>
      <c r="C905" s="147">
        <v>0.93</v>
      </c>
      <c r="D905" s="116">
        <f t="shared" si="30"/>
        <v>2018</v>
      </c>
      <c r="G905" s="140" t="s">
        <v>1660</v>
      </c>
      <c r="H905" s="116">
        <v>9</v>
      </c>
      <c r="I905" s="116">
        <v>2018</v>
      </c>
      <c r="J905" t="str">
        <f t="shared" si="29"/>
        <v>9/08/2018</v>
      </c>
      <c r="N905" s="135">
        <v>43351</v>
      </c>
      <c r="O905" s="136">
        <v>1.91</v>
      </c>
      <c r="P905" s="136" t="s">
        <v>434</v>
      </c>
      <c r="Q905" s="136">
        <v>2.06</v>
      </c>
      <c r="R905" s="136" t="s">
        <v>434</v>
      </c>
      <c r="S905" s="136">
        <v>2.25</v>
      </c>
      <c r="T905" s="136">
        <v>2.44</v>
      </c>
      <c r="U905" s="136">
        <v>2.64</v>
      </c>
      <c r="V905" s="136">
        <v>2.74</v>
      </c>
      <c r="W905" s="136">
        <v>2.8</v>
      </c>
      <c r="X905" s="136">
        <v>2.89</v>
      </c>
      <c r="Y905" s="136">
        <v>2.93</v>
      </c>
      <c r="Z905" s="136">
        <v>3.01</v>
      </c>
      <c r="AA905" s="136">
        <v>3.08</v>
      </c>
    </row>
    <row r="906" spans="1:27" ht="23.4" thickBot="1">
      <c r="A906" s="115" t="s">
        <v>2569</v>
      </c>
      <c r="B906" s="144">
        <v>2.68</v>
      </c>
      <c r="C906" s="148">
        <v>0.9</v>
      </c>
      <c r="D906" s="116">
        <f t="shared" si="30"/>
        <v>2018</v>
      </c>
      <c r="G906" s="141" t="s">
        <v>1660</v>
      </c>
      <c r="H906" s="116">
        <v>10</v>
      </c>
      <c r="I906" s="116">
        <v>2018</v>
      </c>
      <c r="J906" t="str">
        <f t="shared" si="29"/>
        <v>10/08/2018</v>
      </c>
      <c r="N906" s="137">
        <v>43381</v>
      </c>
      <c r="O906" s="138">
        <v>1.92</v>
      </c>
      <c r="P906" s="138" t="s">
        <v>434</v>
      </c>
      <c r="Q906" s="138">
        <v>2.0499999999999998</v>
      </c>
      <c r="R906" s="138" t="s">
        <v>434</v>
      </c>
      <c r="S906" s="138">
        <v>2.23</v>
      </c>
      <c r="T906" s="138">
        <v>2.42</v>
      </c>
      <c r="U906" s="138">
        <v>2.61</v>
      </c>
      <c r="V906" s="138">
        <v>2.68</v>
      </c>
      <c r="W906" s="138">
        <v>2.75</v>
      </c>
      <c r="X906" s="138">
        <v>2.82</v>
      </c>
      <c r="Y906" s="138">
        <v>2.87</v>
      </c>
      <c r="Z906" s="138">
        <v>2.96</v>
      </c>
      <c r="AA906" s="138">
        <v>3.03</v>
      </c>
    </row>
    <row r="907" spans="1:27" ht="23.4" thickBot="1">
      <c r="A907" s="115" t="s">
        <v>2570</v>
      </c>
      <c r="B907" s="143">
        <v>2.68</v>
      </c>
      <c r="C907" s="147">
        <v>0.9</v>
      </c>
      <c r="D907" s="116">
        <f t="shared" si="30"/>
        <v>2018</v>
      </c>
      <c r="G907" s="140" t="s">
        <v>1660</v>
      </c>
      <c r="H907" s="116">
        <v>13</v>
      </c>
      <c r="I907" s="116">
        <v>2018</v>
      </c>
      <c r="J907" t="str">
        <f t="shared" si="29"/>
        <v>13/08/2018</v>
      </c>
      <c r="N907" s="136" t="s">
        <v>980</v>
      </c>
      <c r="O907" s="136">
        <v>1.93</v>
      </c>
      <c r="P907" s="136" t="s">
        <v>434</v>
      </c>
      <c r="Q907" s="136">
        <v>2.06</v>
      </c>
      <c r="R907" s="136" t="s">
        <v>434</v>
      </c>
      <c r="S907" s="136">
        <v>2.2200000000000002</v>
      </c>
      <c r="T907" s="136">
        <v>2.42</v>
      </c>
      <c r="U907" s="136">
        <v>2.61</v>
      </c>
      <c r="V907" s="136">
        <v>2.68</v>
      </c>
      <c r="W907" s="136">
        <v>2.75</v>
      </c>
      <c r="X907" s="136">
        <v>2.82</v>
      </c>
      <c r="Y907" s="136">
        <v>2.88</v>
      </c>
      <c r="Z907" s="136">
        <v>2.97</v>
      </c>
      <c r="AA907" s="136">
        <v>3.05</v>
      </c>
    </row>
    <row r="908" spans="1:27" ht="23.4" thickBot="1">
      <c r="A908" s="115" t="s">
        <v>2571</v>
      </c>
      <c r="B908" s="144">
        <v>2.71</v>
      </c>
      <c r="C908" s="148">
        <v>0.92</v>
      </c>
      <c r="D908" s="116">
        <f t="shared" si="30"/>
        <v>2018</v>
      </c>
      <c r="G908" s="141" t="s">
        <v>1660</v>
      </c>
      <c r="H908" s="116">
        <v>14</v>
      </c>
      <c r="I908" s="116">
        <v>2018</v>
      </c>
      <c r="J908" t="str">
        <f t="shared" si="29"/>
        <v>14/08/2018</v>
      </c>
      <c r="N908" s="138" t="s">
        <v>981</v>
      </c>
      <c r="O908" s="138">
        <v>1.96</v>
      </c>
      <c r="P908" s="138" t="s">
        <v>434</v>
      </c>
      <c r="Q908" s="138">
        <v>2.08</v>
      </c>
      <c r="R908" s="138" t="s">
        <v>434</v>
      </c>
      <c r="S908" s="138">
        <v>2.25</v>
      </c>
      <c r="T908" s="138">
        <v>2.44</v>
      </c>
      <c r="U908" s="138">
        <v>2.63</v>
      </c>
      <c r="V908" s="138">
        <v>2.71</v>
      </c>
      <c r="W908" s="138">
        <v>2.77</v>
      </c>
      <c r="X908" s="138">
        <v>2.84</v>
      </c>
      <c r="Y908" s="138">
        <v>2.89</v>
      </c>
      <c r="Z908" s="138">
        <v>2.98</v>
      </c>
      <c r="AA908" s="138">
        <v>3.06</v>
      </c>
    </row>
    <row r="909" spans="1:27" ht="23.4" thickBot="1">
      <c r="A909" s="115" t="s">
        <v>2572</v>
      </c>
      <c r="B909" s="143">
        <v>2.68</v>
      </c>
      <c r="C909" s="147">
        <v>0.91</v>
      </c>
      <c r="D909" s="116">
        <f t="shared" si="30"/>
        <v>2018</v>
      </c>
      <c r="G909" s="140" t="s">
        <v>1660</v>
      </c>
      <c r="H909" s="116">
        <v>15</v>
      </c>
      <c r="I909" s="116">
        <v>2018</v>
      </c>
      <c r="J909" t="str">
        <f t="shared" si="29"/>
        <v>15/08/2018</v>
      </c>
      <c r="N909" s="136" t="s">
        <v>982</v>
      </c>
      <c r="O909" s="136">
        <v>1.96</v>
      </c>
      <c r="P909" s="136" t="s">
        <v>434</v>
      </c>
      <c r="Q909" s="136">
        <v>2.0699999999999998</v>
      </c>
      <c r="R909" s="136" t="s">
        <v>434</v>
      </c>
      <c r="S909" s="136">
        <v>2.23</v>
      </c>
      <c r="T909" s="136">
        <v>2.4500000000000002</v>
      </c>
      <c r="U909" s="136">
        <v>2.61</v>
      </c>
      <c r="V909" s="136">
        <v>2.68</v>
      </c>
      <c r="W909" s="136">
        <v>2.73</v>
      </c>
      <c r="X909" s="136">
        <v>2.81</v>
      </c>
      <c r="Y909" s="136">
        <v>2.86</v>
      </c>
      <c r="Z909" s="136">
        <v>2.95</v>
      </c>
      <c r="AA909" s="136">
        <v>3.03</v>
      </c>
    </row>
    <row r="910" spans="1:27" ht="23.4" thickBot="1">
      <c r="A910" s="115" t="s">
        <v>2573</v>
      </c>
      <c r="B910" s="144">
        <v>2.7</v>
      </c>
      <c r="C910" s="148">
        <v>0.9</v>
      </c>
      <c r="D910" s="116">
        <f t="shared" si="30"/>
        <v>2018</v>
      </c>
      <c r="G910" s="141" t="s">
        <v>1660</v>
      </c>
      <c r="H910" s="116">
        <v>16</v>
      </c>
      <c r="I910" s="116">
        <v>2018</v>
      </c>
      <c r="J910" t="str">
        <f t="shared" si="29"/>
        <v>16/08/2018</v>
      </c>
      <c r="N910" s="138" t="s">
        <v>983</v>
      </c>
      <c r="O910" s="138">
        <v>1.96</v>
      </c>
      <c r="P910" s="138" t="s">
        <v>434</v>
      </c>
      <c r="Q910" s="138">
        <v>2.0699999999999998</v>
      </c>
      <c r="R910" s="138" t="s">
        <v>434</v>
      </c>
      <c r="S910" s="138">
        <v>2.2400000000000002</v>
      </c>
      <c r="T910" s="138">
        <v>2.4500000000000002</v>
      </c>
      <c r="U910" s="138">
        <v>2.63</v>
      </c>
      <c r="V910" s="138">
        <v>2.7</v>
      </c>
      <c r="W910" s="138">
        <v>2.75</v>
      </c>
      <c r="X910" s="138">
        <v>2.82</v>
      </c>
      <c r="Y910" s="138">
        <v>2.87</v>
      </c>
      <c r="Z910" s="138">
        <v>2.95</v>
      </c>
      <c r="AA910" s="138">
        <v>3.03</v>
      </c>
    </row>
    <row r="911" spans="1:27" ht="23.4" thickBot="1">
      <c r="A911" s="115" t="s">
        <v>2574</v>
      </c>
      <c r="B911" s="143">
        <v>2.68</v>
      </c>
      <c r="C911" s="147">
        <v>0.9</v>
      </c>
      <c r="D911" s="116">
        <f t="shared" si="30"/>
        <v>2018</v>
      </c>
      <c r="G911" s="140" t="s">
        <v>1660</v>
      </c>
      <c r="H911" s="116">
        <v>17</v>
      </c>
      <c r="I911" s="116">
        <v>2018</v>
      </c>
      <c r="J911" t="str">
        <f t="shared" si="29"/>
        <v>17/08/2018</v>
      </c>
      <c r="N911" s="136" t="s">
        <v>984</v>
      </c>
      <c r="O911" s="136">
        <v>1.95</v>
      </c>
      <c r="P911" s="136" t="s">
        <v>434</v>
      </c>
      <c r="Q911" s="136">
        <v>2.0499999999999998</v>
      </c>
      <c r="R911" s="136" t="s">
        <v>434</v>
      </c>
      <c r="S911" s="136">
        <v>2.2400000000000002</v>
      </c>
      <c r="T911" s="136">
        <v>2.44</v>
      </c>
      <c r="U911" s="136">
        <v>2.61</v>
      </c>
      <c r="V911" s="136">
        <v>2.68</v>
      </c>
      <c r="W911" s="136">
        <v>2.75</v>
      </c>
      <c r="X911" s="136">
        <v>2.82</v>
      </c>
      <c r="Y911" s="136">
        <v>2.87</v>
      </c>
      <c r="Z911" s="136">
        <v>2.95</v>
      </c>
      <c r="AA911" s="136">
        <v>3.03</v>
      </c>
    </row>
    <row r="912" spans="1:27" ht="23.4" thickBot="1">
      <c r="A912" s="115" t="s">
        <v>2575</v>
      </c>
      <c r="B912" s="144">
        <v>2.65</v>
      </c>
      <c r="C912" s="148">
        <v>0.87</v>
      </c>
      <c r="D912" s="116">
        <f t="shared" si="30"/>
        <v>2018</v>
      </c>
      <c r="G912" s="141" t="s">
        <v>1660</v>
      </c>
      <c r="H912" s="116">
        <v>20</v>
      </c>
      <c r="I912" s="116">
        <v>2018</v>
      </c>
      <c r="J912" t="str">
        <f t="shared" si="29"/>
        <v>20/08/2018</v>
      </c>
      <c r="N912" s="138" t="s">
        <v>985</v>
      </c>
      <c r="O912" s="138">
        <v>1.93</v>
      </c>
      <c r="P912" s="138" t="s">
        <v>434</v>
      </c>
      <c r="Q912" s="138">
        <v>2.06</v>
      </c>
      <c r="R912" s="138" t="s">
        <v>434</v>
      </c>
      <c r="S912" s="138">
        <v>2.25</v>
      </c>
      <c r="T912" s="138">
        <v>2.4300000000000002</v>
      </c>
      <c r="U912" s="138">
        <v>2.6</v>
      </c>
      <c r="V912" s="138">
        <v>2.65</v>
      </c>
      <c r="W912" s="138">
        <v>2.7</v>
      </c>
      <c r="X912" s="138">
        <v>2.77</v>
      </c>
      <c r="Y912" s="138">
        <v>2.82</v>
      </c>
      <c r="Z912" s="138">
        <v>2.91</v>
      </c>
      <c r="AA912" s="138">
        <v>2.99</v>
      </c>
    </row>
    <row r="913" spans="1:27" ht="23.4" thickBot="1">
      <c r="A913" s="115" t="s">
        <v>2576</v>
      </c>
      <c r="B913" s="143">
        <v>2.67</v>
      </c>
      <c r="C913" s="147">
        <v>0.88</v>
      </c>
      <c r="D913" s="116">
        <f t="shared" si="30"/>
        <v>2018</v>
      </c>
      <c r="G913" s="140" t="s">
        <v>1660</v>
      </c>
      <c r="H913" s="116">
        <v>21</v>
      </c>
      <c r="I913" s="116">
        <v>2018</v>
      </c>
      <c r="J913" t="str">
        <f t="shared" si="29"/>
        <v>21/08/2018</v>
      </c>
      <c r="N913" s="136" t="s">
        <v>986</v>
      </c>
      <c r="O913" s="136">
        <v>1.94</v>
      </c>
      <c r="P913" s="136" t="s">
        <v>434</v>
      </c>
      <c r="Q913" s="136">
        <v>2.08</v>
      </c>
      <c r="R913" s="136" t="s">
        <v>434</v>
      </c>
      <c r="S913" s="136">
        <v>2.25</v>
      </c>
      <c r="T913" s="136">
        <v>2.4500000000000002</v>
      </c>
      <c r="U913" s="136">
        <v>2.61</v>
      </c>
      <c r="V913" s="136">
        <v>2.67</v>
      </c>
      <c r="W913" s="136">
        <v>2.73</v>
      </c>
      <c r="X913" s="136">
        <v>2.8</v>
      </c>
      <c r="Y913" s="136">
        <v>2.85</v>
      </c>
      <c r="Z913" s="136">
        <v>2.93</v>
      </c>
      <c r="AA913" s="136">
        <v>3</v>
      </c>
    </row>
    <row r="914" spans="1:27" ht="23.4" thickBot="1">
      <c r="A914" s="115" t="s">
        <v>2577</v>
      </c>
      <c r="B914" s="144">
        <v>2.65</v>
      </c>
      <c r="C914" s="148">
        <v>0.86</v>
      </c>
      <c r="D914" s="116">
        <f t="shared" si="30"/>
        <v>2018</v>
      </c>
      <c r="G914" s="141" t="s">
        <v>1660</v>
      </c>
      <c r="H914" s="116">
        <v>22</v>
      </c>
      <c r="I914" s="116">
        <v>2018</v>
      </c>
      <c r="J914" t="str">
        <f t="shared" si="29"/>
        <v>22/08/2018</v>
      </c>
      <c r="N914" s="138" t="s">
        <v>987</v>
      </c>
      <c r="O914" s="138">
        <v>1.95</v>
      </c>
      <c r="P914" s="138" t="s">
        <v>434</v>
      </c>
      <c r="Q914" s="138">
        <v>2.09</v>
      </c>
      <c r="R914" s="138" t="s">
        <v>434</v>
      </c>
      <c r="S914" s="138">
        <v>2.2400000000000002</v>
      </c>
      <c r="T914" s="138">
        <v>2.4300000000000002</v>
      </c>
      <c r="U914" s="138">
        <v>2.6</v>
      </c>
      <c r="V914" s="138">
        <v>2.65</v>
      </c>
      <c r="W914" s="138">
        <v>2.7</v>
      </c>
      <c r="X914" s="138">
        <v>2.77</v>
      </c>
      <c r="Y914" s="138">
        <v>2.82</v>
      </c>
      <c r="Z914" s="138">
        <v>2.91</v>
      </c>
      <c r="AA914" s="138">
        <v>2.99</v>
      </c>
    </row>
    <row r="915" spans="1:27" ht="23.4" thickBot="1">
      <c r="A915" s="115" t="s">
        <v>2578</v>
      </c>
      <c r="B915" s="143">
        <v>2.66</v>
      </c>
      <c r="C915" s="147">
        <v>0.85</v>
      </c>
      <c r="D915" s="116">
        <f t="shared" si="30"/>
        <v>2018</v>
      </c>
      <c r="G915" s="140" t="s">
        <v>1660</v>
      </c>
      <c r="H915" s="116">
        <v>23</v>
      </c>
      <c r="I915" s="116">
        <v>2018</v>
      </c>
      <c r="J915" t="str">
        <f t="shared" si="29"/>
        <v>23/08/2018</v>
      </c>
      <c r="N915" s="136" t="s">
        <v>988</v>
      </c>
      <c r="O915" s="136">
        <v>1.94</v>
      </c>
      <c r="P915" s="136" t="s">
        <v>434</v>
      </c>
      <c r="Q915" s="136">
        <v>2.08</v>
      </c>
      <c r="R915" s="136" t="s">
        <v>434</v>
      </c>
      <c r="S915" s="136">
        <v>2.23</v>
      </c>
      <c r="T915" s="136">
        <v>2.4300000000000002</v>
      </c>
      <c r="U915" s="136">
        <v>2.61</v>
      </c>
      <c r="V915" s="136">
        <v>2.66</v>
      </c>
      <c r="W915" s="136">
        <v>2.72</v>
      </c>
      <c r="X915" s="136">
        <v>2.78</v>
      </c>
      <c r="Y915" s="136">
        <v>2.82</v>
      </c>
      <c r="Z915" s="136">
        <v>2.9</v>
      </c>
      <c r="AA915" s="136">
        <v>2.97</v>
      </c>
    </row>
    <row r="916" spans="1:27" ht="23.4" thickBot="1">
      <c r="A916" s="115" t="s">
        <v>2579</v>
      </c>
      <c r="B916" s="144">
        <v>2.68</v>
      </c>
      <c r="C916" s="148">
        <v>0.84</v>
      </c>
      <c r="D916" s="116">
        <f t="shared" si="30"/>
        <v>2018</v>
      </c>
      <c r="G916" s="141" t="s">
        <v>1660</v>
      </c>
      <c r="H916" s="116">
        <v>24</v>
      </c>
      <c r="I916" s="116">
        <v>2018</v>
      </c>
      <c r="J916" t="str">
        <f t="shared" si="29"/>
        <v>24/08/2018</v>
      </c>
      <c r="N916" s="138" t="s">
        <v>989</v>
      </c>
      <c r="O916" s="138">
        <v>1.95</v>
      </c>
      <c r="P916" s="138" t="s">
        <v>434</v>
      </c>
      <c r="Q916" s="138">
        <v>2.09</v>
      </c>
      <c r="R916" s="138" t="s">
        <v>434</v>
      </c>
      <c r="S916" s="138">
        <v>2.25</v>
      </c>
      <c r="T916" s="138">
        <v>2.44</v>
      </c>
      <c r="U916" s="138">
        <v>2.63</v>
      </c>
      <c r="V916" s="138">
        <v>2.68</v>
      </c>
      <c r="W916" s="138">
        <v>2.72</v>
      </c>
      <c r="X916" s="138">
        <v>2.78</v>
      </c>
      <c r="Y916" s="138">
        <v>2.82</v>
      </c>
      <c r="Z916" s="138">
        <v>2.89</v>
      </c>
      <c r="AA916" s="138">
        <v>2.97</v>
      </c>
    </row>
    <row r="917" spans="1:27" ht="23.4" thickBot="1">
      <c r="A917" s="115" t="s">
        <v>2580</v>
      </c>
      <c r="B917" s="143">
        <v>2.7</v>
      </c>
      <c r="C917" s="147">
        <v>0.86</v>
      </c>
      <c r="D917" s="116">
        <f t="shared" si="30"/>
        <v>2018</v>
      </c>
      <c r="G917" s="140" t="s">
        <v>1660</v>
      </c>
      <c r="H917" s="116">
        <v>27</v>
      </c>
      <c r="I917" s="116">
        <v>2018</v>
      </c>
      <c r="J917" t="str">
        <f t="shared" si="29"/>
        <v>27/08/2018</v>
      </c>
      <c r="N917" s="136" t="s">
        <v>990</v>
      </c>
      <c r="O917" s="136">
        <v>1.96</v>
      </c>
      <c r="P917" s="136" t="s">
        <v>434</v>
      </c>
      <c r="Q917" s="136">
        <v>2.12</v>
      </c>
      <c r="R917" s="136" t="s">
        <v>434</v>
      </c>
      <c r="S917" s="136">
        <v>2.25</v>
      </c>
      <c r="T917" s="136">
        <v>2.4700000000000002</v>
      </c>
      <c r="U917" s="136">
        <v>2.67</v>
      </c>
      <c r="V917" s="136">
        <v>2.7</v>
      </c>
      <c r="W917" s="136">
        <v>2.74</v>
      </c>
      <c r="X917" s="136">
        <v>2.81</v>
      </c>
      <c r="Y917" s="136">
        <v>2.85</v>
      </c>
      <c r="Z917" s="136">
        <v>2.92</v>
      </c>
      <c r="AA917" s="136">
        <v>3</v>
      </c>
    </row>
    <row r="918" spans="1:27" ht="23.4" thickBot="1">
      <c r="A918" s="115" t="s">
        <v>2581</v>
      </c>
      <c r="B918" s="144">
        <v>2.73</v>
      </c>
      <c r="C918" s="148">
        <v>0.89</v>
      </c>
      <c r="D918" s="116">
        <f t="shared" si="30"/>
        <v>2018</v>
      </c>
      <c r="G918" s="141" t="s">
        <v>1660</v>
      </c>
      <c r="H918" s="116">
        <v>28</v>
      </c>
      <c r="I918" s="116">
        <v>2018</v>
      </c>
      <c r="J918" t="str">
        <f t="shared" si="29"/>
        <v>28/08/2018</v>
      </c>
      <c r="N918" s="138" t="s">
        <v>991</v>
      </c>
      <c r="O918" s="138">
        <v>1.96</v>
      </c>
      <c r="P918" s="138" t="s">
        <v>434</v>
      </c>
      <c r="Q918" s="138">
        <v>2.13</v>
      </c>
      <c r="R918" s="138" t="s">
        <v>434</v>
      </c>
      <c r="S918" s="138">
        <v>2.2799999999999998</v>
      </c>
      <c r="T918" s="138">
        <v>2.4700000000000002</v>
      </c>
      <c r="U918" s="138">
        <v>2.67</v>
      </c>
      <c r="V918" s="138">
        <v>2.73</v>
      </c>
      <c r="W918" s="138">
        <v>2.77</v>
      </c>
      <c r="X918" s="138">
        <v>2.84</v>
      </c>
      <c r="Y918" s="138">
        <v>2.88</v>
      </c>
      <c r="Z918" s="138">
        <v>2.96</v>
      </c>
      <c r="AA918" s="138">
        <v>3.03</v>
      </c>
    </row>
    <row r="919" spans="1:27" ht="23.4" thickBot="1">
      <c r="A919" s="115" t="s">
        <v>2582</v>
      </c>
      <c r="B919" s="143">
        <v>2.75</v>
      </c>
      <c r="C919" s="147">
        <v>0.88</v>
      </c>
      <c r="D919" s="116">
        <f t="shared" si="30"/>
        <v>2018</v>
      </c>
      <c r="G919" s="140" t="s">
        <v>1660</v>
      </c>
      <c r="H919" s="116">
        <v>29</v>
      </c>
      <c r="I919" s="116">
        <v>2018</v>
      </c>
      <c r="J919" t="str">
        <f t="shared" si="29"/>
        <v>29/08/2018</v>
      </c>
      <c r="N919" s="136" t="s">
        <v>992</v>
      </c>
      <c r="O919" s="136">
        <v>1.97</v>
      </c>
      <c r="P919" s="136" t="s">
        <v>434</v>
      </c>
      <c r="Q919" s="136">
        <v>2.13</v>
      </c>
      <c r="R919" s="136" t="s">
        <v>434</v>
      </c>
      <c r="S919" s="136">
        <v>2.2799999999999998</v>
      </c>
      <c r="T919" s="136">
        <v>2.48</v>
      </c>
      <c r="U919" s="136">
        <v>2.67</v>
      </c>
      <c r="V919" s="136">
        <v>2.75</v>
      </c>
      <c r="W919" s="136">
        <v>2.78</v>
      </c>
      <c r="X919" s="136">
        <v>2.85</v>
      </c>
      <c r="Y919" s="136">
        <v>2.89</v>
      </c>
      <c r="Z919" s="136">
        <v>2.96</v>
      </c>
      <c r="AA919" s="136">
        <v>3.02</v>
      </c>
    </row>
    <row r="920" spans="1:27" ht="23.4" thickBot="1">
      <c r="A920" s="115" t="s">
        <v>2583</v>
      </c>
      <c r="B920" s="144">
        <v>2.72</v>
      </c>
      <c r="C920" s="148">
        <v>0.87</v>
      </c>
      <c r="D920" s="116">
        <f t="shared" si="30"/>
        <v>2018</v>
      </c>
      <c r="G920" s="141" t="s">
        <v>1660</v>
      </c>
      <c r="H920" s="116">
        <v>30</v>
      </c>
      <c r="I920" s="116">
        <v>2018</v>
      </c>
      <c r="J920" t="str">
        <f t="shared" si="29"/>
        <v>30/08/2018</v>
      </c>
      <c r="N920" s="138" t="s">
        <v>993</v>
      </c>
      <c r="O920" s="138">
        <v>1.97</v>
      </c>
      <c r="P920" s="138" t="s">
        <v>434</v>
      </c>
      <c r="Q920" s="138">
        <v>2.11</v>
      </c>
      <c r="R920" s="138" t="s">
        <v>434</v>
      </c>
      <c r="S920" s="138">
        <v>2.2799999999999998</v>
      </c>
      <c r="T920" s="138">
        <v>2.4700000000000002</v>
      </c>
      <c r="U920" s="138">
        <v>2.64</v>
      </c>
      <c r="V920" s="138">
        <v>2.72</v>
      </c>
      <c r="W920" s="138">
        <v>2.75</v>
      </c>
      <c r="X920" s="138">
        <v>2.82</v>
      </c>
      <c r="Y920" s="138">
        <v>2.86</v>
      </c>
      <c r="Z920" s="138">
        <v>2.93</v>
      </c>
      <c r="AA920" s="138">
        <v>3</v>
      </c>
    </row>
    <row r="921" spans="1:27" ht="23.4" thickBot="1">
      <c r="A921" s="115" t="s">
        <v>2584</v>
      </c>
      <c r="B921" s="143">
        <v>2.7</v>
      </c>
      <c r="C921" s="147">
        <v>0.89</v>
      </c>
      <c r="D921" s="116">
        <f t="shared" si="30"/>
        <v>2018</v>
      </c>
      <c r="G921" s="140" t="s">
        <v>1660</v>
      </c>
      <c r="H921" s="116">
        <v>31</v>
      </c>
      <c r="I921" s="116">
        <v>2018</v>
      </c>
      <c r="J921" t="str">
        <f t="shared" si="29"/>
        <v>31/08/2018</v>
      </c>
      <c r="N921" s="136" t="s">
        <v>994</v>
      </c>
      <c r="O921" s="136">
        <v>1.95</v>
      </c>
      <c r="P921" s="136" t="s">
        <v>434</v>
      </c>
      <c r="Q921" s="136">
        <v>2.11</v>
      </c>
      <c r="R921" s="136" t="s">
        <v>434</v>
      </c>
      <c r="S921" s="136">
        <v>2.2799999999999998</v>
      </c>
      <c r="T921" s="136">
        <v>2.46</v>
      </c>
      <c r="U921" s="136">
        <v>2.62</v>
      </c>
      <c r="V921" s="136">
        <v>2.7</v>
      </c>
      <c r="W921" s="136">
        <v>2.74</v>
      </c>
      <c r="X921" s="136">
        <v>2.81</v>
      </c>
      <c r="Y921" s="136">
        <v>2.86</v>
      </c>
      <c r="Z921" s="136">
        <v>2.95</v>
      </c>
      <c r="AA921" s="136">
        <v>3.02</v>
      </c>
    </row>
    <row r="922" spans="1:27" ht="23.4" thickBot="1">
      <c r="A922" s="115" t="s">
        <v>2585</v>
      </c>
      <c r="B922" s="144">
        <v>2.73</v>
      </c>
      <c r="C922" s="148">
        <v>0.92</v>
      </c>
      <c r="D922" s="116">
        <f t="shared" si="30"/>
        <v>2018</v>
      </c>
      <c r="G922" s="141" t="s">
        <v>1661</v>
      </c>
      <c r="H922" s="116">
        <v>4</v>
      </c>
      <c r="I922" s="116">
        <v>2018</v>
      </c>
      <c r="J922" t="str">
        <f t="shared" si="29"/>
        <v>4/09/2018</v>
      </c>
      <c r="N922" s="137">
        <v>43199</v>
      </c>
      <c r="O922" s="138">
        <v>2</v>
      </c>
      <c r="P922" s="138" t="s">
        <v>434</v>
      </c>
      <c r="Q922" s="138">
        <v>2.13</v>
      </c>
      <c r="R922" s="138" t="s">
        <v>434</v>
      </c>
      <c r="S922" s="138">
        <v>2.29</v>
      </c>
      <c r="T922" s="138">
        <v>2.4900000000000002</v>
      </c>
      <c r="U922" s="138">
        <v>2.66</v>
      </c>
      <c r="V922" s="138">
        <v>2.73</v>
      </c>
      <c r="W922" s="138">
        <v>2.78</v>
      </c>
      <c r="X922" s="138">
        <v>2.85</v>
      </c>
      <c r="Y922" s="138">
        <v>2.9</v>
      </c>
      <c r="Z922" s="138">
        <v>2.99</v>
      </c>
      <c r="AA922" s="138">
        <v>3.07</v>
      </c>
    </row>
    <row r="923" spans="1:27" ht="23.4" thickBot="1">
      <c r="A923" s="115" t="s">
        <v>2586</v>
      </c>
      <c r="B923" s="143">
        <v>2.72</v>
      </c>
      <c r="C923" s="147">
        <v>0.93</v>
      </c>
      <c r="D923" s="116">
        <f t="shared" si="30"/>
        <v>2018</v>
      </c>
      <c r="G923" s="140" t="s">
        <v>1661</v>
      </c>
      <c r="H923" s="116">
        <v>5</v>
      </c>
      <c r="I923" s="116">
        <v>2018</v>
      </c>
      <c r="J923" t="str">
        <f t="shared" si="29"/>
        <v>5/09/2018</v>
      </c>
      <c r="N923" s="135">
        <v>43229</v>
      </c>
      <c r="O923" s="136">
        <v>2</v>
      </c>
      <c r="P923" s="136" t="s">
        <v>434</v>
      </c>
      <c r="Q923" s="136">
        <v>2.14</v>
      </c>
      <c r="R923" s="136" t="s">
        <v>434</v>
      </c>
      <c r="S923" s="136">
        <v>2.2999999999999998</v>
      </c>
      <c r="T923" s="136">
        <v>2.4900000000000002</v>
      </c>
      <c r="U923" s="136">
        <v>2.66</v>
      </c>
      <c r="V923" s="136">
        <v>2.72</v>
      </c>
      <c r="W923" s="136">
        <v>2.77</v>
      </c>
      <c r="X923" s="136">
        <v>2.85</v>
      </c>
      <c r="Y923" s="136">
        <v>2.9</v>
      </c>
      <c r="Z923" s="136">
        <v>3</v>
      </c>
      <c r="AA923" s="136">
        <v>3.08</v>
      </c>
    </row>
    <row r="924" spans="1:27" ht="23.4" thickBot="1">
      <c r="A924" s="115" t="s">
        <v>2587</v>
      </c>
      <c r="B924" s="144">
        <v>2.71</v>
      </c>
      <c r="C924" s="148">
        <v>0.92</v>
      </c>
      <c r="D924" s="116">
        <f t="shared" si="30"/>
        <v>2018</v>
      </c>
      <c r="G924" s="141" t="s">
        <v>1661</v>
      </c>
      <c r="H924" s="116">
        <v>6</v>
      </c>
      <c r="I924" s="116">
        <v>2018</v>
      </c>
      <c r="J924" t="str">
        <f t="shared" si="29"/>
        <v>6/09/2018</v>
      </c>
      <c r="N924" s="137">
        <v>43260</v>
      </c>
      <c r="O924" s="138">
        <v>1.98</v>
      </c>
      <c r="P924" s="138" t="s">
        <v>434</v>
      </c>
      <c r="Q924" s="138">
        <v>2.13</v>
      </c>
      <c r="R924" s="138" t="s">
        <v>434</v>
      </c>
      <c r="S924" s="138">
        <v>2.2999999999999998</v>
      </c>
      <c r="T924" s="138">
        <v>2.5</v>
      </c>
      <c r="U924" s="138">
        <v>2.64</v>
      </c>
      <c r="V924" s="138">
        <v>2.71</v>
      </c>
      <c r="W924" s="138">
        <v>2.76</v>
      </c>
      <c r="X924" s="138">
        <v>2.83</v>
      </c>
      <c r="Y924" s="138">
        <v>2.88</v>
      </c>
      <c r="Z924" s="138">
        <v>2.98</v>
      </c>
      <c r="AA924" s="138">
        <v>3.06</v>
      </c>
    </row>
    <row r="925" spans="1:27" ht="23.4" thickBot="1">
      <c r="A925" s="115" t="s">
        <v>2588</v>
      </c>
      <c r="B925" s="143">
        <v>2.78</v>
      </c>
      <c r="C925" s="147">
        <v>0.96</v>
      </c>
      <c r="D925" s="116">
        <f t="shared" si="30"/>
        <v>2018</v>
      </c>
      <c r="G925" s="140" t="s">
        <v>1661</v>
      </c>
      <c r="H925" s="116">
        <v>7</v>
      </c>
      <c r="I925" s="116">
        <v>2018</v>
      </c>
      <c r="J925" t="str">
        <f t="shared" si="29"/>
        <v>7/09/2018</v>
      </c>
      <c r="N925" s="135">
        <v>43290</v>
      </c>
      <c r="O925" s="136">
        <v>1.98</v>
      </c>
      <c r="P925" s="136" t="s">
        <v>434</v>
      </c>
      <c r="Q925" s="136">
        <v>2.14</v>
      </c>
      <c r="R925" s="136" t="s">
        <v>434</v>
      </c>
      <c r="S925" s="136">
        <v>2.2999999999999998</v>
      </c>
      <c r="T925" s="136">
        <v>2.5299999999999998</v>
      </c>
      <c r="U925" s="136">
        <v>2.71</v>
      </c>
      <c r="V925" s="136">
        <v>2.78</v>
      </c>
      <c r="W925" s="136">
        <v>2.82</v>
      </c>
      <c r="X925" s="136">
        <v>2.89</v>
      </c>
      <c r="Y925" s="136">
        <v>2.94</v>
      </c>
      <c r="Z925" s="136">
        <v>3.03</v>
      </c>
      <c r="AA925" s="136">
        <v>3.11</v>
      </c>
    </row>
    <row r="926" spans="1:27" ht="23.4" thickBot="1">
      <c r="A926" s="115" t="s">
        <v>2589</v>
      </c>
      <c r="B926" s="144">
        <v>2.78</v>
      </c>
      <c r="C926" s="148">
        <v>0.95</v>
      </c>
      <c r="D926" s="116">
        <f t="shared" si="30"/>
        <v>2018</v>
      </c>
      <c r="G926" s="141" t="s">
        <v>1661</v>
      </c>
      <c r="H926" s="116">
        <v>10</v>
      </c>
      <c r="I926" s="116">
        <v>2018</v>
      </c>
      <c r="J926" t="str">
        <f t="shared" si="29"/>
        <v>10/09/2018</v>
      </c>
      <c r="N926" s="137">
        <v>43382</v>
      </c>
      <c r="O926" s="138">
        <v>1.98</v>
      </c>
      <c r="P926" s="138" t="s">
        <v>434</v>
      </c>
      <c r="Q926" s="138">
        <v>2.14</v>
      </c>
      <c r="R926" s="138" t="s">
        <v>434</v>
      </c>
      <c r="S926" s="138">
        <v>2.3199999999999998</v>
      </c>
      <c r="T926" s="138">
        <v>2.54</v>
      </c>
      <c r="U926" s="138">
        <v>2.73</v>
      </c>
      <c r="V926" s="138">
        <v>2.78</v>
      </c>
      <c r="W926" s="138">
        <v>2.83</v>
      </c>
      <c r="X926" s="138">
        <v>2.89</v>
      </c>
      <c r="Y926" s="138">
        <v>2.94</v>
      </c>
      <c r="Z926" s="138">
        <v>3.02</v>
      </c>
      <c r="AA926" s="138">
        <v>3.09</v>
      </c>
    </row>
    <row r="927" spans="1:27" ht="23.4" thickBot="1">
      <c r="A927" s="115" t="s">
        <v>2590</v>
      </c>
      <c r="B927" s="143">
        <v>2.83</v>
      </c>
      <c r="C927" s="147">
        <v>0.97</v>
      </c>
      <c r="D927" s="116">
        <f t="shared" si="30"/>
        <v>2018</v>
      </c>
      <c r="G927" s="140" t="s">
        <v>1661</v>
      </c>
      <c r="H927" s="116">
        <v>11</v>
      </c>
      <c r="I927" s="116">
        <v>2018</v>
      </c>
      <c r="J927" t="str">
        <f t="shared" si="29"/>
        <v>11/09/2018</v>
      </c>
      <c r="N927" s="135">
        <v>43413</v>
      </c>
      <c r="O927" s="136">
        <v>2.02</v>
      </c>
      <c r="P927" s="136" t="s">
        <v>434</v>
      </c>
      <c r="Q927" s="136">
        <v>2.15</v>
      </c>
      <c r="R927" s="136" t="s">
        <v>434</v>
      </c>
      <c r="S927" s="136">
        <v>2.31</v>
      </c>
      <c r="T927" s="136">
        <v>2.5499999999999998</v>
      </c>
      <c r="U927" s="136">
        <v>2.76</v>
      </c>
      <c r="V927" s="136">
        <v>2.83</v>
      </c>
      <c r="W927" s="136">
        <v>2.87</v>
      </c>
      <c r="X927" s="136">
        <v>2.94</v>
      </c>
      <c r="Y927" s="136">
        <v>2.98</v>
      </c>
      <c r="Z927" s="136">
        <v>3.06</v>
      </c>
      <c r="AA927" s="136">
        <v>3.13</v>
      </c>
    </row>
    <row r="928" spans="1:27" ht="23.4" thickBot="1">
      <c r="A928" s="115" t="s">
        <v>2591</v>
      </c>
      <c r="B928" s="144">
        <v>2.82</v>
      </c>
      <c r="C928" s="148">
        <v>0.96</v>
      </c>
      <c r="D928" s="116">
        <f t="shared" si="30"/>
        <v>2018</v>
      </c>
      <c r="G928" s="141" t="s">
        <v>1661</v>
      </c>
      <c r="H928" s="116">
        <v>12</v>
      </c>
      <c r="I928" s="116">
        <v>2018</v>
      </c>
      <c r="J928" t="str">
        <f t="shared" si="29"/>
        <v>12/09/2018</v>
      </c>
      <c r="N928" s="137">
        <v>43443</v>
      </c>
      <c r="O928" s="138">
        <v>2.0099999999999998</v>
      </c>
      <c r="P928" s="138" t="s">
        <v>434</v>
      </c>
      <c r="Q928" s="138">
        <v>2.16</v>
      </c>
      <c r="R928" s="138" t="s">
        <v>434</v>
      </c>
      <c r="S928" s="138">
        <v>2.33</v>
      </c>
      <c r="T928" s="138">
        <v>2.56</v>
      </c>
      <c r="U928" s="138">
        <v>2.74</v>
      </c>
      <c r="V928" s="138">
        <v>2.82</v>
      </c>
      <c r="W928" s="138">
        <v>2.87</v>
      </c>
      <c r="X928" s="138">
        <v>2.93</v>
      </c>
      <c r="Y928" s="138">
        <v>2.97</v>
      </c>
      <c r="Z928" s="138">
        <v>3.04</v>
      </c>
      <c r="AA928" s="138">
        <v>3.11</v>
      </c>
    </row>
    <row r="929" spans="1:27" ht="23.4" thickBot="1">
      <c r="A929" s="115" t="s">
        <v>2592</v>
      </c>
      <c r="B929" s="143">
        <v>2.83</v>
      </c>
      <c r="C929" s="147">
        <v>0.97</v>
      </c>
      <c r="D929" s="116">
        <f t="shared" si="30"/>
        <v>2018</v>
      </c>
      <c r="G929" s="140" t="s">
        <v>1661</v>
      </c>
      <c r="H929" s="116">
        <v>13</v>
      </c>
      <c r="I929" s="116">
        <v>2018</v>
      </c>
      <c r="J929" t="str">
        <f t="shared" si="29"/>
        <v>13/09/2018</v>
      </c>
      <c r="N929" s="136" t="s">
        <v>995</v>
      </c>
      <c r="O929" s="136">
        <v>2.0099999999999998</v>
      </c>
      <c r="P929" s="136" t="s">
        <v>434</v>
      </c>
      <c r="Q929" s="136">
        <v>2.15</v>
      </c>
      <c r="R929" s="136" t="s">
        <v>434</v>
      </c>
      <c r="S929" s="136">
        <v>2.33</v>
      </c>
      <c r="T929" s="136">
        <v>2.5499999999999998</v>
      </c>
      <c r="U929" s="136">
        <v>2.76</v>
      </c>
      <c r="V929" s="136">
        <v>2.83</v>
      </c>
      <c r="W929" s="136">
        <v>2.87</v>
      </c>
      <c r="X929" s="136">
        <v>2.93</v>
      </c>
      <c r="Y929" s="136">
        <v>2.97</v>
      </c>
      <c r="Z929" s="136">
        <v>3.04</v>
      </c>
      <c r="AA929" s="136">
        <v>3.11</v>
      </c>
    </row>
    <row r="930" spans="1:27" ht="23.4" thickBot="1">
      <c r="A930" s="115" t="s">
        <v>2593</v>
      </c>
      <c r="B930" s="144">
        <v>2.85</v>
      </c>
      <c r="C930" s="148">
        <v>0.99</v>
      </c>
      <c r="D930" s="116">
        <f t="shared" si="30"/>
        <v>2018</v>
      </c>
      <c r="G930" s="141" t="s">
        <v>1661</v>
      </c>
      <c r="H930" s="116">
        <v>14</v>
      </c>
      <c r="I930" s="116">
        <v>2018</v>
      </c>
      <c r="J930" t="str">
        <f t="shared" si="29"/>
        <v>14/09/2018</v>
      </c>
      <c r="N930" s="138" t="s">
        <v>996</v>
      </c>
      <c r="O930" s="138">
        <v>2.02</v>
      </c>
      <c r="P930" s="138" t="s">
        <v>434</v>
      </c>
      <c r="Q930" s="138">
        <v>2.16</v>
      </c>
      <c r="R930" s="138" t="s">
        <v>434</v>
      </c>
      <c r="S930" s="138">
        <v>2.33</v>
      </c>
      <c r="T930" s="138">
        <v>2.56</v>
      </c>
      <c r="U930" s="138">
        <v>2.78</v>
      </c>
      <c r="V930" s="138">
        <v>2.85</v>
      </c>
      <c r="W930" s="138">
        <v>2.9</v>
      </c>
      <c r="X930" s="138">
        <v>2.96</v>
      </c>
      <c r="Y930" s="138">
        <v>2.99</v>
      </c>
      <c r="Z930" s="138">
        <v>3.07</v>
      </c>
      <c r="AA930" s="138">
        <v>3.13</v>
      </c>
    </row>
    <row r="931" spans="1:27" ht="23.4" thickBot="1">
      <c r="A931" s="115" t="s">
        <v>2594</v>
      </c>
      <c r="B931" s="143">
        <v>2.85</v>
      </c>
      <c r="C931" s="147">
        <v>1</v>
      </c>
      <c r="D931" s="116">
        <f t="shared" si="30"/>
        <v>2018</v>
      </c>
      <c r="G931" s="140" t="s">
        <v>1661</v>
      </c>
      <c r="H931" s="116">
        <v>17</v>
      </c>
      <c r="I931" s="116">
        <v>2018</v>
      </c>
      <c r="J931" t="str">
        <f t="shared" si="29"/>
        <v>17/09/2018</v>
      </c>
      <c r="N931" s="136" t="s">
        <v>997</v>
      </c>
      <c r="O931" s="136">
        <v>2.02</v>
      </c>
      <c r="P931" s="136" t="s">
        <v>434</v>
      </c>
      <c r="Q931" s="136">
        <v>2.16</v>
      </c>
      <c r="R931" s="136" t="s">
        <v>434</v>
      </c>
      <c r="S931" s="136">
        <v>2.35</v>
      </c>
      <c r="T931" s="136">
        <v>2.57</v>
      </c>
      <c r="U931" s="136">
        <v>2.78</v>
      </c>
      <c r="V931" s="136">
        <v>2.85</v>
      </c>
      <c r="W931" s="136">
        <v>2.89</v>
      </c>
      <c r="X931" s="136">
        <v>2.96</v>
      </c>
      <c r="Y931" s="136">
        <v>2.99</v>
      </c>
      <c r="Z931" s="136">
        <v>3.07</v>
      </c>
      <c r="AA931" s="136">
        <v>3.13</v>
      </c>
    </row>
    <row r="932" spans="1:27" ht="23.4" thickBot="1">
      <c r="A932" s="115" t="s">
        <v>2595</v>
      </c>
      <c r="B932" s="144">
        <v>2.88</v>
      </c>
      <c r="C932" s="148">
        <v>1.03</v>
      </c>
      <c r="D932" s="116">
        <f t="shared" si="30"/>
        <v>2018</v>
      </c>
      <c r="G932" s="141" t="s">
        <v>1661</v>
      </c>
      <c r="H932" s="116">
        <v>18</v>
      </c>
      <c r="I932" s="116">
        <v>2018</v>
      </c>
      <c r="J932" t="str">
        <f t="shared" si="29"/>
        <v>18/09/2018</v>
      </c>
      <c r="N932" s="138" t="s">
        <v>998</v>
      </c>
      <c r="O932" s="138">
        <v>2.0499999999999998</v>
      </c>
      <c r="P932" s="138" t="s">
        <v>434</v>
      </c>
      <c r="Q932" s="138">
        <v>2.17</v>
      </c>
      <c r="R932" s="138" t="s">
        <v>434</v>
      </c>
      <c r="S932" s="138">
        <v>2.36</v>
      </c>
      <c r="T932" s="138">
        <v>2.58</v>
      </c>
      <c r="U932" s="138">
        <v>2.81</v>
      </c>
      <c r="V932" s="138">
        <v>2.88</v>
      </c>
      <c r="W932" s="138">
        <v>2.94</v>
      </c>
      <c r="X932" s="138">
        <v>3.01</v>
      </c>
      <c r="Y932" s="138">
        <v>3.05</v>
      </c>
      <c r="Z932" s="138">
        <v>3.14</v>
      </c>
      <c r="AA932" s="138">
        <v>3.2</v>
      </c>
    </row>
    <row r="933" spans="1:27" ht="23.4" thickBot="1">
      <c r="A933" s="115" t="s">
        <v>2596</v>
      </c>
      <c r="B933" s="143">
        <v>2.89</v>
      </c>
      <c r="C933" s="147">
        <v>1.05</v>
      </c>
      <c r="D933" s="116">
        <f t="shared" si="30"/>
        <v>2018</v>
      </c>
      <c r="G933" s="140" t="s">
        <v>1661</v>
      </c>
      <c r="H933" s="116">
        <v>19</v>
      </c>
      <c r="I933" s="116">
        <v>2018</v>
      </c>
      <c r="J933" t="str">
        <f t="shared" si="29"/>
        <v>19/09/2018</v>
      </c>
      <c r="N933" s="136" t="s">
        <v>999</v>
      </c>
      <c r="O933" s="136">
        <v>2.0299999999999998</v>
      </c>
      <c r="P933" s="136" t="s">
        <v>434</v>
      </c>
      <c r="Q933" s="136">
        <v>2.16</v>
      </c>
      <c r="R933" s="136" t="s">
        <v>434</v>
      </c>
      <c r="S933" s="136">
        <v>2.36</v>
      </c>
      <c r="T933" s="136">
        <v>2.58</v>
      </c>
      <c r="U933" s="136">
        <v>2.81</v>
      </c>
      <c r="V933" s="136">
        <v>2.89</v>
      </c>
      <c r="W933" s="136">
        <v>2.96</v>
      </c>
      <c r="X933" s="136">
        <v>3.04</v>
      </c>
      <c r="Y933" s="136">
        <v>3.08</v>
      </c>
      <c r="Z933" s="136">
        <v>3.16</v>
      </c>
      <c r="AA933" s="136">
        <v>3.23</v>
      </c>
    </row>
    <row r="934" spans="1:27" ht="23.4" thickBot="1">
      <c r="A934" s="115" t="s">
        <v>2597</v>
      </c>
      <c r="B934" s="144">
        <v>2.89</v>
      </c>
      <c r="C934" s="148">
        <v>1.03</v>
      </c>
      <c r="D934" s="116">
        <f t="shared" si="30"/>
        <v>2018</v>
      </c>
      <c r="G934" s="141" t="s">
        <v>1661</v>
      </c>
      <c r="H934" s="116">
        <v>20</v>
      </c>
      <c r="I934" s="116">
        <v>2018</v>
      </c>
      <c r="J934" t="str">
        <f t="shared" si="29"/>
        <v>20/09/2018</v>
      </c>
      <c r="N934" s="138" t="s">
        <v>1000</v>
      </c>
      <c r="O934" s="138">
        <v>2.0299999999999998</v>
      </c>
      <c r="P934" s="138" t="s">
        <v>434</v>
      </c>
      <c r="Q934" s="138">
        <v>2.17</v>
      </c>
      <c r="R934" s="138" t="s">
        <v>434</v>
      </c>
      <c r="S934" s="138">
        <v>2.37</v>
      </c>
      <c r="T934" s="138">
        <v>2.58</v>
      </c>
      <c r="U934" s="138">
        <v>2.81</v>
      </c>
      <c r="V934" s="138">
        <v>2.89</v>
      </c>
      <c r="W934" s="138">
        <v>2.96</v>
      </c>
      <c r="X934" s="138">
        <v>3.03</v>
      </c>
      <c r="Y934" s="138">
        <v>3.07</v>
      </c>
      <c r="Z934" s="138">
        <v>3.15</v>
      </c>
      <c r="AA934" s="138">
        <v>3.21</v>
      </c>
    </row>
    <row r="935" spans="1:27" ht="23.4" thickBot="1">
      <c r="A935" s="115" t="s">
        <v>2598</v>
      </c>
      <c r="B935" s="143">
        <v>2.89</v>
      </c>
      <c r="C935" s="147">
        <v>1.02</v>
      </c>
      <c r="D935" s="116">
        <f t="shared" si="30"/>
        <v>2018</v>
      </c>
      <c r="G935" s="140" t="s">
        <v>1661</v>
      </c>
      <c r="H935" s="116">
        <v>21</v>
      </c>
      <c r="I935" s="116">
        <v>2018</v>
      </c>
      <c r="J935" t="str">
        <f t="shared" si="29"/>
        <v>21/09/2018</v>
      </c>
      <c r="N935" s="136" t="s">
        <v>1001</v>
      </c>
      <c r="O935" s="136">
        <v>2.0499999999999998</v>
      </c>
      <c r="P935" s="136" t="s">
        <v>434</v>
      </c>
      <c r="Q935" s="136">
        <v>2.1800000000000002</v>
      </c>
      <c r="R935" s="136" t="s">
        <v>434</v>
      </c>
      <c r="S935" s="136">
        <v>2.38</v>
      </c>
      <c r="T935" s="136">
        <v>2.58</v>
      </c>
      <c r="U935" s="136">
        <v>2.81</v>
      </c>
      <c r="V935" s="136">
        <v>2.89</v>
      </c>
      <c r="W935" s="136">
        <v>2.95</v>
      </c>
      <c r="X935" s="136">
        <v>3.03</v>
      </c>
      <c r="Y935" s="136">
        <v>3.07</v>
      </c>
      <c r="Z935" s="136">
        <v>3.14</v>
      </c>
      <c r="AA935" s="136">
        <v>3.2</v>
      </c>
    </row>
    <row r="936" spans="1:27" ht="23.4" thickBot="1">
      <c r="A936" s="115" t="s">
        <v>2599</v>
      </c>
      <c r="B936" s="144">
        <v>2.89</v>
      </c>
      <c r="C936" s="148">
        <v>1.03</v>
      </c>
      <c r="D936" s="116">
        <f t="shared" si="30"/>
        <v>2018</v>
      </c>
      <c r="G936" s="141" t="s">
        <v>1661</v>
      </c>
      <c r="H936" s="116">
        <v>24</v>
      </c>
      <c r="I936" s="116">
        <v>2018</v>
      </c>
      <c r="J936" t="str">
        <f t="shared" si="29"/>
        <v>24/09/2018</v>
      </c>
      <c r="N936" s="138" t="s">
        <v>1002</v>
      </c>
      <c r="O936" s="138">
        <v>2.0699999999999998</v>
      </c>
      <c r="P936" s="138" t="s">
        <v>434</v>
      </c>
      <c r="Q936" s="138">
        <v>2.2200000000000002</v>
      </c>
      <c r="R936" s="138" t="s">
        <v>434</v>
      </c>
      <c r="S936" s="138">
        <v>2.38</v>
      </c>
      <c r="T936" s="138">
        <v>2.6</v>
      </c>
      <c r="U936" s="138">
        <v>2.83</v>
      </c>
      <c r="V936" s="138">
        <v>2.89</v>
      </c>
      <c r="W936" s="138">
        <v>2.96</v>
      </c>
      <c r="X936" s="138">
        <v>3.04</v>
      </c>
      <c r="Y936" s="138">
        <v>3.08</v>
      </c>
      <c r="Z936" s="138">
        <v>3.15</v>
      </c>
      <c r="AA936" s="138">
        <v>3.21</v>
      </c>
    </row>
    <row r="937" spans="1:27" ht="23.4" thickBot="1">
      <c r="A937" s="115" t="s">
        <v>2600</v>
      </c>
      <c r="B937" s="143">
        <v>2.91</v>
      </c>
      <c r="C937" s="147">
        <v>1.04</v>
      </c>
      <c r="D937" s="116">
        <f t="shared" si="30"/>
        <v>2018</v>
      </c>
      <c r="G937" s="140" t="s">
        <v>1661</v>
      </c>
      <c r="H937" s="116">
        <v>25</v>
      </c>
      <c r="I937" s="116">
        <v>2018</v>
      </c>
      <c r="J937" t="str">
        <f t="shared" si="29"/>
        <v>25/09/2018</v>
      </c>
      <c r="N937" s="136" t="s">
        <v>1003</v>
      </c>
      <c r="O937" s="136">
        <v>2.12</v>
      </c>
      <c r="P937" s="136" t="s">
        <v>434</v>
      </c>
      <c r="Q937" s="136">
        <v>2.21</v>
      </c>
      <c r="R937" s="136" t="s">
        <v>434</v>
      </c>
      <c r="S937" s="136">
        <v>2.38</v>
      </c>
      <c r="T937" s="136">
        <v>2.59</v>
      </c>
      <c r="U937" s="136">
        <v>2.83</v>
      </c>
      <c r="V937" s="136">
        <v>2.91</v>
      </c>
      <c r="W937" s="136">
        <v>2.99</v>
      </c>
      <c r="X937" s="136">
        <v>3.06</v>
      </c>
      <c r="Y937" s="136">
        <v>3.1</v>
      </c>
      <c r="Z937" s="136">
        <v>3.17</v>
      </c>
      <c r="AA937" s="136">
        <v>3.23</v>
      </c>
    </row>
    <row r="938" spans="1:27" ht="23.4" thickBot="1">
      <c r="A938" s="115" t="s">
        <v>2601</v>
      </c>
      <c r="B938" s="144">
        <v>2.89</v>
      </c>
      <c r="C938" s="148">
        <v>1.02</v>
      </c>
      <c r="D938" s="116">
        <f t="shared" si="30"/>
        <v>2018</v>
      </c>
      <c r="G938" s="141" t="s">
        <v>1661</v>
      </c>
      <c r="H938" s="116">
        <v>26</v>
      </c>
      <c r="I938" s="116">
        <v>2018</v>
      </c>
      <c r="J938" t="str">
        <f t="shared" si="29"/>
        <v>26/09/2018</v>
      </c>
      <c r="N938" s="138" t="s">
        <v>1004</v>
      </c>
      <c r="O938" s="138">
        <v>2.11</v>
      </c>
      <c r="P938" s="138" t="s">
        <v>434</v>
      </c>
      <c r="Q938" s="138">
        <v>2.2000000000000002</v>
      </c>
      <c r="R938" s="138" t="s">
        <v>434</v>
      </c>
      <c r="S938" s="138">
        <v>2.37</v>
      </c>
      <c r="T938" s="138">
        <v>2.58</v>
      </c>
      <c r="U938" s="138">
        <v>2.83</v>
      </c>
      <c r="V938" s="138">
        <v>2.89</v>
      </c>
      <c r="W938" s="138">
        <v>2.96</v>
      </c>
      <c r="X938" s="138">
        <v>3.02</v>
      </c>
      <c r="Y938" s="138">
        <v>3.06</v>
      </c>
      <c r="Z938" s="138">
        <v>3.14</v>
      </c>
      <c r="AA938" s="138">
        <v>3.19</v>
      </c>
    </row>
    <row r="939" spans="1:27" ht="23.4" thickBot="1">
      <c r="A939" s="115" t="s">
        <v>2602</v>
      </c>
      <c r="B939" s="143">
        <v>2.89</v>
      </c>
      <c r="C939" s="147">
        <v>1.02</v>
      </c>
      <c r="D939" s="116">
        <f t="shared" si="30"/>
        <v>2018</v>
      </c>
      <c r="G939" s="140" t="s">
        <v>1661</v>
      </c>
      <c r="H939" s="116">
        <v>27</v>
      </c>
      <c r="I939" s="116">
        <v>2018</v>
      </c>
      <c r="J939" t="str">
        <f t="shared" si="29"/>
        <v>27/09/2018</v>
      </c>
      <c r="N939" s="136" t="s">
        <v>1005</v>
      </c>
      <c r="O939" s="136">
        <v>2.1</v>
      </c>
      <c r="P939" s="136" t="s">
        <v>434</v>
      </c>
      <c r="Q939" s="136">
        <v>2.1800000000000002</v>
      </c>
      <c r="R939" s="136" t="s">
        <v>434</v>
      </c>
      <c r="S939" s="136">
        <v>2.37</v>
      </c>
      <c r="T939" s="136">
        <v>2.58</v>
      </c>
      <c r="U939" s="136">
        <v>2.83</v>
      </c>
      <c r="V939" s="136">
        <v>2.89</v>
      </c>
      <c r="W939" s="136">
        <v>2.96</v>
      </c>
      <c r="X939" s="136">
        <v>3.02</v>
      </c>
      <c r="Y939" s="136">
        <v>3.06</v>
      </c>
      <c r="Z939" s="136">
        <v>3.13</v>
      </c>
      <c r="AA939" s="136">
        <v>3.19</v>
      </c>
    </row>
    <row r="940" spans="1:27" ht="23.4" thickBot="1">
      <c r="A940" s="115" t="s">
        <v>2603</v>
      </c>
      <c r="B940" s="144">
        <v>2.88</v>
      </c>
      <c r="C940" s="148">
        <v>1.02</v>
      </c>
      <c r="D940" s="116">
        <f t="shared" si="30"/>
        <v>2018</v>
      </c>
      <c r="G940" s="141" t="s">
        <v>1661</v>
      </c>
      <c r="H940" s="116">
        <v>28</v>
      </c>
      <c r="I940" s="116">
        <v>2018</v>
      </c>
      <c r="J940" t="str">
        <f t="shared" si="29"/>
        <v>28/09/2018</v>
      </c>
      <c r="N940" s="138" t="s">
        <v>1006</v>
      </c>
      <c r="O940" s="138">
        <v>2.12</v>
      </c>
      <c r="P940" s="138" t="s">
        <v>434</v>
      </c>
      <c r="Q940" s="138">
        <v>2.19</v>
      </c>
      <c r="R940" s="138" t="s">
        <v>434</v>
      </c>
      <c r="S940" s="138">
        <v>2.36</v>
      </c>
      <c r="T940" s="138">
        <v>2.59</v>
      </c>
      <c r="U940" s="138">
        <v>2.81</v>
      </c>
      <c r="V940" s="138">
        <v>2.88</v>
      </c>
      <c r="W940" s="138">
        <v>2.94</v>
      </c>
      <c r="X940" s="138">
        <v>3.01</v>
      </c>
      <c r="Y940" s="138">
        <v>3.05</v>
      </c>
      <c r="Z940" s="138">
        <v>3.13</v>
      </c>
      <c r="AA940" s="138">
        <v>3.19</v>
      </c>
    </row>
    <row r="941" spans="1:27" ht="23.4" thickBot="1">
      <c r="A941" s="115" t="s">
        <v>2604</v>
      </c>
      <c r="B941" s="143">
        <v>2.9</v>
      </c>
      <c r="C941" s="147">
        <v>1.07</v>
      </c>
      <c r="D941" s="116">
        <f t="shared" si="30"/>
        <v>2018</v>
      </c>
      <c r="G941" s="140" t="s">
        <v>1662</v>
      </c>
      <c r="H941" s="116">
        <v>1</v>
      </c>
      <c r="I941" s="116">
        <v>2018</v>
      </c>
      <c r="J941" t="str">
        <f t="shared" si="29"/>
        <v>1/10/2018</v>
      </c>
      <c r="N941" s="135">
        <v>43110</v>
      </c>
      <c r="O941" s="136">
        <v>2.13</v>
      </c>
      <c r="P941" s="136" t="s">
        <v>434</v>
      </c>
      <c r="Q941" s="136">
        <v>2.23</v>
      </c>
      <c r="R941" s="136" t="s">
        <v>434</v>
      </c>
      <c r="S941" s="136">
        <v>2.4</v>
      </c>
      <c r="T941" s="136">
        <v>2.6</v>
      </c>
      <c r="U941" s="136">
        <v>2.82</v>
      </c>
      <c r="V941" s="136">
        <v>2.9</v>
      </c>
      <c r="W941" s="136">
        <v>2.96</v>
      </c>
      <c r="X941" s="136">
        <v>3.04</v>
      </c>
      <c r="Y941" s="136">
        <v>3.09</v>
      </c>
      <c r="Z941" s="136">
        <v>3.18</v>
      </c>
      <c r="AA941" s="136">
        <v>3.24</v>
      </c>
    </row>
    <row r="942" spans="1:27" ht="23.4" thickBot="1">
      <c r="A942" s="115" t="s">
        <v>2605</v>
      </c>
      <c r="B942" s="144">
        <v>2.88</v>
      </c>
      <c r="C942" s="148">
        <v>1.05</v>
      </c>
      <c r="D942" s="116">
        <f t="shared" si="30"/>
        <v>2018</v>
      </c>
      <c r="G942" s="141" t="s">
        <v>1662</v>
      </c>
      <c r="H942" s="116">
        <v>2</v>
      </c>
      <c r="I942" s="116">
        <v>2018</v>
      </c>
      <c r="J942" t="str">
        <f t="shared" si="29"/>
        <v>2/10/2018</v>
      </c>
      <c r="N942" s="137">
        <v>43141</v>
      </c>
      <c r="O942" s="138">
        <v>2.14</v>
      </c>
      <c r="P942" s="138" t="s">
        <v>434</v>
      </c>
      <c r="Q942" s="138">
        <v>2.23</v>
      </c>
      <c r="R942" s="138" t="s">
        <v>434</v>
      </c>
      <c r="S942" s="138">
        <v>2.41</v>
      </c>
      <c r="T942" s="138">
        <v>2.61</v>
      </c>
      <c r="U942" s="138">
        <v>2.82</v>
      </c>
      <c r="V942" s="138">
        <v>2.88</v>
      </c>
      <c r="W942" s="138">
        <v>2.94</v>
      </c>
      <c r="X942" s="138">
        <v>3.01</v>
      </c>
      <c r="Y942" s="138">
        <v>3.05</v>
      </c>
      <c r="Z942" s="138">
        <v>3.14</v>
      </c>
      <c r="AA942" s="138">
        <v>3.2</v>
      </c>
    </row>
    <row r="943" spans="1:27" ht="23.4" thickBot="1">
      <c r="A943" s="115" t="s">
        <v>2606</v>
      </c>
      <c r="B943" s="143">
        <v>2.94</v>
      </c>
      <c r="C943" s="147">
        <v>1.1100000000000001</v>
      </c>
      <c r="D943" s="116">
        <f t="shared" si="30"/>
        <v>2018</v>
      </c>
      <c r="G943" s="140" t="s">
        <v>1662</v>
      </c>
      <c r="H943" s="116">
        <v>3</v>
      </c>
      <c r="I943" s="116">
        <v>2018</v>
      </c>
      <c r="J943" t="str">
        <f t="shared" si="29"/>
        <v>3/10/2018</v>
      </c>
      <c r="N943" s="135">
        <v>43169</v>
      </c>
      <c r="O943" s="136">
        <v>2.15</v>
      </c>
      <c r="P943" s="136" t="s">
        <v>434</v>
      </c>
      <c r="Q943" s="136">
        <v>2.23</v>
      </c>
      <c r="R943" s="136" t="s">
        <v>434</v>
      </c>
      <c r="S943" s="136">
        <v>2.41</v>
      </c>
      <c r="T943" s="136">
        <v>2.62</v>
      </c>
      <c r="U943" s="136">
        <v>2.85</v>
      </c>
      <c r="V943" s="136">
        <v>2.94</v>
      </c>
      <c r="W943" s="136">
        <v>3.02</v>
      </c>
      <c r="X943" s="136">
        <v>3.1</v>
      </c>
      <c r="Y943" s="136">
        <v>3.15</v>
      </c>
      <c r="Z943" s="136">
        <v>3.24</v>
      </c>
      <c r="AA943" s="136">
        <v>3.3</v>
      </c>
    </row>
    <row r="944" spans="1:27" ht="23.4" thickBot="1">
      <c r="A944" s="115" t="s">
        <v>2607</v>
      </c>
      <c r="B944" s="144">
        <v>2.97</v>
      </c>
      <c r="C944" s="148">
        <v>1.1599999999999999</v>
      </c>
      <c r="D944" s="116">
        <f t="shared" si="30"/>
        <v>2018</v>
      </c>
      <c r="G944" s="141" t="s">
        <v>1662</v>
      </c>
      <c r="H944" s="116">
        <v>4</v>
      </c>
      <c r="I944" s="116">
        <v>2018</v>
      </c>
      <c r="J944" t="str">
        <f t="shared" si="29"/>
        <v>4/10/2018</v>
      </c>
      <c r="N944" s="137">
        <v>43200</v>
      </c>
      <c r="O944" s="138">
        <v>2.16</v>
      </c>
      <c r="P944" s="138" t="s">
        <v>434</v>
      </c>
      <c r="Q944" s="138">
        <v>2.2200000000000002</v>
      </c>
      <c r="R944" s="138" t="s">
        <v>434</v>
      </c>
      <c r="S944" s="138">
        <v>2.42</v>
      </c>
      <c r="T944" s="138">
        <v>2.63</v>
      </c>
      <c r="U944" s="138">
        <v>2.87</v>
      </c>
      <c r="V944" s="138">
        <v>2.97</v>
      </c>
      <c r="W944" s="138">
        <v>3.05</v>
      </c>
      <c r="X944" s="138">
        <v>3.14</v>
      </c>
      <c r="Y944" s="138">
        <v>3.19</v>
      </c>
      <c r="Z944" s="138">
        <v>3.29</v>
      </c>
      <c r="AA944" s="138">
        <v>3.35</v>
      </c>
    </row>
    <row r="945" spans="1:27" ht="23.4" thickBot="1">
      <c r="A945" s="115" t="s">
        <v>2608</v>
      </c>
      <c r="B945" s="143">
        <v>2.99</v>
      </c>
      <c r="C945" s="147">
        <v>1.21</v>
      </c>
      <c r="D945" s="116">
        <f t="shared" si="30"/>
        <v>2018</v>
      </c>
      <c r="G945" s="140" t="s">
        <v>1662</v>
      </c>
      <c r="H945" s="116">
        <v>5</v>
      </c>
      <c r="I945" s="116">
        <v>2018</v>
      </c>
      <c r="J945" t="str">
        <f t="shared" si="29"/>
        <v>5/10/2018</v>
      </c>
      <c r="N945" s="135">
        <v>43230</v>
      </c>
      <c r="O945" s="136">
        <v>2.15</v>
      </c>
      <c r="P945" s="136" t="s">
        <v>434</v>
      </c>
      <c r="Q945" s="136">
        <v>2.23</v>
      </c>
      <c r="R945" s="136" t="s">
        <v>434</v>
      </c>
      <c r="S945" s="136">
        <v>2.41</v>
      </c>
      <c r="T945" s="136">
        <v>2.64</v>
      </c>
      <c r="U945" s="136">
        <v>2.88</v>
      </c>
      <c r="V945" s="136">
        <v>2.99</v>
      </c>
      <c r="W945" s="136">
        <v>3.07</v>
      </c>
      <c r="X945" s="136">
        <v>3.18</v>
      </c>
      <c r="Y945" s="136">
        <v>3.23</v>
      </c>
      <c r="Z945" s="136">
        <v>3.34</v>
      </c>
      <c r="AA945" s="136">
        <v>3.4</v>
      </c>
    </row>
    <row r="946" spans="1:27" ht="23.4" thickBot="1">
      <c r="A946" s="115" t="s">
        <v>2609</v>
      </c>
      <c r="B946" s="144">
        <v>2.98</v>
      </c>
      <c r="C946" s="148">
        <v>1.17</v>
      </c>
      <c r="D946" s="116">
        <f t="shared" si="30"/>
        <v>2018</v>
      </c>
      <c r="G946" s="141" t="s">
        <v>1662</v>
      </c>
      <c r="H946" s="116">
        <v>9</v>
      </c>
      <c r="I946" s="116">
        <v>2018</v>
      </c>
      <c r="J946" t="str">
        <f t="shared" si="29"/>
        <v>9/10/2018</v>
      </c>
      <c r="N946" s="137">
        <v>43353</v>
      </c>
      <c r="O946" s="138">
        <v>2.17</v>
      </c>
      <c r="P946" s="138" t="s">
        <v>434</v>
      </c>
      <c r="Q946" s="138">
        <v>2.25</v>
      </c>
      <c r="R946" s="138" t="s">
        <v>434</v>
      </c>
      <c r="S946" s="138">
        <v>2.46</v>
      </c>
      <c r="T946" s="138">
        <v>2.65</v>
      </c>
      <c r="U946" s="138">
        <v>2.88</v>
      </c>
      <c r="V946" s="138">
        <v>2.98</v>
      </c>
      <c r="W946" s="138">
        <v>3.05</v>
      </c>
      <c r="X946" s="138">
        <v>3.15</v>
      </c>
      <c r="Y946" s="138">
        <v>3.21</v>
      </c>
      <c r="Z946" s="138">
        <v>3.3</v>
      </c>
      <c r="AA946" s="138">
        <v>3.37</v>
      </c>
    </row>
    <row r="947" spans="1:27" ht="23.4" thickBot="1">
      <c r="A947" s="115" t="s">
        <v>2610</v>
      </c>
      <c r="B947" s="143">
        <v>2.97</v>
      </c>
      <c r="C947" s="147">
        <v>1.2</v>
      </c>
      <c r="D947" s="116">
        <f t="shared" si="30"/>
        <v>2018</v>
      </c>
      <c r="G947" s="140" t="s">
        <v>1662</v>
      </c>
      <c r="H947" s="116">
        <v>10</v>
      </c>
      <c r="I947" s="116">
        <v>2018</v>
      </c>
      <c r="J947" t="str">
        <f t="shared" si="29"/>
        <v>10/10/2018</v>
      </c>
      <c r="N947" s="135">
        <v>43383</v>
      </c>
      <c r="O947" s="136">
        <v>2.1800000000000002</v>
      </c>
      <c r="P947" s="136" t="s">
        <v>434</v>
      </c>
      <c r="Q947" s="136">
        <v>2.27</v>
      </c>
      <c r="R947" s="136" t="s">
        <v>434</v>
      </c>
      <c r="S947" s="136">
        <v>2.4500000000000002</v>
      </c>
      <c r="T947" s="136">
        <v>2.67</v>
      </c>
      <c r="U947" s="136">
        <v>2.88</v>
      </c>
      <c r="V947" s="136">
        <v>2.97</v>
      </c>
      <c r="W947" s="136">
        <v>3.05</v>
      </c>
      <c r="X947" s="136">
        <v>3.15</v>
      </c>
      <c r="Y947" s="136">
        <v>3.22</v>
      </c>
      <c r="Z947" s="136">
        <v>3.33</v>
      </c>
      <c r="AA947" s="136">
        <v>3.39</v>
      </c>
    </row>
    <row r="948" spans="1:27" ht="23.4" thickBot="1">
      <c r="A948" s="115" t="s">
        <v>2611</v>
      </c>
      <c r="B948" s="144">
        <v>2.94</v>
      </c>
      <c r="C948" s="148">
        <v>1.1599999999999999</v>
      </c>
      <c r="D948" s="116">
        <f t="shared" si="30"/>
        <v>2018</v>
      </c>
      <c r="G948" s="141" t="s">
        <v>1662</v>
      </c>
      <c r="H948" s="116">
        <v>11</v>
      </c>
      <c r="I948" s="116">
        <v>2018</v>
      </c>
      <c r="J948" t="str">
        <f t="shared" si="29"/>
        <v>11/10/2018</v>
      </c>
      <c r="N948" s="137">
        <v>43414</v>
      </c>
      <c r="O948" s="138">
        <v>2.14</v>
      </c>
      <c r="P948" s="138" t="s">
        <v>434</v>
      </c>
      <c r="Q948" s="138">
        <v>2.27</v>
      </c>
      <c r="R948" s="138" t="s">
        <v>434</v>
      </c>
      <c r="S948" s="138">
        <v>2.44</v>
      </c>
      <c r="T948" s="138">
        <v>2.66</v>
      </c>
      <c r="U948" s="138">
        <v>2.85</v>
      </c>
      <c r="V948" s="138">
        <v>2.94</v>
      </c>
      <c r="W948" s="138">
        <v>3</v>
      </c>
      <c r="X948" s="138">
        <v>3.09</v>
      </c>
      <c r="Y948" s="138">
        <v>3.14</v>
      </c>
      <c r="Z948" s="138">
        <v>3.25</v>
      </c>
      <c r="AA948" s="138">
        <v>3.32</v>
      </c>
    </row>
    <row r="949" spans="1:27" ht="23.4" thickBot="1">
      <c r="A949" s="115" t="s">
        <v>2612</v>
      </c>
      <c r="B949" s="143">
        <v>2.93</v>
      </c>
      <c r="C949" s="147">
        <v>1.1599999999999999</v>
      </c>
      <c r="D949" s="116">
        <f t="shared" si="30"/>
        <v>2018</v>
      </c>
      <c r="G949" s="140" t="s">
        <v>1662</v>
      </c>
      <c r="H949" s="116">
        <v>12</v>
      </c>
      <c r="I949" s="116">
        <v>2018</v>
      </c>
      <c r="J949" t="str">
        <f t="shared" si="29"/>
        <v>12/10/2018</v>
      </c>
      <c r="N949" s="135">
        <v>43444</v>
      </c>
      <c r="O949" s="136">
        <v>2.14</v>
      </c>
      <c r="P949" s="136" t="s">
        <v>434</v>
      </c>
      <c r="Q949" s="136">
        <v>2.2799999999999998</v>
      </c>
      <c r="R949" s="136" t="s">
        <v>434</v>
      </c>
      <c r="S949" s="136">
        <v>2.44</v>
      </c>
      <c r="T949" s="136">
        <v>2.66</v>
      </c>
      <c r="U949" s="136">
        <v>2.85</v>
      </c>
      <c r="V949" s="136">
        <v>2.93</v>
      </c>
      <c r="W949" s="136">
        <v>3</v>
      </c>
      <c r="X949" s="136">
        <v>3.09</v>
      </c>
      <c r="Y949" s="136">
        <v>3.15</v>
      </c>
      <c r="Z949" s="136">
        <v>3.25</v>
      </c>
      <c r="AA949" s="136">
        <v>3.32</v>
      </c>
    </row>
    <row r="950" spans="1:27" ht="23.4" thickBot="1">
      <c r="A950" s="115" t="s">
        <v>2613</v>
      </c>
      <c r="B950" s="144">
        <v>2.94</v>
      </c>
      <c r="C950" s="148">
        <v>1.17</v>
      </c>
      <c r="D950" s="116">
        <f t="shared" si="30"/>
        <v>2018</v>
      </c>
      <c r="G950" s="141" t="s">
        <v>1662</v>
      </c>
      <c r="H950" s="116">
        <v>15</v>
      </c>
      <c r="I950" s="116">
        <v>2018</v>
      </c>
      <c r="J950" t="str">
        <f t="shared" si="29"/>
        <v>15/10/2018</v>
      </c>
      <c r="N950" s="138" t="s">
        <v>1007</v>
      </c>
      <c r="O950" s="138">
        <v>2.17</v>
      </c>
      <c r="P950" s="138" t="s">
        <v>434</v>
      </c>
      <c r="Q950" s="138">
        <v>2.31</v>
      </c>
      <c r="R950" s="138" t="s">
        <v>434</v>
      </c>
      <c r="S950" s="138">
        <v>2.4700000000000002</v>
      </c>
      <c r="T950" s="138">
        <v>2.67</v>
      </c>
      <c r="U950" s="138">
        <v>2.85</v>
      </c>
      <c r="V950" s="138">
        <v>2.94</v>
      </c>
      <c r="W950" s="138">
        <v>3.01</v>
      </c>
      <c r="X950" s="138">
        <v>3.1</v>
      </c>
      <c r="Y950" s="138">
        <v>3.16</v>
      </c>
      <c r="Z950" s="138">
        <v>3.27</v>
      </c>
      <c r="AA950" s="138">
        <v>3.34</v>
      </c>
    </row>
    <row r="951" spans="1:27" ht="23.4" thickBot="1">
      <c r="A951" s="115" t="s">
        <v>2614</v>
      </c>
      <c r="B951" s="143">
        <v>2.95</v>
      </c>
      <c r="C951" s="147">
        <v>1.17</v>
      </c>
      <c r="D951" s="116">
        <f t="shared" si="30"/>
        <v>2018</v>
      </c>
      <c r="G951" s="140" t="s">
        <v>1662</v>
      </c>
      <c r="H951" s="116">
        <v>16</v>
      </c>
      <c r="I951" s="116">
        <v>2018</v>
      </c>
      <c r="J951" t="str">
        <f t="shared" si="29"/>
        <v>16/10/2018</v>
      </c>
      <c r="N951" s="136" t="s">
        <v>1008</v>
      </c>
      <c r="O951" s="136">
        <v>2.19</v>
      </c>
      <c r="P951" s="136">
        <v>2.2200000000000002</v>
      </c>
      <c r="Q951" s="136">
        <v>2.2999999999999998</v>
      </c>
      <c r="R951" s="136" t="s">
        <v>434</v>
      </c>
      <c r="S951" s="136">
        <v>2.46</v>
      </c>
      <c r="T951" s="136">
        <v>2.66</v>
      </c>
      <c r="U951" s="136">
        <v>2.87</v>
      </c>
      <c r="V951" s="136">
        <v>2.95</v>
      </c>
      <c r="W951" s="136">
        <v>3.02</v>
      </c>
      <c r="X951" s="136">
        <v>3.1</v>
      </c>
      <c r="Y951" s="136">
        <v>3.16</v>
      </c>
      <c r="Z951" s="136">
        <v>3.26</v>
      </c>
      <c r="AA951" s="136">
        <v>3.32</v>
      </c>
    </row>
    <row r="952" spans="1:27" ht="23.4" thickBot="1">
      <c r="A952" s="115" t="s">
        <v>2615</v>
      </c>
      <c r="B952" s="144">
        <v>2.97</v>
      </c>
      <c r="C952" s="148">
        <v>1.19</v>
      </c>
      <c r="D952" s="116">
        <f t="shared" si="30"/>
        <v>2018</v>
      </c>
      <c r="G952" s="141" t="s">
        <v>1662</v>
      </c>
      <c r="H952" s="116">
        <v>17</v>
      </c>
      <c r="I952" s="116">
        <v>2018</v>
      </c>
      <c r="J952" t="str">
        <f t="shared" si="29"/>
        <v>17/10/2018</v>
      </c>
      <c r="N952" s="138" t="s">
        <v>1009</v>
      </c>
      <c r="O952" s="138">
        <v>2.2000000000000002</v>
      </c>
      <c r="P952" s="138">
        <v>2.23</v>
      </c>
      <c r="Q952" s="138">
        <v>2.31</v>
      </c>
      <c r="R952" s="138" t="s">
        <v>434</v>
      </c>
      <c r="S952" s="138">
        <v>2.4700000000000002</v>
      </c>
      <c r="T952" s="138">
        <v>2.66</v>
      </c>
      <c r="U952" s="138">
        <v>2.89</v>
      </c>
      <c r="V952" s="138">
        <v>2.97</v>
      </c>
      <c r="W952" s="138">
        <v>3.04</v>
      </c>
      <c r="X952" s="138">
        <v>3.13</v>
      </c>
      <c r="Y952" s="138">
        <v>3.19</v>
      </c>
      <c r="Z952" s="138">
        <v>3.29</v>
      </c>
      <c r="AA952" s="138">
        <v>3.35</v>
      </c>
    </row>
    <row r="953" spans="1:27" ht="23.4" thickBot="1">
      <c r="A953" s="115" t="s">
        <v>2616</v>
      </c>
      <c r="B953" s="143">
        <v>2.95</v>
      </c>
      <c r="C953" s="147">
        <v>1.21</v>
      </c>
      <c r="D953" s="116">
        <f t="shared" si="30"/>
        <v>2018</v>
      </c>
      <c r="G953" s="140" t="s">
        <v>1662</v>
      </c>
      <c r="H953" s="116">
        <v>18</v>
      </c>
      <c r="I953" s="116">
        <v>2018</v>
      </c>
      <c r="J953" t="str">
        <f t="shared" si="29"/>
        <v>18/10/2018</v>
      </c>
      <c r="N953" s="136" t="s">
        <v>1010</v>
      </c>
      <c r="O953" s="136">
        <v>2.19</v>
      </c>
      <c r="P953" s="136">
        <v>2.23</v>
      </c>
      <c r="Q953" s="136">
        <v>2.3199999999999998</v>
      </c>
      <c r="R953" s="136" t="s">
        <v>434</v>
      </c>
      <c r="S953" s="136">
        <v>2.4700000000000002</v>
      </c>
      <c r="T953" s="136">
        <v>2.67</v>
      </c>
      <c r="U953" s="136">
        <v>2.87</v>
      </c>
      <c r="V953" s="136">
        <v>2.95</v>
      </c>
      <c r="W953" s="136">
        <v>3.03</v>
      </c>
      <c r="X953" s="136">
        <v>3.11</v>
      </c>
      <c r="Y953" s="136">
        <v>3.17</v>
      </c>
      <c r="Z953" s="136">
        <v>3.28</v>
      </c>
      <c r="AA953" s="136">
        <v>3.36</v>
      </c>
    </row>
    <row r="954" spans="1:27" ht="23.4" thickBot="1">
      <c r="A954" s="115" t="s">
        <v>2617</v>
      </c>
      <c r="B954" s="144">
        <v>2.99</v>
      </c>
      <c r="C954" s="148">
        <v>1.23</v>
      </c>
      <c r="D954" s="116">
        <f t="shared" si="30"/>
        <v>2018</v>
      </c>
      <c r="G954" s="141" t="s">
        <v>1662</v>
      </c>
      <c r="H954" s="116">
        <v>19</v>
      </c>
      <c r="I954" s="116">
        <v>2018</v>
      </c>
      <c r="J954" t="str">
        <f t="shared" si="29"/>
        <v>19/10/2018</v>
      </c>
      <c r="N954" s="138" t="s">
        <v>1011</v>
      </c>
      <c r="O954" s="138">
        <v>2.19</v>
      </c>
      <c r="P954" s="138">
        <v>2.23</v>
      </c>
      <c r="Q954" s="138">
        <v>2.31</v>
      </c>
      <c r="R954" s="138" t="s">
        <v>434</v>
      </c>
      <c r="S954" s="138">
        <v>2.48</v>
      </c>
      <c r="T954" s="138">
        <v>2.67</v>
      </c>
      <c r="U954" s="138">
        <v>2.92</v>
      </c>
      <c r="V954" s="138">
        <v>2.99</v>
      </c>
      <c r="W954" s="138">
        <v>3.05</v>
      </c>
      <c r="X954" s="138">
        <v>3.14</v>
      </c>
      <c r="Y954" s="138">
        <v>3.2</v>
      </c>
      <c r="Z954" s="138">
        <v>3.31</v>
      </c>
      <c r="AA954" s="138">
        <v>3.38</v>
      </c>
    </row>
    <row r="955" spans="1:27" ht="23.4" thickBot="1">
      <c r="A955" s="115" t="s">
        <v>2618</v>
      </c>
      <c r="B955" s="143">
        <v>2.99</v>
      </c>
      <c r="C955" s="147">
        <v>1.24</v>
      </c>
      <c r="D955" s="116">
        <f t="shared" si="30"/>
        <v>2018</v>
      </c>
      <c r="G955" s="140" t="s">
        <v>1662</v>
      </c>
      <c r="H955" s="116">
        <v>22</v>
      </c>
      <c r="I955" s="116">
        <v>2018</v>
      </c>
      <c r="J955" t="str">
        <f t="shared" si="29"/>
        <v>22/10/2018</v>
      </c>
      <c r="N955" s="136" t="s">
        <v>1012</v>
      </c>
      <c r="O955" s="136">
        <v>2.1800000000000002</v>
      </c>
      <c r="P955" s="136">
        <v>2.25</v>
      </c>
      <c r="Q955" s="136">
        <v>2.34</v>
      </c>
      <c r="R955" s="136" t="s">
        <v>434</v>
      </c>
      <c r="S955" s="136">
        <v>2.4900000000000002</v>
      </c>
      <c r="T955" s="136">
        <v>2.68</v>
      </c>
      <c r="U955" s="136">
        <v>2.92</v>
      </c>
      <c r="V955" s="136">
        <v>2.99</v>
      </c>
      <c r="W955" s="136">
        <v>3.05</v>
      </c>
      <c r="X955" s="136">
        <v>3.13</v>
      </c>
      <c r="Y955" s="136">
        <v>3.2</v>
      </c>
      <c r="Z955" s="136">
        <v>3.31</v>
      </c>
      <c r="AA955" s="136">
        <v>3.38</v>
      </c>
    </row>
    <row r="956" spans="1:27" ht="23.4" thickBot="1">
      <c r="A956" s="115" t="s">
        <v>2619</v>
      </c>
      <c r="B956" s="144">
        <v>2.95</v>
      </c>
      <c r="C956" s="148">
        <v>1.23</v>
      </c>
      <c r="D956" s="116">
        <f t="shared" si="30"/>
        <v>2018</v>
      </c>
      <c r="G956" s="141" t="s">
        <v>1662</v>
      </c>
      <c r="H956" s="116">
        <v>23</v>
      </c>
      <c r="I956" s="116">
        <v>2018</v>
      </c>
      <c r="J956" t="str">
        <f t="shared" si="29"/>
        <v>23/10/2018</v>
      </c>
      <c r="N956" s="138" t="s">
        <v>1013</v>
      </c>
      <c r="O956" s="138">
        <v>2.21</v>
      </c>
      <c r="P956" s="138">
        <v>2.23</v>
      </c>
      <c r="Q956" s="138">
        <v>2.33</v>
      </c>
      <c r="R956" s="138" t="s">
        <v>434</v>
      </c>
      <c r="S956" s="138">
        <v>2.48</v>
      </c>
      <c r="T956" s="138">
        <v>2.67</v>
      </c>
      <c r="U956" s="138">
        <v>2.89</v>
      </c>
      <c r="V956" s="138">
        <v>2.95</v>
      </c>
      <c r="W956" s="138">
        <v>3.01</v>
      </c>
      <c r="X956" s="138">
        <v>3.1</v>
      </c>
      <c r="Y956" s="138">
        <v>3.17</v>
      </c>
      <c r="Z956" s="138">
        <v>3.29</v>
      </c>
      <c r="AA956" s="138">
        <v>3.37</v>
      </c>
    </row>
    <row r="957" spans="1:27" ht="23.4" thickBot="1">
      <c r="A957" s="115" t="s">
        <v>2620</v>
      </c>
      <c r="B957" s="143">
        <v>2.89</v>
      </c>
      <c r="C957" s="147">
        <v>1.2</v>
      </c>
      <c r="D957" s="116">
        <f t="shared" si="30"/>
        <v>2018</v>
      </c>
      <c r="G957" s="140" t="s">
        <v>1662</v>
      </c>
      <c r="H957" s="116">
        <v>24</v>
      </c>
      <c r="I957" s="116">
        <v>2018</v>
      </c>
      <c r="J957" t="str">
        <f t="shared" si="29"/>
        <v>24/10/2018</v>
      </c>
      <c r="N957" s="136" t="s">
        <v>1014</v>
      </c>
      <c r="O957" s="136">
        <v>2.2000000000000002</v>
      </c>
      <c r="P957" s="136">
        <v>2.23</v>
      </c>
      <c r="Q957" s="136">
        <v>2.34</v>
      </c>
      <c r="R957" s="136" t="s">
        <v>434</v>
      </c>
      <c r="S957" s="136">
        <v>2.4700000000000002</v>
      </c>
      <c r="T957" s="136">
        <v>2.64</v>
      </c>
      <c r="U957" s="136">
        <v>2.84</v>
      </c>
      <c r="V957" s="136">
        <v>2.89</v>
      </c>
      <c r="W957" s="136">
        <v>2.94</v>
      </c>
      <c r="X957" s="136">
        <v>3.02</v>
      </c>
      <c r="Y957" s="136">
        <v>3.1</v>
      </c>
      <c r="Z957" s="136">
        <v>3.24</v>
      </c>
      <c r="AA957" s="136">
        <v>3.33</v>
      </c>
    </row>
    <row r="958" spans="1:27" ht="23.4" thickBot="1">
      <c r="A958" s="115" t="s">
        <v>2621</v>
      </c>
      <c r="B958" s="144">
        <v>2.92</v>
      </c>
      <c r="C958" s="148">
        <v>1.25</v>
      </c>
      <c r="D958" s="116">
        <f t="shared" si="30"/>
        <v>2018</v>
      </c>
      <c r="G958" s="141" t="s">
        <v>1662</v>
      </c>
      <c r="H958" s="116">
        <v>25</v>
      </c>
      <c r="I958" s="116">
        <v>2018</v>
      </c>
      <c r="J958" t="str">
        <f t="shared" si="29"/>
        <v>25/10/2018</v>
      </c>
      <c r="N958" s="138" t="s">
        <v>1015</v>
      </c>
      <c r="O958" s="138">
        <v>2.19</v>
      </c>
      <c r="P958" s="138">
        <v>2.2400000000000002</v>
      </c>
      <c r="Q958" s="138">
        <v>2.34</v>
      </c>
      <c r="R958" s="138" t="s">
        <v>434</v>
      </c>
      <c r="S958" s="138">
        <v>2.4700000000000002</v>
      </c>
      <c r="T958" s="138">
        <v>2.66</v>
      </c>
      <c r="U958" s="138">
        <v>2.86</v>
      </c>
      <c r="V958" s="138">
        <v>2.92</v>
      </c>
      <c r="W958" s="138">
        <v>2.98</v>
      </c>
      <c r="X958" s="138">
        <v>3.07</v>
      </c>
      <c r="Y958" s="138">
        <v>3.14</v>
      </c>
      <c r="Z958" s="138">
        <v>3.27</v>
      </c>
      <c r="AA958" s="138">
        <v>3.35</v>
      </c>
    </row>
    <row r="959" spans="1:27" ht="23.4" thickBot="1">
      <c r="A959" s="115" t="s">
        <v>2622</v>
      </c>
      <c r="B959" s="143">
        <v>2.85</v>
      </c>
      <c r="C959" s="147">
        <v>1.2</v>
      </c>
      <c r="D959" s="116">
        <f t="shared" si="30"/>
        <v>2018</v>
      </c>
      <c r="G959" s="140" t="s">
        <v>1662</v>
      </c>
      <c r="H959" s="116">
        <v>26</v>
      </c>
      <c r="I959" s="116">
        <v>2018</v>
      </c>
      <c r="J959" t="str">
        <f t="shared" si="29"/>
        <v>26/10/2018</v>
      </c>
      <c r="N959" s="136" t="s">
        <v>1016</v>
      </c>
      <c r="O959" s="136">
        <v>2.16</v>
      </c>
      <c r="P959" s="136">
        <v>2.21</v>
      </c>
      <c r="Q959" s="136">
        <v>2.33</v>
      </c>
      <c r="R959" s="136" t="s">
        <v>434</v>
      </c>
      <c r="S959" s="136">
        <v>2.4700000000000002</v>
      </c>
      <c r="T959" s="136">
        <v>2.63</v>
      </c>
      <c r="U959" s="136">
        <v>2.81</v>
      </c>
      <c r="V959" s="136">
        <v>2.85</v>
      </c>
      <c r="W959" s="136">
        <v>2.91</v>
      </c>
      <c r="X959" s="136">
        <v>3</v>
      </c>
      <c r="Y959" s="136">
        <v>3.08</v>
      </c>
      <c r="Z959" s="136">
        <v>3.23</v>
      </c>
      <c r="AA959" s="136">
        <v>3.32</v>
      </c>
    </row>
    <row r="960" spans="1:27" ht="23.4" thickBot="1">
      <c r="A960" s="115" t="s">
        <v>2623</v>
      </c>
      <c r="B960" s="144">
        <v>2.86</v>
      </c>
      <c r="C960" s="148">
        <v>1.21</v>
      </c>
      <c r="D960" s="116">
        <f t="shared" si="30"/>
        <v>2018</v>
      </c>
      <c r="G960" s="141" t="s">
        <v>1662</v>
      </c>
      <c r="H960" s="116">
        <v>29</v>
      </c>
      <c r="I960" s="116">
        <v>2018</v>
      </c>
      <c r="J960" t="str">
        <f t="shared" si="29"/>
        <v>29/10/2018</v>
      </c>
      <c r="N960" s="138" t="s">
        <v>1017</v>
      </c>
      <c r="O960" s="138">
        <v>2.17</v>
      </c>
      <c r="P960" s="138">
        <v>2.21</v>
      </c>
      <c r="Q960" s="138">
        <v>2.34</v>
      </c>
      <c r="R960" s="138" t="s">
        <v>434</v>
      </c>
      <c r="S960" s="138">
        <v>2.4900000000000002</v>
      </c>
      <c r="T960" s="138">
        <v>2.64</v>
      </c>
      <c r="U960" s="138">
        <v>2.81</v>
      </c>
      <c r="V960" s="138">
        <v>2.86</v>
      </c>
      <c r="W960" s="138">
        <v>2.91</v>
      </c>
      <c r="X960" s="138">
        <v>3</v>
      </c>
      <c r="Y960" s="138">
        <v>3.08</v>
      </c>
      <c r="Z960" s="138">
        <v>3.23</v>
      </c>
      <c r="AA960" s="138">
        <v>3.33</v>
      </c>
    </row>
    <row r="961" spans="1:27" ht="23.4" thickBot="1">
      <c r="A961" s="115" t="s">
        <v>2624</v>
      </c>
      <c r="B961" s="143">
        <v>2.9</v>
      </c>
      <c r="C961" s="147">
        <v>1.25</v>
      </c>
      <c r="D961" s="116">
        <f t="shared" si="30"/>
        <v>2018</v>
      </c>
      <c r="G961" s="140" t="s">
        <v>1662</v>
      </c>
      <c r="H961" s="116">
        <v>30</v>
      </c>
      <c r="I961" s="116">
        <v>2018</v>
      </c>
      <c r="J961" t="str">
        <f t="shared" si="29"/>
        <v>30/10/2018</v>
      </c>
      <c r="N961" s="136" t="s">
        <v>1018</v>
      </c>
      <c r="O961" s="136">
        <v>2.21</v>
      </c>
      <c r="P961" s="136">
        <v>2.2599999999999998</v>
      </c>
      <c r="Q961" s="136">
        <v>2.33</v>
      </c>
      <c r="R961" s="136" t="s">
        <v>434</v>
      </c>
      <c r="S961" s="136">
        <v>2.48</v>
      </c>
      <c r="T961" s="136">
        <v>2.66</v>
      </c>
      <c r="U961" s="136">
        <v>2.84</v>
      </c>
      <c r="V961" s="136">
        <v>2.9</v>
      </c>
      <c r="W961" s="136">
        <v>2.94</v>
      </c>
      <c r="X961" s="136">
        <v>3.03</v>
      </c>
      <c r="Y961" s="136">
        <v>3.12</v>
      </c>
      <c r="Z961" s="136">
        <v>3.26</v>
      </c>
      <c r="AA961" s="136">
        <v>3.36</v>
      </c>
    </row>
    <row r="962" spans="1:27" ht="23.4" thickBot="1">
      <c r="A962" s="115" t="s">
        <v>2625</v>
      </c>
      <c r="B962" s="144">
        <v>2.93</v>
      </c>
      <c r="C962" s="148">
        <v>1.27</v>
      </c>
      <c r="D962" s="116">
        <f t="shared" si="30"/>
        <v>2018</v>
      </c>
      <c r="G962" s="141" t="s">
        <v>1662</v>
      </c>
      <c r="H962" s="116">
        <v>31</v>
      </c>
      <c r="I962" s="116">
        <v>2018</v>
      </c>
      <c r="J962" t="str">
        <f t="shared" ref="J962:J1025" si="31">H962&amp;"/"&amp;G962&amp;"/"&amp;I962</f>
        <v>31/10/2018</v>
      </c>
      <c r="N962" s="138" t="s">
        <v>1019</v>
      </c>
      <c r="O962" s="138">
        <v>2.2000000000000002</v>
      </c>
      <c r="P962" s="138">
        <v>2.2599999999999998</v>
      </c>
      <c r="Q962" s="138">
        <v>2.34</v>
      </c>
      <c r="R962" s="138" t="s">
        <v>434</v>
      </c>
      <c r="S962" s="138">
        <v>2.4900000000000002</v>
      </c>
      <c r="T962" s="138">
        <v>2.69</v>
      </c>
      <c r="U962" s="138">
        <v>2.87</v>
      </c>
      <c r="V962" s="138">
        <v>2.93</v>
      </c>
      <c r="W962" s="138">
        <v>2.98</v>
      </c>
      <c r="X962" s="138">
        <v>3.07</v>
      </c>
      <c r="Y962" s="138">
        <v>3.15</v>
      </c>
      <c r="Z962" s="138">
        <v>3.3</v>
      </c>
      <c r="AA962" s="138">
        <v>3.39</v>
      </c>
    </row>
    <row r="963" spans="1:27" ht="23.4" thickBot="1">
      <c r="A963" s="115" t="s">
        <v>2626</v>
      </c>
      <c r="B963" s="143">
        <v>2.91</v>
      </c>
      <c r="C963" s="147">
        <v>1.29</v>
      </c>
      <c r="D963" s="116">
        <f t="shared" ref="D963:D1026" si="32">YEAR(A963)</f>
        <v>2018</v>
      </c>
      <c r="G963" s="140" t="s">
        <v>1663</v>
      </c>
      <c r="H963" s="116">
        <v>1</v>
      </c>
      <c r="I963" s="116">
        <v>2018</v>
      </c>
      <c r="J963" t="str">
        <f t="shared" si="31"/>
        <v>1/11/2018</v>
      </c>
      <c r="N963" s="135">
        <v>43111</v>
      </c>
      <c r="O963" s="136">
        <v>2.21</v>
      </c>
      <c r="P963" s="136">
        <v>2.2799999999999998</v>
      </c>
      <c r="Q963" s="136">
        <v>2.3199999999999998</v>
      </c>
      <c r="R963" s="136" t="s">
        <v>434</v>
      </c>
      <c r="S963" s="136">
        <v>2.4900000000000002</v>
      </c>
      <c r="T963" s="136">
        <v>2.67</v>
      </c>
      <c r="U963" s="136">
        <v>2.84</v>
      </c>
      <c r="V963" s="136">
        <v>2.91</v>
      </c>
      <c r="W963" s="136">
        <v>2.96</v>
      </c>
      <c r="X963" s="136">
        <v>3.06</v>
      </c>
      <c r="Y963" s="136">
        <v>3.14</v>
      </c>
      <c r="Z963" s="136">
        <v>3.29</v>
      </c>
      <c r="AA963" s="136">
        <v>3.38</v>
      </c>
    </row>
    <row r="964" spans="1:27" ht="23.4" thickBot="1">
      <c r="A964" s="115" t="s">
        <v>2627</v>
      </c>
      <c r="B964" s="144">
        <v>2.98</v>
      </c>
      <c r="C964" s="148">
        <v>1.34</v>
      </c>
      <c r="D964" s="116">
        <f t="shared" si="32"/>
        <v>2018</v>
      </c>
      <c r="G964" s="141" t="s">
        <v>1663</v>
      </c>
      <c r="H964" s="116">
        <v>2</v>
      </c>
      <c r="I964" s="116">
        <v>2018</v>
      </c>
      <c r="J964" t="str">
        <f t="shared" si="31"/>
        <v>2/11/2018</v>
      </c>
      <c r="N964" s="137">
        <v>43142</v>
      </c>
      <c r="O964" s="138">
        <v>2.19</v>
      </c>
      <c r="P964" s="138">
        <v>2.2799999999999998</v>
      </c>
      <c r="Q964" s="138">
        <v>2.33</v>
      </c>
      <c r="R964" s="138" t="s">
        <v>434</v>
      </c>
      <c r="S964" s="138">
        <v>2.5</v>
      </c>
      <c r="T964" s="138">
        <v>2.7</v>
      </c>
      <c r="U964" s="138">
        <v>2.91</v>
      </c>
      <c r="V964" s="138">
        <v>2.98</v>
      </c>
      <c r="W964" s="138">
        <v>3.04</v>
      </c>
      <c r="X964" s="138">
        <v>3.13</v>
      </c>
      <c r="Y964" s="138">
        <v>3.22</v>
      </c>
      <c r="Z964" s="138">
        <v>3.37</v>
      </c>
      <c r="AA964" s="138">
        <v>3.46</v>
      </c>
    </row>
    <row r="965" spans="1:27" ht="23.4" thickBot="1">
      <c r="A965" s="115" t="s">
        <v>2628</v>
      </c>
      <c r="B965" s="143">
        <v>2.99</v>
      </c>
      <c r="C965" s="147">
        <v>1.3</v>
      </c>
      <c r="D965" s="116">
        <f t="shared" si="32"/>
        <v>2018</v>
      </c>
      <c r="G965" s="140" t="s">
        <v>1663</v>
      </c>
      <c r="H965" s="116">
        <v>5</v>
      </c>
      <c r="I965" s="116">
        <v>2018</v>
      </c>
      <c r="J965" t="str">
        <f t="shared" si="31"/>
        <v>5/11/2018</v>
      </c>
      <c r="N965" s="135">
        <v>43231</v>
      </c>
      <c r="O965" s="136">
        <v>2.2000000000000002</v>
      </c>
      <c r="P965" s="136">
        <v>2.29</v>
      </c>
      <c r="Q965" s="136">
        <v>2.36</v>
      </c>
      <c r="R965" s="136" t="s">
        <v>434</v>
      </c>
      <c r="S965" s="136">
        <v>2.5099999999999998</v>
      </c>
      <c r="T965" s="136">
        <v>2.71</v>
      </c>
      <c r="U965" s="136">
        <v>2.91</v>
      </c>
      <c r="V965" s="136">
        <v>2.99</v>
      </c>
      <c r="W965" s="136">
        <v>3.03</v>
      </c>
      <c r="X965" s="136">
        <v>3.12</v>
      </c>
      <c r="Y965" s="136">
        <v>3.2</v>
      </c>
      <c r="Z965" s="136">
        <v>3.34</v>
      </c>
      <c r="AA965" s="136">
        <v>3.43</v>
      </c>
    </row>
    <row r="966" spans="1:27" ht="23.4" thickBot="1">
      <c r="A966" s="115" t="s">
        <v>2629</v>
      </c>
      <c r="B966" s="144">
        <v>3.01</v>
      </c>
      <c r="C966" s="148">
        <v>1.3</v>
      </c>
      <c r="D966" s="116">
        <f t="shared" si="32"/>
        <v>2018</v>
      </c>
      <c r="G966" s="141" t="s">
        <v>1663</v>
      </c>
      <c r="H966" s="116">
        <v>6</v>
      </c>
      <c r="I966" s="116">
        <v>2018</v>
      </c>
      <c r="J966" t="str">
        <f t="shared" si="31"/>
        <v>6/11/2018</v>
      </c>
      <c r="N966" s="137">
        <v>43262</v>
      </c>
      <c r="O966" s="138">
        <v>2.23</v>
      </c>
      <c r="P966" s="138">
        <v>2.29</v>
      </c>
      <c r="Q966" s="138">
        <v>2.35</v>
      </c>
      <c r="R966" s="138" t="s">
        <v>434</v>
      </c>
      <c r="S966" s="138">
        <v>2.52</v>
      </c>
      <c r="T966" s="138">
        <v>2.72</v>
      </c>
      <c r="U966" s="138">
        <v>2.93</v>
      </c>
      <c r="V966" s="138">
        <v>3.01</v>
      </c>
      <c r="W966" s="138">
        <v>3.05</v>
      </c>
      <c r="X966" s="138">
        <v>3.14</v>
      </c>
      <c r="Y966" s="138">
        <v>3.22</v>
      </c>
      <c r="Z966" s="138">
        <v>3.35</v>
      </c>
      <c r="AA966" s="138">
        <v>3.43</v>
      </c>
    </row>
    <row r="967" spans="1:27" ht="23.4" thickBot="1">
      <c r="A967" s="115" t="s">
        <v>2630</v>
      </c>
      <c r="B967" s="143">
        <v>3.03</v>
      </c>
      <c r="C967" s="147">
        <v>1.3</v>
      </c>
      <c r="D967" s="116">
        <f t="shared" si="32"/>
        <v>2018</v>
      </c>
      <c r="G967" s="140" t="s">
        <v>1663</v>
      </c>
      <c r="H967" s="116">
        <v>7</v>
      </c>
      <c r="I967" s="116">
        <v>2018</v>
      </c>
      <c r="J967" t="str">
        <f t="shared" si="31"/>
        <v>7/11/2018</v>
      </c>
      <c r="N967" s="135">
        <v>43292</v>
      </c>
      <c r="O967" s="136">
        <v>2.23</v>
      </c>
      <c r="P967" s="136">
        <v>2.29</v>
      </c>
      <c r="Q967" s="136">
        <v>2.37</v>
      </c>
      <c r="R967" s="136" t="s">
        <v>434</v>
      </c>
      <c r="S967" s="136">
        <v>2.5099999999999998</v>
      </c>
      <c r="T967" s="136">
        <v>2.74</v>
      </c>
      <c r="U967" s="136">
        <v>2.96</v>
      </c>
      <c r="V967" s="136">
        <v>3.03</v>
      </c>
      <c r="W967" s="136">
        <v>3.07</v>
      </c>
      <c r="X967" s="136">
        <v>3.15</v>
      </c>
      <c r="Y967" s="136">
        <v>3.22</v>
      </c>
      <c r="Z967" s="136">
        <v>3.35</v>
      </c>
      <c r="AA967" s="136">
        <v>3.43</v>
      </c>
    </row>
    <row r="968" spans="1:27" ht="23.4" thickBot="1">
      <c r="A968" s="115" t="s">
        <v>2631</v>
      </c>
      <c r="B968" s="144">
        <v>3.05</v>
      </c>
      <c r="C968" s="148">
        <v>1.3</v>
      </c>
      <c r="D968" s="116">
        <f t="shared" si="32"/>
        <v>2018</v>
      </c>
      <c r="G968" s="141" t="s">
        <v>1663</v>
      </c>
      <c r="H968" s="116">
        <v>8</v>
      </c>
      <c r="I968" s="116">
        <v>2018</v>
      </c>
      <c r="J968" t="str">
        <f t="shared" si="31"/>
        <v>8/11/2018</v>
      </c>
      <c r="N968" s="137">
        <v>43323</v>
      </c>
      <c r="O968" s="138">
        <v>2.21</v>
      </c>
      <c r="P968" s="138">
        <v>2.29</v>
      </c>
      <c r="Q968" s="138">
        <v>2.35</v>
      </c>
      <c r="R968" s="138" t="s">
        <v>434</v>
      </c>
      <c r="S968" s="138">
        <v>2.52</v>
      </c>
      <c r="T968" s="138">
        <v>2.74</v>
      </c>
      <c r="U968" s="138">
        <v>2.98</v>
      </c>
      <c r="V968" s="138">
        <v>3.05</v>
      </c>
      <c r="W968" s="138">
        <v>3.09</v>
      </c>
      <c r="X968" s="138">
        <v>3.17</v>
      </c>
      <c r="Y968" s="138">
        <v>3.24</v>
      </c>
      <c r="Z968" s="138">
        <v>3.36</v>
      </c>
      <c r="AA968" s="138">
        <v>3.43</v>
      </c>
    </row>
    <row r="969" spans="1:27" ht="23.4" thickBot="1">
      <c r="A969" s="115" t="s">
        <v>2632</v>
      </c>
      <c r="B969" s="143">
        <v>3.01</v>
      </c>
      <c r="C969" s="147">
        <v>1.28</v>
      </c>
      <c r="D969" s="116">
        <f t="shared" si="32"/>
        <v>2018</v>
      </c>
      <c r="G969" s="140" t="s">
        <v>1663</v>
      </c>
      <c r="H969" s="116">
        <v>9</v>
      </c>
      <c r="I969" s="116">
        <v>2018</v>
      </c>
      <c r="J969" t="str">
        <f t="shared" si="31"/>
        <v>9/11/2018</v>
      </c>
      <c r="N969" s="135">
        <v>43354</v>
      </c>
      <c r="O969" s="136">
        <v>2.21</v>
      </c>
      <c r="P969" s="136">
        <v>2.2999999999999998</v>
      </c>
      <c r="Q969" s="136">
        <v>2.36</v>
      </c>
      <c r="R969" s="136" t="s">
        <v>434</v>
      </c>
      <c r="S969" s="136">
        <v>2.52</v>
      </c>
      <c r="T969" s="136">
        <v>2.73</v>
      </c>
      <c r="U969" s="136">
        <v>2.94</v>
      </c>
      <c r="V969" s="136">
        <v>3.01</v>
      </c>
      <c r="W969" s="136">
        <v>3.05</v>
      </c>
      <c r="X969" s="136">
        <v>3.13</v>
      </c>
      <c r="Y969" s="136">
        <v>3.19</v>
      </c>
      <c r="Z969" s="136">
        <v>3.32</v>
      </c>
      <c r="AA969" s="136">
        <v>3.4</v>
      </c>
    </row>
    <row r="970" spans="1:27" ht="23.4" thickBot="1">
      <c r="A970" s="115" t="s">
        <v>2633</v>
      </c>
      <c r="B970" s="144">
        <v>2.95</v>
      </c>
      <c r="C970" s="148">
        <v>1.26</v>
      </c>
      <c r="D970" s="116">
        <f t="shared" si="32"/>
        <v>2018</v>
      </c>
      <c r="G970" s="141" t="s">
        <v>1663</v>
      </c>
      <c r="H970" s="116">
        <v>13</v>
      </c>
      <c r="I970" s="116">
        <v>2018</v>
      </c>
      <c r="J970" t="str">
        <f t="shared" si="31"/>
        <v>13/11/2018</v>
      </c>
      <c r="N970" s="138" t="s">
        <v>1020</v>
      </c>
      <c r="O970" s="138">
        <v>2.2400000000000002</v>
      </c>
      <c r="P970" s="138">
        <v>2.3199999999999998</v>
      </c>
      <c r="Q970" s="138">
        <v>2.38</v>
      </c>
      <c r="R970" s="138" t="s">
        <v>434</v>
      </c>
      <c r="S970" s="138">
        <v>2.5299999999999998</v>
      </c>
      <c r="T970" s="138">
        <v>2.72</v>
      </c>
      <c r="U970" s="138">
        <v>2.89</v>
      </c>
      <c r="V970" s="138">
        <v>2.95</v>
      </c>
      <c r="W970" s="138">
        <v>2.99</v>
      </c>
      <c r="X970" s="138">
        <v>3.07</v>
      </c>
      <c r="Y970" s="138">
        <v>3.14</v>
      </c>
      <c r="Z970" s="138">
        <v>3.28</v>
      </c>
      <c r="AA970" s="138">
        <v>3.36</v>
      </c>
    </row>
    <row r="971" spans="1:27" ht="23.4" thickBot="1">
      <c r="A971" s="115" t="s">
        <v>2634</v>
      </c>
      <c r="B971" s="143">
        <v>2.92</v>
      </c>
      <c r="C971" s="147">
        <v>1.27</v>
      </c>
      <c r="D971" s="116">
        <f t="shared" si="32"/>
        <v>2018</v>
      </c>
      <c r="G971" s="140" t="s">
        <v>1663</v>
      </c>
      <c r="H971" s="116">
        <v>14</v>
      </c>
      <c r="I971" s="116">
        <v>2018</v>
      </c>
      <c r="J971" t="str">
        <f t="shared" si="31"/>
        <v>14/11/2018</v>
      </c>
      <c r="N971" s="136" t="s">
        <v>1021</v>
      </c>
      <c r="O971" s="136">
        <v>2.2400000000000002</v>
      </c>
      <c r="P971" s="136">
        <v>2.33</v>
      </c>
      <c r="Q971" s="136">
        <v>2.38</v>
      </c>
      <c r="R971" s="136" t="s">
        <v>434</v>
      </c>
      <c r="S971" s="136">
        <v>2.52</v>
      </c>
      <c r="T971" s="136">
        <v>2.71</v>
      </c>
      <c r="U971" s="136">
        <v>2.86</v>
      </c>
      <c r="V971" s="136">
        <v>2.92</v>
      </c>
      <c r="W971" s="136">
        <v>2.95</v>
      </c>
      <c r="X971" s="136">
        <v>3.04</v>
      </c>
      <c r="Y971" s="136">
        <v>3.12</v>
      </c>
      <c r="Z971" s="136">
        <v>3.26</v>
      </c>
      <c r="AA971" s="136">
        <v>3.35</v>
      </c>
    </row>
    <row r="972" spans="1:27" ht="23.4" thickBot="1">
      <c r="A972" s="115" t="s">
        <v>2635</v>
      </c>
      <c r="B972" s="144">
        <v>2.91</v>
      </c>
      <c r="C972" s="148">
        <v>1.27</v>
      </c>
      <c r="D972" s="116">
        <f t="shared" si="32"/>
        <v>2018</v>
      </c>
      <c r="G972" s="141" t="s">
        <v>1663</v>
      </c>
      <c r="H972" s="116">
        <v>15</v>
      </c>
      <c r="I972" s="116">
        <v>2018</v>
      </c>
      <c r="J972" t="str">
        <f t="shared" si="31"/>
        <v>15/11/2018</v>
      </c>
      <c r="N972" s="138" t="s">
        <v>1022</v>
      </c>
      <c r="O972" s="138">
        <v>2.2000000000000002</v>
      </c>
      <c r="P972" s="138">
        <v>2.3199999999999998</v>
      </c>
      <c r="Q972" s="138">
        <v>2.37</v>
      </c>
      <c r="R972" s="138" t="s">
        <v>434</v>
      </c>
      <c r="S972" s="138">
        <v>2.5099999999999998</v>
      </c>
      <c r="T972" s="138">
        <v>2.7</v>
      </c>
      <c r="U972" s="138">
        <v>2.86</v>
      </c>
      <c r="V972" s="138">
        <v>2.91</v>
      </c>
      <c r="W972" s="138">
        <v>2.94</v>
      </c>
      <c r="X972" s="138">
        <v>3.02</v>
      </c>
      <c r="Y972" s="138">
        <v>3.11</v>
      </c>
      <c r="Z972" s="138">
        <v>3.27</v>
      </c>
      <c r="AA972" s="138">
        <v>3.36</v>
      </c>
    </row>
    <row r="973" spans="1:27" ht="23.4" thickBot="1">
      <c r="A973" s="115" t="s">
        <v>2636</v>
      </c>
      <c r="B973" s="143">
        <v>2.85</v>
      </c>
      <c r="C973" s="147">
        <v>1.22</v>
      </c>
      <c r="D973" s="116">
        <f t="shared" si="32"/>
        <v>2018</v>
      </c>
      <c r="G973" s="140" t="s">
        <v>1663</v>
      </c>
      <c r="H973" s="116">
        <v>16</v>
      </c>
      <c r="I973" s="116">
        <v>2018</v>
      </c>
      <c r="J973" t="str">
        <f t="shared" si="31"/>
        <v>16/11/2018</v>
      </c>
      <c r="N973" s="136" t="s">
        <v>1023</v>
      </c>
      <c r="O973" s="136">
        <v>2.21</v>
      </c>
      <c r="P973" s="136">
        <v>2.31</v>
      </c>
      <c r="Q973" s="136">
        <v>2.36</v>
      </c>
      <c r="R973" s="136" t="s">
        <v>434</v>
      </c>
      <c r="S973" s="136">
        <v>2.5</v>
      </c>
      <c r="T973" s="136">
        <v>2.68</v>
      </c>
      <c r="U973" s="136">
        <v>2.81</v>
      </c>
      <c r="V973" s="136">
        <v>2.85</v>
      </c>
      <c r="W973" s="136">
        <v>2.9</v>
      </c>
      <c r="X973" s="136">
        <v>2.99</v>
      </c>
      <c r="Y973" s="136">
        <v>3.08</v>
      </c>
      <c r="Z973" s="136">
        <v>3.23</v>
      </c>
      <c r="AA973" s="136">
        <v>3.33</v>
      </c>
    </row>
    <row r="974" spans="1:27" ht="23.4" thickBot="1">
      <c r="A974" s="115" t="s">
        <v>2637</v>
      </c>
      <c r="B974" s="144">
        <v>2.82</v>
      </c>
      <c r="C974" s="148">
        <v>1.23</v>
      </c>
      <c r="D974" s="116">
        <f t="shared" si="32"/>
        <v>2018</v>
      </c>
      <c r="G974" s="141" t="s">
        <v>1663</v>
      </c>
      <c r="H974" s="116">
        <v>19</v>
      </c>
      <c r="I974" s="116">
        <v>2018</v>
      </c>
      <c r="J974" t="str">
        <f t="shared" si="31"/>
        <v>19/11/2018</v>
      </c>
      <c r="N974" s="138" t="s">
        <v>1024</v>
      </c>
      <c r="O974" s="138">
        <v>2.23</v>
      </c>
      <c r="P974" s="138">
        <v>2.3199999999999998</v>
      </c>
      <c r="Q974" s="138">
        <v>2.38</v>
      </c>
      <c r="R974" s="138" t="s">
        <v>434</v>
      </c>
      <c r="S974" s="138">
        <v>2.52</v>
      </c>
      <c r="T974" s="138">
        <v>2.66</v>
      </c>
      <c r="U974" s="138">
        <v>2.79</v>
      </c>
      <c r="V974" s="138">
        <v>2.82</v>
      </c>
      <c r="W974" s="138">
        <v>2.87</v>
      </c>
      <c r="X974" s="138">
        <v>2.97</v>
      </c>
      <c r="Y974" s="138">
        <v>3.06</v>
      </c>
      <c r="Z974" s="138">
        <v>3.22</v>
      </c>
      <c r="AA974" s="138">
        <v>3.32</v>
      </c>
    </row>
    <row r="975" spans="1:27" ht="23.4" thickBot="1">
      <c r="A975" s="115" t="s">
        <v>2638</v>
      </c>
      <c r="B975" s="143">
        <v>2.83</v>
      </c>
      <c r="C975" s="147">
        <v>1.25</v>
      </c>
      <c r="D975" s="116">
        <f t="shared" si="32"/>
        <v>2018</v>
      </c>
      <c r="G975" s="140" t="s">
        <v>1663</v>
      </c>
      <c r="H975" s="116">
        <v>20</v>
      </c>
      <c r="I975" s="116">
        <v>2018</v>
      </c>
      <c r="J975" t="str">
        <f t="shared" si="31"/>
        <v>20/11/2018</v>
      </c>
      <c r="N975" s="136" t="s">
        <v>1025</v>
      </c>
      <c r="O975" s="136">
        <v>2.23</v>
      </c>
      <c r="P975" s="136">
        <v>2.35</v>
      </c>
      <c r="Q975" s="136">
        <v>2.39</v>
      </c>
      <c r="R975" s="136" t="s">
        <v>434</v>
      </c>
      <c r="S975" s="136">
        <v>2.5099999999999998</v>
      </c>
      <c r="T975" s="136">
        <v>2.67</v>
      </c>
      <c r="U975" s="136">
        <v>2.79</v>
      </c>
      <c r="V975" s="136">
        <v>2.83</v>
      </c>
      <c r="W975" s="136">
        <v>2.88</v>
      </c>
      <c r="X975" s="136">
        <v>2.97</v>
      </c>
      <c r="Y975" s="136">
        <v>3.06</v>
      </c>
      <c r="Z975" s="136">
        <v>3.22</v>
      </c>
      <c r="AA975" s="136">
        <v>3.31</v>
      </c>
    </row>
    <row r="976" spans="1:27" ht="23.4" thickBot="1">
      <c r="A976" s="115" t="s">
        <v>2639</v>
      </c>
      <c r="B976" s="144">
        <v>2.84</v>
      </c>
      <c r="C976" s="148">
        <v>1.25</v>
      </c>
      <c r="D976" s="116">
        <f t="shared" si="32"/>
        <v>2018</v>
      </c>
      <c r="G976" s="141" t="s">
        <v>1663</v>
      </c>
      <c r="H976" s="116">
        <v>21</v>
      </c>
      <c r="I976" s="116">
        <v>2018</v>
      </c>
      <c r="J976" t="str">
        <f t="shared" si="31"/>
        <v>21/11/2018</v>
      </c>
      <c r="N976" s="138" t="s">
        <v>1026</v>
      </c>
      <c r="O976" s="138">
        <v>2.25</v>
      </c>
      <c r="P976" s="138">
        <v>2.34</v>
      </c>
      <c r="Q976" s="138">
        <v>2.41</v>
      </c>
      <c r="R976" s="138" t="s">
        <v>434</v>
      </c>
      <c r="S976" s="138">
        <v>2.52</v>
      </c>
      <c r="T976" s="138">
        <v>2.67</v>
      </c>
      <c r="U976" s="138">
        <v>2.81</v>
      </c>
      <c r="V976" s="138">
        <v>2.84</v>
      </c>
      <c r="W976" s="138">
        <v>2.89</v>
      </c>
      <c r="X976" s="138">
        <v>2.98</v>
      </c>
      <c r="Y976" s="138">
        <v>3.06</v>
      </c>
      <c r="Z976" s="138">
        <v>3.22</v>
      </c>
      <c r="AA976" s="138">
        <v>3.31</v>
      </c>
    </row>
    <row r="977" spans="1:27" ht="23.4" thickBot="1">
      <c r="A977" s="115" t="s">
        <v>2640</v>
      </c>
      <c r="B977" s="143">
        <v>2.83</v>
      </c>
      <c r="C977" s="147">
        <v>1.25</v>
      </c>
      <c r="D977" s="116">
        <f t="shared" si="32"/>
        <v>2018</v>
      </c>
      <c r="G977" s="140" t="s">
        <v>1663</v>
      </c>
      <c r="H977" s="116">
        <v>23</v>
      </c>
      <c r="I977" s="116">
        <v>2018</v>
      </c>
      <c r="J977" t="str">
        <f t="shared" si="31"/>
        <v>23/11/2018</v>
      </c>
      <c r="N977" s="136" t="s">
        <v>1027</v>
      </c>
      <c r="O977" s="136">
        <v>2.25</v>
      </c>
      <c r="P977" s="136">
        <v>2.35</v>
      </c>
      <c r="Q977" s="136">
        <v>2.41</v>
      </c>
      <c r="R977" s="136" t="s">
        <v>434</v>
      </c>
      <c r="S977" s="136">
        <v>2.52</v>
      </c>
      <c r="T977" s="136">
        <v>2.67</v>
      </c>
      <c r="U977" s="136">
        <v>2.81</v>
      </c>
      <c r="V977" s="136">
        <v>2.83</v>
      </c>
      <c r="W977" s="136">
        <v>2.88</v>
      </c>
      <c r="X977" s="136">
        <v>2.97</v>
      </c>
      <c r="Y977" s="136">
        <v>3.05</v>
      </c>
      <c r="Z977" s="136">
        <v>3.21</v>
      </c>
      <c r="AA977" s="136">
        <v>3.31</v>
      </c>
    </row>
    <row r="978" spans="1:27" ht="23.4" thickBot="1">
      <c r="A978" s="115" t="s">
        <v>2641</v>
      </c>
      <c r="B978" s="144">
        <v>2.86</v>
      </c>
      <c r="C978" s="148">
        <v>1.27</v>
      </c>
      <c r="D978" s="116">
        <f t="shared" si="32"/>
        <v>2018</v>
      </c>
      <c r="G978" s="141" t="s">
        <v>1663</v>
      </c>
      <c r="H978" s="116">
        <v>26</v>
      </c>
      <c r="I978" s="116">
        <v>2018</v>
      </c>
      <c r="J978" t="str">
        <f t="shared" si="31"/>
        <v>26/11/2018</v>
      </c>
      <c r="N978" s="138" t="s">
        <v>1028</v>
      </c>
      <c r="O978" s="138">
        <v>2.2400000000000002</v>
      </c>
      <c r="P978" s="138">
        <v>2.35</v>
      </c>
      <c r="Q978" s="138">
        <v>2.41</v>
      </c>
      <c r="R978" s="138" t="s">
        <v>434</v>
      </c>
      <c r="S978" s="138">
        <v>2.54</v>
      </c>
      <c r="T978" s="138">
        <v>2.7</v>
      </c>
      <c r="U978" s="138">
        <v>2.84</v>
      </c>
      <c r="V978" s="138">
        <v>2.86</v>
      </c>
      <c r="W978" s="138">
        <v>2.9</v>
      </c>
      <c r="X978" s="138">
        <v>2.98</v>
      </c>
      <c r="Y978" s="138">
        <v>3.07</v>
      </c>
      <c r="Z978" s="138">
        <v>3.22</v>
      </c>
      <c r="AA978" s="138">
        <v>3.32</v>
      </c>
    </row>
    <row r="979" spans="1:27" ht="23.4" thickBot="1">
      <c r="A979" s="115" t="s">
        <v>2642</v>
      </c>
      <c r="B979" s="143">
        <v>2.86</v>
      </c>
      <c r="C979" s="147">
        <v>1.31</v>
      </c>
      <c r="D979" s="116">
        <f t="shared" si="32"/>
        <v>2018</v>
      </c>
      <c r="G979" s="140" t="s">
        <v>1663</v>
      </c>
      <c r="H979" s="116">
        <v>27</v>
      </c>
      <c r="I979" s="116">
        <v>2018</v>
      </c>
      <c r="J979" t="str">
        <f t="shared" si="31"/>
        <v>27/11/2018</v>
      </c>
      <c r="N979" s="136" t="s">
        <v>1029</v>
      </c>
      <c r="O979" s="136">
        <v>2.31</v>
      </c>
      <c r="P979" s="136">
        <v>2.37</v>
      </c>
      <c r="Q979" s="136">
        <v>2.41</v>
      </c>
      <c r="R979" s="136" t="s">
        <v>434</v>
      </c>
      <c r="S979" s="136">
        <v>2.5299999999999998</v>
      </c>
      <c r="T979" s="136">
        <v>2.7</v>
      </c>
      <c r="U979" s="136">
        <v>2.83</v>
      </c>
      <c r="V979" s="136">
        <v>2.86</v>
      </c>
      <c r="W979" s="136">
        <v>2.89</v>
      </c>
      <c r="X979" s="136">
        <v>2.98</v>
      </c>
      <c r="Y979" s="136">
        <v>3.06</v>
      </c>
      <c r="Z979" s="136">
        <v>3.22</v>
      </c>
      <c r="AA979" s="136">
        <v>3.32</v>
      </c>
    </row>
    <row r="980" spans="1:27" ht="23.4" thickBot="1">
      <c r="A980" s="115" t="s">
        <v>2643</v>
      </c>
      <c r="B980" s="144">
        <v>2.84</v>
      </c>
      <c r="C980" s="148">
        <v>1.3</v>
      </c>
      <c r="D980" s="116">
        <f t="shared" si="32"/>
        <v>2018</v>
      </c>
      <c r="G980" s="141" t="s">
        <v>1663</v>
      </c>
      <c r="H980" s="116">
        <v>28</v>
      </c>
      <c r="I980" s="116">
        <v>2018</v>
      </c>
      <c r="J980" t="str">
        <f t="shared" si="31"/>
        <v>28/11/2018</v>
      </c>
      <c r="N980" s="138" t="s">
        <v>1030</v>
      </c>
      <c r="O980" s="138">
        <v>2.31</v>
      </c>
      <c r="P980" s="138">
        <v>2.37</v>
      </c>
      <c r="Q980" s="138">
        <v>2.4</v>
      </c>
      <c r="R980" s="138" t="s">
        <v>434</v>
      </c>
      <c r="S980" s="138">
        <v>2.5299999999999998</v>
      </c>
      <c r="T980" s="138">
        <v>2.69</v>
      </c>
      <c r="U980" s="138">
        <v>2.81</v>
      </c>
      <c r="V980" s="138">
        <v>2.84</v>
      </c>
      <c r="W980" s="138">
        <v>2.87</v>
      </c>
      <c r="X980" s="138">
        <v>2.97</v>
      </c>
      <c r="Y980" s="138">
        <v>3.06</v>
      </c>
      <c r="Z980" s="138">
        <v>3.23</v>
      </c>
      <c r="AA980" s="138">
        <v>3.34</v>
      </c>
    </row>
    <row r="981" spans="1:27" ht="23.4" thickBot="1">
      <c r="A981" s="115" t="s">
        <v>2644</v>
      </c>
      <c r="B981" s="143">
        <v>2.83</v>
      </c>
      <c r="C981" s="147">
        <v>1.24</v>
      </c>
      <c r="D981" s="116">
        <f t="shared" si="32"/>
        <v>2018</v>
      </c>
      <c r="G981" s="140" t="s">
        <v>1663</v>
      </c>
      <c r="H981" s="116">
        <v>29</v>
      </c>
      <c r="I981" s="116">
        <v>2018</v>
      </c>
      <c r="J981" t="str">
        <f t="shared" si="31"/>
        <v>29/11/2018</v>
      </c>
      <c r="N981" s="136" t="s">
        <v>1031</v>
      </c>
      <c r="O981" s="136">
        <v>2.31</v>
      </c>
      <c r="P981" s="136">
        <v>2.34</v>
      </c>
      <c r="Q981" s="136">
        <v>2.37</v>
      </c>
      <c r="R981" s="136" t="s">
        <v>434</v>
      </c>
      <c r="S981" s="136">
        <v>2.52</v>
      </c>
      <c r="T981" s="136">
        <v>2.69</v>
      </c>
      <c r="U981" s="136">
        <v>2.81</v>
      </c>
      <c r="V981" s="136">
        <v>2.83</v>
      </c>
      <c r="W981" s="136">
        <v>2.85</v>
      </c>
      <c r="X981" s="136">
        <v>2.94</v>
      </c>
      <c r="Y981" s="136">
        <v>3.03</v>
      </c>
      <c r="Z981" s="136">
        <v>3.21</v>
      </c>
      <c r="AA981" s="136">
        <v>3.33</v>
      </c>
    </row>
    <row r="982" spans="1:27" ht="23.4" thickBot="1">
      <c r="A982" s="115" t="s">
        <v>2645</v>
      </c>
      <c r="B982" s="144">
        <v>2.83</v>
      </c>
      <c r="C982" s="148">
        <v>1.22</v>
      </c>
      <c r="D982" s="116">
        <f t="shared" si="32"/>
        <v>2018</v>
      </c>
      <c r="G982" s="141" t="s">
        <v>1663</v>
      </c>
      <c r="H982" s="116">
        <v>30</v>
      </c>
      <c r="I982" s="116">
        <v>2018</v>
      </c>
      <c r="J982" t="str">
        <f t="shared" si="31"/>
        <v>30/11/2018</v>
      </c>
      <c r="N982" s="138" t="s">
        <v>1032</v>
      </c>
      <c r="O982" s="138">
        <v>2.31</v>
      </c>
      <c r="P982" s="138">
        <v>2.33</v>
      </c>
      <c r="Q982" s="138">
        <v>2.37</v>
      </c>
      <c r="R982" s="138" t="s">
        <v>434</v>
      </c>
      <c r="S982" s="138">
        <v>2.52</v>
      </c>
      <c r="T982" s="138">
        <v>2.7</v>
      </c>
      <c r="U982" s="138">
        <v>2.8</v>
      </c>
      <c r="V982" s="138">
        <v>2.83</v>
      </c>
      <c r="W982" s="138">
        <v>2.84</v>
      </c>
      <c r="X982" s="138">
        <v>2.92</v>
      </c>
      <c r="Y982" s="138">
        <v>3.01</v>
      </c>
      <c r="Z982" s="138">
        <v>3.19</v>
      </c>
      <c r="AA982" s="138">
        <v>3.3</v>
      </c>
    </row>
    <row r="983" spans="1:27" ht="23.4" thickBot="1">
      <c r="A983" s="115" t="s">
        <v>2646</v>
      </c>
      <c r="B983" s="143">
        <v>2.84</v>
      </c>
      <c r="C983" s="147">
        <v>1.2</v>
      </c>
      <c r="D983" s="116">
        <f t="shared" si="32"/>
        <v>2018</v>
      </c>
      <c r="G983" s="140" t="s">
        <v>1664</v>
      </c>
      <c r="H983" s="116">
        <v>3</v>
      </c>
      <c r="I983" s="116">
        <v>2018</v>
      </c>
      <c r="J983" t="str">
        <f t="shared" si="31"/>
        <v>3/12/2018</v>
      </c>
      <c r="N983" s="135">
        <v>43171</v>
      </c>
      <c r="O983" s="136">
        <v>2.2999999999999998</v>
      </c>
      <c r="P983" s="136">
        <v>2.35</v>
      </c>
      <c r="Q983" s="136">
        <v>2.38</v>
      </c>
      <c r="R983" s="136" t="s">
        <v>434</v>
      </c>
      <c r="S983" s="136">
        <v>2.56</v>
      </c>
      <c r="T983" s="136">
        <v>2.72</v>
      </c>
      <c r="U983" s="136">
        <v>2.83</v>
      </c>
      <c r="V983" s="136">
        <v>2.84</v>
      </c>
      <c r="W983" s="136">
        <v>2.83</v>
      </c>
      <c r="X983" s="136">
        <v>2.9</v>
      </c>
      <c r="Y983" s="136">
        <v>2.98</v>
      </c>
      <c r="Z983" s="136">
        <v>3.15</v>
      </c>
      <c r="AA983" s="136">
        <v>3.27</v>
      </c>
    </row>
    <row r="984" spans="1:27" ht="23.4" thickBot="1">
      <c r="A984" s="115" t="s">
        <v>2647</v>
      </c>
      <c r="B984" s="144">
        <v>2.81</v>
      </c>
      <c r="C984" s="148">
        <v>1.1299999999999999</v>
      </c>
      <c r="D984" s="116">
        <f t="shared" si="32"/>
        <v>2018</v>
      </c>
      <c r="G984" s="141" t="s">
        <v>1664</v>
      </c>
      <c r="H984" s="116">
        <v>4</v>
      </c>
      <c r="I984" s="116">
        <v>2018</v>
      </c>
      <c r="J984" t="str">
        <f t="shared" si="31"/>
        <v>4/12/2018</v>
      </c>
      <c r="N984" s="137">
        <v>43202</v>
      </c>
      <c r="O984" s="138">
        <v>2.37</v>
      </c>
      <c r="P984" s="138">
        <v>2.42</v>
      </c>
      <c r="Q984" s="138">
        <v>2.42</v>
      </c>
      <c r="R984" s="138" t="s">
        <v>434</v>
      </c>
      <c r="S984" s="138">
        <v>2.58</v>
      </c>
      <c r="T984" s="138">
        <v>2.71</v>
      </c>
      <c r="U984" s="138">
        <v>2.8</v>
      </c>
      <c r="V984" s="138">
        <v>2.81</v>
      </c>
      <c r="W984" s="138">
        <v>2.79</v>
      </c>
      <c r="X984" s="138">
        <v>2.84</v>
      </c>
      <c r="Y984" s="138">
        <v>2.91</v>
      </c>
      <c r="Z984" s="138">
        <v>3.05</v>
      </c>
      <c r="AA984" s="138">
        <v>3.16</v>
      </c>
    </row>
    <row r="985" spans="1:27" ht="23.4" thickBot="1">
      <c r="A985" s="115" t="s">
        <v>2648</v>
      </c>
      <c r="B985" s="143">
        <v>2.76</v>
      </c>
      <c r="C985" s="147">
        <v>1.1200000000000001</v>
      </c>
      <c r="D985" s="116">
        <f t="shared" si="32"/>
        <v>2018</v>
      </c>
      <c r="G985" s="140" t="s">
        <v>1664</v>
      </c>
      <c r="H985" s="116">
        <v>6</v>
      </c>
      <c r="I985" s="116">
        <v>2018</v>
      </c>
      <c r="J985" t="str">
        <f t="shared" si="31"/>
        <v>6/12/2018</v>
      </c>
      <c r="N985" s="135">
        <v>43263</v>
      </c>
      <c r="O985" s="136">
        <v>2.36</v>
      </c>
      <c r="P985" s="136">
        <v>2.42</v>
      </c>
      <c r="Q985" s="136">
        <v>2.41</v>
      </c>
      <c r="R985" s="136" t="s">
        <v>434</v>
      </c>
      <c r="S985" s="136">
        <v>2.56</v>
      </c>
      <c r="T985" s="136">
        <v>2.7</v>
      </c>
      <c r="U985" s="136">
        <v>2.75</v>
      </c>
      <c r="V985" s="136">
        <v>2.76</v>
      </c>
      <c r="W985" s="136">
        <v>2.75</v>
      </c>
      <c r="X985" s="136">
        <v>2.8</v>
      </c>
      <c r="Y985" s="136">
        <v>2.87</v>
      </c>
      <c r="Z985" s="136">
        <v>3.01</v>
      </c>
      <c r="AA985" s="136">
        <v>3.14</v>
      </c>
    </row>
    <row r="986" spans="1:27" ht="23.4" thickBot="1">
      <c r="A986" s="115" t="s">
        <v>2649</v>
      </c>
      <c r="B986" s="144">
        <v>2.72</v>
      </c>
      <c r="C986" s="148">
        <v>1.1399999999999999</v>
      </c>
      <c r="D986" s="116">
        <f t="shared" si="32"/>
        <v>2018</v>
      </c>
      <c r="G986" s="141" t="s">
        <v>1664</v>
      </c>
      <c r="H986" s="116">
        <v>7</v>
      </c>
      <c r="I986" s="116">
        <v>2018</v>
      </c>
      <c r="J986" t="str">
        <f t="shared" si="31"/>
        <v>7/12/2018</v>
      </c>
      <c r="N986" s="137">
        <v>43293</v>
      </c>
      <c r="O986" s="138">
        <v>2.3199999999999998</v>
      </c>
      <c r="P986" s="138">
        <v>2.4</v>
      </c>
      <c r="Q986" s="138">
        <v>2.4</v>
      </c>
      <c r="R986" s="138" t="s">
        <v>434</v>
      </c>
      <c r="S986" s="138">
        <v>2.54</v>
      </c>
      <c r="T986" s="138">
        <v>2.68</v>
      </c>
      <c r="U986" s="138">
        <v>2.72</v>
      </c>
      <c r="V986" s="138">
        <v>2.72</v>
      </c>
      <c r="W986" s="138">
        <v>2.7</v>
      </c>
      <c r="X986" s="138">
        <v>2.77</v>
      </c>
      <c r="Y986" s="138">
        <v>2.85</v>
      </c>
      <c r="Z986" s="138">
        <v>3.01</v>
      </c>
      <c r="AA986" s="138">
        <v>3.14</v>
      </c>
    </row>
    <row r="987" spans="1:27" ht="23.4" thickBot="1">
      <c r="A987" s="115" t="s">
        <v>2650</v>
      </c>
      <c r="B987" s="143">
        <v>2.73</v>
      </c>
      <c r="C987" s="147">
        <v>1.1599999999999999</v>
      </c>
      <c r="D987" s="116">
        <f t="shared" si="32"/>
        <v>2018</v>
      </c>
      <c r="G987" s="140" t="s">
        <v>1664</v>
      </c>
      <c r="H987" s="116">
        <v>10</v>
      </c>
      <c r="I987" s="116">
        <v>2018</v>
      </c>
      <c r="J987" t="str">
        <f t="shared" si="31"/>
        <v>10/12/2018</v>
      </c>
      <c r="N987" s="135">
        <v>43385</v>
      </c>
      <c r="O987" s="136">
        <v>2.3199999999999998</v>
      </c>
      <c r="P987" s="136">
        <v>2.39</v>
      </c>
      <c r="Q987" s="136">
        <v>2.41</v>
      </c>
      <c r="R987" s="136" t="s">
        <v>434</v>
      </c>
      <c r="S987" s="136">
        <v>2.54</v>
      </c>
      <c r="T987" s="136">
        <v>2.69</v>
      </c>
      <c r="U987" s="136">
        <v>2.72</v>
      </c>
      <c r="V987" s="136">
        <v>2.73</v>
      </c>
      <c r="W987" s="136">
        <v>2.71</v>
      </c>
      <c r="X987" s="136">
        <v>2.77</v>
      </c>
      <c r="Y987" s="136">
        <v>2.85</v>
      </c>
      <c r="Z987" s="136">
        <v>3</v>
      </c>
      <c r="AA987" s="136">
        <v>3.13</v>
      </c>
    </row>
    <row r="988" spans="1:27" ht="23.4" thickBot="1">
      <c r="A988" s="115" t="s">
        <v>2651</v>
      </c>
      <c r="B988" s="144">
        <v>2.78</v>
      </c>
      <c r="C988" s="148">
        <v>1.2</v>
      </c>
      <c r="D988" s="116">
        <f t="shared" si="32"/>
        <v>2018</v>
      </c>
      <c r="G988" s="141" t="s">
        <v>1664</v>
      </c>
      <c r="H988" s="116">
        <v>11</v>
      </c>
      <c r="I988" s="116">
        <v>2018</v>
      </c>
      <c r="J988" t="str">
        <f t="shared" si="31"/>
        <v>11/12/2018</v>
      </c>
      <c r="N988" s="137">
        <v>43416</v>
      </c>
      <c r="O988" s="138">
        <v>2.2799999999999998</v>
      </c>
      <c r="P988" s="138">
        <v>2.36</v>
      </c>
      <c r="Q988" s="138">
        <v>2.41</v>
      </c>
      <c r="R988" s="138" t="s">
        <v>434</v>
      </c>
      <c r="S988" s="138">
        <v>2.5499999999999998</v>
      </c>
      <c r="T988" s="138">
        <v>2.7</v>
      </c>
      <c r="U988" s="138">
        <v>2.78</v>
      </c>
      <c r="V988" s="138">
        <v>2.78</v>
      </c>
      <c r="W988" s="138">
        <v>2.75</v>
      </c>
      <c r="X988" s="138">
        <v>2.81</v>
      </c>
      <c r="Y988" s="138">
        <v>2.89</v>
      </c>
      <c r="Z988" s="138">
        <v>3.02</v>
      </c>
      <c r="AA988" s="138">
        <v>3.13</v>
      </c>
    </row>
    <row r="989" spans="1:27" ht="23.4" thickBot="1">
      <c r="A989" s="115" t="s">
        <v>2652</v>
      </c>
      <c r="B989" s="143">
        <v>2.78</v>
      </c>
      <c r="C989" s="147">
        <v>1.22</v>
      </c>
      <c r="D989" s="116">
        <f t="shared" si="32"/>
        <v>2018</v>
      </c>
      <c r="G989" s="140" t="s">
        <v>1664</v>
      </c>
      <c r="H989" s="116">
        <v>12</v>
      </c>
      <c r="I989" s="116">
        <v>2018</v>
      </c>
      <c r="J989" t="str">
        <f t="shared" si="31"/>
        <v>12/12/2018</v>
      </c>
      <c r="N989" s="135">
        <v>43446</v>
      </c>
      <c r="O989" s="136">
        <v>2.2999999999999998</v>
      </c>
      <c r="P989" s="136">
        <v>2.38</v>
      </c>
      <c r="Q989" s="136">
        <v>2.4300000000000002</v>
      </c>
      <c r="R989" s="136" t="s">
        <v>434</v>
      </c>
      <c r="S989" s="136">
        <v>2.56</v>
      </c>
      <c r="T989" s="136">
        <v>2.7</v>
      </c>
      <c r="U989" s="136">
        <v>2.77</v>
      </c>
      <c r="V989" s="136">
        <v>2.78</v>
      </c>
      <c r="W989" s="136">
        <v>2.77</v>
      </c>
      <c r="X989" s="136">
        <v>2.84</v>
      </c>
      <c r="Y989" s="136">
        <v>2.91</v>
      </c>
      <c r="Z989" s="136">
        <v>3.04</v>
      </c>
      <c r="AA989" s="136">
        <v>3.15</v>
      </c>
    </row>
    <row r="990" spans="1:27" ht="23.4" thickBot="1">
      <c r="A990" s="115" t="s">
        <v>2653</v>
      </c>
      <c r="B990" s="144">
        <v>2.76</v>
      </c>
      <c r="C990" s="148">
        <v>1.22</v>
      </c>
      <c r="D990" s="116">
        <f t="shared" si="32"/>
        <v>2018</v>
      </c>
      <c r="G990" s="141" t="s">
        <v>1664</v>
      </c>
      <c r="H990" s="116">
        <v>13</v>
      </c>
      <c r="I990" s="116">
        <v>2018</v>
      </c>
      <c r="J990" t="str">
        <f t="shared" si="31"/>
        <v>13/12/2018</v>
      </c>
      <c r="N990" s="138" t="s">
        <v>1033</v>
      </c>
      <c r="O990" s="138">
        <v>2.36</v>
      </c>
      <c r="P990" s="138">
        <v>2.4</v>
      </c>
      <c r="Q990" s="138">
        <v>2.4300000000000002</v>
      </c>
      <c r="R990" s="138" t="s">
        <v>434</v>
      </c>
      <c r="S990" s="138">
        <v>2.56</v>
      </c>
      <c r="T990" s="138">
        <v>2.69</v>
      </c>
      <c r="U990" s="138">
        <v>2.75</v>
      </c>
      <c r="V990" s="138">
        <v>2.76</v>
      </c>
      <c r="W990" s="138">
        <v>2.75</v>
      </c>
      <c r="X990" s="138">
        <v>2.83</v>
      </c>
      <c r="Y990" s="138">
        <v>2.91</v>
      </c>
      <c r="Z990" s="138">
        <v>3.05</v>
      </c>
      <c r="AA990" s="138">
        <v>3.16</v>
      </c>
    </row>
    <row r="991" spans="1:27" ht="23.4" thickBot="1">
      <c r="A991" s="115" t="s">
        <v>2654</v>
      </c>
      <c r="B991" s="143">
        <v>2.72</v>
      </c>
      <c r="C991" s="147">
        <v>1.21</v>
      </c>
      <c r="D991" s="116">
        <f t="shared" si="32"/>
        <v>2018</v>
      </c>
      <c r="G991" s="140" t="s">
        <v>1664</v>
      </c>
      <c r="H991" s="116">
        <v>14</v>
      </c>
      <c r="I991" s="116">
        <v>2018</v>
      </c>
      <c r="J991" t="str">
        <f t="shared" si="31"/>
        <v>14/12/2018</v>
      </c>
      <c r="N991" s="136" t="s">
        <v>1034</v>
      </c>
      <c r="O991" s="136">
        <v>2.36</v>
      </c>
      <c r="P991" s="136">
        <v>2.41</v>
      </c>
      <c r="Q991" s="136">
        <v>2.42</v>
      </c>
      <c r="R991" s="136" t="s">
        <v>434</v>
      </c>
      <c r="S991" s="136">
        <v>2.56</v>
      </c>
      <c r="T991" s="136">
        <v>2.68</v>
      </c>
      <c r="U991" s="136">
        <v>2.73</v>
      </c>
      <c r="V991" s="136">
        <v>2.72</v>
      </c>
      <c r="W991" s="136">
        <v>2.73</v>
      </c>
      <c r="X991" s="136">
        <v>2.81</v>
      </c>
      <c r="Y991" s="136">
        <v>2.89</v>
      </c>
      <c r="Z991" s="136">
        <v>3.03</v>
      </c>
      <c r="AA991" s="136">
        <v>3.14</v>
      </c>
    </row>
    <row r="992" spans="1:27" ht="23.4" thickBot="1">
      <c r="A992" s="115" t="s">
        <v>2655</v>
      </c>
      <c r="B992" s="144">
        <v>2.68</v>
      </c>
      <c r="C992" s="148">
        <v>1.19</v>
      </c>
      <c r="D992" s="116">
        <f t="shared" si="32"/>
        <v>2018</v>
      </c>
      <c r="G992" s="141" t="s">
        <v>1664</v>
      </c>
      <c r="H992" s="116">
        <v>17</v>
      </c>
      <c r="I992" s="116">
        <v>2018</v>
      </c>
      <c r="J992" t="str">
        <f t="shared" si="31"/>
        <v>17/12/2018</v>
      </c>
      <c r="N992" s="138" t="s">
        <v>1035</v>
      </c>
      <c r="O992" s="138">
        <v>2.36</v>
      </c>
      <c r="P992" s="138">
        <v>2.39</v>
      </c>
      <c r="Q992" s="138">
        <v>2.4</v>
      </c>
      <c r="R992" s="138" t="s">
        <v>434</v>
      </c>
      <c r="S992" s="138">
        <v>2.54</v>
      </c>
      <c r="T992" s="138">
        <v>2.66</v>
      </c>
      <c r="U992" s="138">
        <v>2.7</v>
      </c>
      <c r="V992" s="138">
        <v>2.68</v>
      </c>
      <c r="W992" s="138">
        <v>2.69</v>
      </c>
      <c r="X992" s="138">
        <v>2.77</v>
      </c>
      <c r="Y992" s="138">
        <v>2.86</v>
      </c>
      <c r="Z992" s="138">
        <v>3</v>
      </c>
      <c r="AA992" s="138">
        <v>3.11</v>
      </c>
    </row>
    <row r="993" spans="1:27" ht="23.4" thickBot="1">
      <c r="A993" s="115" t="s">
        <v>2656</v>
      </c>
      <c r="B993" s="143">
        <v>2.64</v>
      </c>
      <c r="C993" s="147">
        <v>1.1499999999999999</v>
      </c>
      <c r="D993" s="116">
        <f t="shared" si="32"/>
        <v>2018</v>
      </c>
      <c r="G993" s="140" t="s">
        <v>1664</v>
      </c>
      <c r="H993" s="116">
        <v>18</v>
      </c>
      <c r="I993" s="116">
        <v>2018</v>
      </c>
      <c r="J993" t="str">
        <f t="shared" si="31"/>
        <v>18/12/2018</v>
      </c>
      <c r="N993" s="136" t="s">
        <v>1036</v>
      </c>
      <c r="O993" s="136">
        <v>2.35</v>
      </c>
      <c r="P993" s="136">
        <v>2.39</v>
      </c>
      <c r="Q993" s="136">
        <v>2.39</v>
      </c>
      <c r="R993" s="136" t="s">
        <v>434</v>
      </c>
      <c r="S993" s="136">
        <v>2.5299999999999998</v>
      </c>
      <c r="T993" s="136">
        <v>2.64</v>
      </c>
      <c r="U993" s="136">
        <v>2.65</v>
      </c>
      <c r="V993" s="136">
        <v>2.64</v>
      </c>
      <c r="W993" s="136">
        <v>2.65</v>
      </c>
      <c r="X993" s="136">
        <v>2.74</v>
      </c>
      <c r="Y993" s="136">
        <v>2.82</v>
      </c>
      <c r="Z993" s="136">
        <v>2.96</v>
      </c>
      <c r="AA993" s="136">
        <v>3.07</v>
      </c>
    </row>
    <row r="994" spans="1:27" ht="23.4" thickBot="1">
      <c r="A994" s="115" t="s">
        <v>2657</v>
      </c>
      <c r="B994" s="144">
        <v>2.61</v>
      </c>
      <c r="C994" s="148">
        <v>1.1000000000000001</v>
      </c>
      <c r="D994" s="116">
        <f t="shared" si="32"/>
        <v>2018</v>
      </c>
      <c r="G994" s="141" t="s">
        <v>1664</v>
      </c>
      <c r="H994" s="116">
        <v>19</v>
      </c>
      <c r="I994" s="116">
        <v>2018</v>
      </c>
      <c r="J994" t="str">
        <f t="shared" si="31"/>
        <v>19/12/2018</v>
      </c>
      <c r="N994" s="138" t="s">
        <v>1037</v>
      </c>
      <c r="O994" s="138">
        <v>2.35</v>
      </c>
      <c r="P994" s="138">
        <v>2.39</v>
      </c>
      <c r="Q994" s="138">
        <v>2.4</v>
      </c>
      <c r="R994" s="138" t="s">
        <v>434</v>
      </c>
      <c r="S994" s="138">
        <v>2.54</v>
      </c>
      <c r="T994" s="138">
        <v>2.62</v>
      </c>
      <c r="U994" s="138">
        <v>2.63</v>
      </c>
      <c r="V994" s="138">
        <v>2.61</v>
      </c>
      <c r="W994" s="138">
        <v>2.62</v>
      </c>
      <c r="X994" s="138">
        <v>2.69</v>
      </c>
      <c r="Y994" s="138">
        <v>2.77</v>
      </c>
      <c r="Z994" s="138">
        <v>2.89</v>
      </c>
      <c r="AA994" s="138">
        <v>3</v>
      </c>
    </row>
    <row r="995" spans="1:27" ht="23.4" thickBot="1">
      <c r="A995" s="115" t="s">
        <v>2658</v>
      </c>
      <c r="B995" s="143">
        <v>2.65</v>
      </c>
      <c r="C995" s="147">
        <v>1.1399999999999999</v>
      </c>
      <c r="D995" s="116">
        <f t="shared" si="32"/>
        <v>2018</v>
      </c>
      <c r="G995" s="140" t="s">
        <v>1664</v>
      </c>
      <c r="H995" s="116">
        <v>20</v>
      </c>
      <c r="I995" s="116">
        <v>2018</v>
      </c>
      <c r="J995" t="str">
        <f t="shared" si="31"/>
        <v>20/12/2018</v>
      </c>
      <c r="N995" s="136" t="s">
        <v>1038</v>
      </c>
      <c r="O995" s="136">
        <v>2.42</v>
      </c>
      <c r="P995" s="136">
        <v>2.42</v>
      </c>
      <c r="Q995" s="136">
        <v>2.39</v>
      </c>
      <c r="R995" s="136" t="s">
        <v>434</v>
      </c>
      <c r="S995" s="136">
        <v>2.5499999999999998</v>
      </c>
      <c r="T995" s="136">
        <v>2.64</v>
      </c>
      <c r="U995" s="136">
        <v>2.67</v>
      </c>
      <c r="V995" s="136">
        <v>2.65</v>
      </c>
      <c r="W995" s="136">
        <v>2.65</v>
      </c>
      <c r="X995" s="136">
        <v>2.72</v>
      </c>
      <c r="Y995" s="136">
        <v>2.79</v>
      </c>
      <c r="Z995" s="136">
        <v>2.92</v>
      </c>
      <c r="AA995" s="136">
        <v>3.02</v>
      </c>
    </row>
    <row r="996" spans="1:27" ht="23.4" thickBot="1">
      <c r="A996" s="115" t="s">
        <v>2659</v>
      </c>
      <c r="B996" s="144">
        <v>2.61</v>
      </c>
      <c r="C996" s="148">
        <v>1.1499999999999999</v>
      </c>
      <c r="D996" s="116">
        <f t="shared" si="32"/>
        <v>2018</v>
      </c>
      <c r="G996" s="141" t="s">
        <v>1664</v>
      </c>
      <c r="H996" s="116">
        <v>21</v>
      </c>
      <c r="I996" s="116">
        <v>2018</v>
      </c>
      <c r="J996" t="str">
        <f t="shared" si="31"/>
        <v>21/12/2018</v>
      </c>
      <c r="N996" s="138" t="s">
        <v>1039</v>
      </c>
      <c r="O996" s="138">
        <v>2.41</v>
      </c>
      <c r="P996" s="138">
        <v>2.42</v>
      </c>
      <c r="Q996" s="138">
        <v>2.39</v>
      </c>
      <c r="R996" s="138" t="s">
        <v>434</v>
      </c>
      <c r="S996" s="138">
        <v>2.54</v>
      </c>
      <c r="T996" s="138">
        <v>2.62</v>
      </c>
      <c r="U996" s="138">
        <v>2.63</v>
      </c>
      <c r="V996" s="138">
        <v>2.61</v>
      </c>
      <c r="W996" s="138">
        <v>2.64</v>
      </c>
      <c r="X996" s="138">
        <v>2.72</v>
      </c>
      <c r="Y996" s="138">
        <v>2.79</v>
      </c>
      <c r="Z996" s="138">
        <v>2.92</v>
      </c>
      <c r="AA996" s="138">
        <v>3.03</v>
      </c>
    </row>
    <row r="997" spans="1:27" ht="23.4" thickBot="1">
      <c r="A997" s="115" t="s">
        <v>2660</v>
      </c>
      <c r="B997" s="143">
        <v>2.56</v>
      </c>
      <c r="C997" s="147">
        <v>1.1299999999999999</v>
      </c>
      <c r="D997" s="116">
        <f t="shared" si="32"/>
        <v>2018</v>
      </c>
      <c r="G997" s="140" t="s">
        <v>1664</v>
      </c>
      <c r="H997" s="116">
        <v>24</v>
      </c>
      <c r="I997" s="116">
        <v>2018</v>
      </c>
      <c r="J997" t="str">
        <f t="shared" si="31"/>
        <v>24/12/2018</v>
      </c>
      <c r="N997" s="136" t="s">
        <v>1040</v>
      </c>
      <c r="O997" s="136">
        <v>2.42</v>
      </c>
      <c r="P997" s="136">
        <v>2.4300000000000002</v>
      </c>
      <c r="Q997" s="136">
        <v>2.4500000000000002</v>
      </c>
      <c r="R997" s="136" t="s">
        <v>434</v>
      </c>
      <c r="S997" s="136">
        <v>2.52</v>
      </c>
      <c r="T997" s="136">
        <v>2.61</v>
      </c>
      <c r="U997" s="136">
        <v>2.5499999999999998</v>
      </c>
      <c r="V997" s="136">
        <v>2.56</v>
      </c>
      <c r="W997" s="136">
        <v>2.58</v>
      </c>
      <c r="X997" s="136">
        <v>2.66</v>
      </c>
      <c r="Y997" s="136">
        <v>2.74</v>
      </c>
      <c r="Z997" s="136">
        <v>2.88</v>
      </c>
      <c r="AA997" s="136">
        <v>3</v>
      </c>
    </row>
    <row r="998" spans="1:27" ht="23.4" thickBot="1">
      <c r="A998" s="115" t="s">
        <v>2661</v>
      </c>
      <c r="B998" s="144">
        <v>2.6</v>
      </c>
      <c r="C998" s="148">
        <v>1.18</v>
      </c>
      <c r="D998" s="116">
        <f t="shared" si="32"/>
        <v>2018</v>
      </c>
      <c r="G998" s="141" t="s">
        <v>1664</v>
      </c>
      <c r="H998" s="116">
        <v>26</v>
      </c>
      <c r="I998" s="116">
        <v>2018</v>
      </c>
      <c r="J998" t="str">
        <f t="shared" si="31"/>
        <v>26/12/2018</v>
      </c>
      <c r="N998" s="138" t="s">
        <v>1041</v>
      </c>
      <c r="O998" s="138">
        <v>2.41</v>
      </c>
      <c r="P998" s="138">
        <v>2.4300000000000002</v>
      </c>
      <c r="Q998" s="138">
        <v>2.44</v>
      </c>
      <c r="R998" s="138" t="s">
        <v>434</v>
      </c>
      <c r="S998" s="138">
        <v>2.54</v>
      </c>
      <c r="T998" s="138">
        <v>2.61</v>
      </c>
      <c r="U998" s="138">
        <v>2.61</v>
      </c>
      <c r="V998" s="138">
        <v>2.6</v>
      </c>
      <c r="W998" s="138">
        <v>2.67</v>
      </c>
      <c r="X998" s="138">
        <v>2.74</v>
      </c>
      <c r="Y998" s="138">
        <v>2.81</v>
      </c>
      <c r="Z998" s="138">
        <v>2.94</v>
      </c>
      <c r="AA998" s="138">
        <v>3.06</v>
      </c>
    </row>
    <row r="999" spans="1:27" ht="23.4" thickBot="1">
      <c r="A999" s="115" t="s">
        <v>2662</v>
      </c>
      <c r="B999" s="143">
        <v>2.5499999999999998</v>
      </c>
      <c r="C999" s="147">
        <v>1.2</v>
      </c>
      <c r="D999" s="116">
        <f t="shared" si="32"/>
        <v>2018</v>
      </c>
      <c r="G999" s="140" t="s">
        <v>1664</v>
      </c>
      <c r="H999" s="116">
        <v>27</v>
      </c>
      <c r="I999" s="116">
        <v>2018</v>
      </c>
      <c r="J999" t="str">
        <f t="shared" si="31"/>
        <v>27/12/2018</v>
      </c>
      <c r="N999" s="136" t="s">
        <v>1042</v>
      </c>
      <c r="O999" s="136">
        <v>2.4300000000000002</v>
      </c>
      <c r="P999" s="136">
        <v>2.46</v>
      </c>
      <c r="Q999" s="136">
        <v>2.41</v>
      </c>
      <c r="R999" s="136" t="s">
        <v>434</v>
      </c>
      <c r="S999" s="136">
        <v>2.4900000000000002</v>
      </c>
      <c r="T999" s="136">
        <v>2.58</v>
      </c>
      <c r="U999" s="136">
        <v>2.56</v>
      </c>
      <c r="V999" s="136">
        <v>2.5499999999999998</v>
      </c>
      <c r="W999" s="136">
        <v>2.6</v>
      </c>
      <c r="X999" s="136">
        <v>2.68</v>
      </c>
      <c r="Y999" s="136">
        <v>2.77</v>
      </c>
      <c r="Z999" s="136">
        <v>2.92</v>
      </c>
      <c r="AA999" s="136">
        <v>3.05</v>
      </c>
    </row>
    <row r="1000" spans="1:27" ht="23.4" thickBot="1">
      <c r="A1000" s="115" t="s">
        <v>2663</v>
      </c>
      <c r="B1000" s="144">
        <v>2.5</v>
      </c>
      <c r="C1000" s="148">
        <v>1.17</v>
      </c>
      <c r="D1000" s="116">
        <f t="shared" si="32"/>
        <v>2018</v>
      </c>
      <c r="G1000" s="141" t="s">
        <v>1664</v>
      </c>
      <c r="H1000" s="116">
        <v>28</v>
      </c>
      <c r="I1000" s="116">
        <v>2018</v>
      </c>
      <c r="J1000" t="str">
        <f t="shared" si="31"/>
        <v>28/12/2018</v>
      </c>
      <c r="N1000" s="138" t="s">
        <v>1043</v>
      </c>
      <c r="O1000" s="138">
        <v>2.39</v>
      </c>
      <c r="P1000" s="138">
        <v>2.4700000000000002</v>
      </c>
      <c r="Q1000" s="138">
        <v>2.4</v>
      </c>
      <c r="R1000" s="138" t="s">
        <v>434</v>
      </c>
      <c r="S1000" s="138">
        <v>2.48</v>
      </c>
      <c r="T1000" s="138">
        <v>2.57</v>
      </c>
      <c r="U1000" s="138">
        <v>2.52</v>
      </c>
      <c r="V1000" s="138">
        <v>2.5</v>
      </c>
      <c r="W1000" s="138">
        <v>2.56</v>
      </c>
      <c r="X1000" s="138">
        <v>2.63</v>
      </c>
      <c r="Y1000" s="138">
        <v>2.72</v>
      </c>
      <c r="Z1000" s="138">
        <v>2.89</v>
      </c>
      <c r="AA1000" s="138">
        <v>3.04</v>
      </c>
    </row>
    <row r="1001" spans="1:27" ht="22.8">
      <c r="A1001" s="115" t="s">
        <v>2664</v>
      </c>
      <c r="B1001" s="143">
        <v>2.46</v>
      </c>
      <c r="C1001" s="147">
        <v>1.17</v>
      </c>
      <c r="D1001" s="116">
        <f t="shared" si="32"/>
        <v>2018</v>
      </c>
      <c r="G1001" s="140" t="s">
        <v>1664</v>
      </c>
      <c r="H1001" s="116">
        <v>31</v>
      </c>
      <c r="I1001" s="116">
        <v>2018</v>
      </c>
      <c r="J1001" t="str">
        <f t="shared" si="31"/>
        <v>31/12/2018</v>
      </c>
      <c r="N1001" s="136" t="s">
        <v>1044</v>
      </c>
      <c r="O1001" s="136">
        <v>2.44</v>
      </c>
      <c r="P1001" s="136">
        <v>2.4500000000000002</v>
      </c>
      <c r="Q1001" s="136">
        <v>2.4500000000000002</v>
      </c>
      <c r="R1001" s="136" t="s">
        <v>434</v>
      </c>
      <c r="S1001" s="136">
        <v>2.56</v>
      </c>
      <c r="T1001" s="136">
        <v>2.63</v>
      </c>
      <c r="U1001" s="136">
        <v>2.48</v>
      </c>
      <c r="V1001" s="136">
        <v>2.46</v>
      </c>
      <c r="W1001" s="136">
        <v>2.5099999999999998</v>
      </c>
      <c r="X1001" s="136">
        <v>2.59</v>
      </c>
      <c r="Y1001" s="136">
        <v>2.69</v>
      </c>
      <c r="Z1001" s="136">
        <v>2.87</v>
      </c>
      <c r="AA1001" s="136">
        <v>3.02</v>
      </c>
    </row>
    <row r="1002" spans="1:27" ht="23.4" thickBot="1">
      <c r="A1002" s="115" t="s">
        <v>2665</v>
      </c>
      <c r="B1002" s="143">
        <v>2.4700000000000002</v>
      </c>
      <c r="C1002" s="147">
        <v>1.1499999999999999</v>
      </c>
      <c r="D1002" s="116">
        <f t="shared" si="32"/>
        <v>2019</v>
      </c>
      <c r="G1002" s="140" t="s">
        <v>1653</v>
      </c>
      <c r="H1002" s="116">
        <v>2</v>
      </c>
      <c r="I1002" s="116">
        <v>2019</v>
      </c>
      <c r="J1002" t="str">
        <f t="shared" si="31"/>
        <v>2/01/2019</v>
      </c>
      <c r="N1002" s="135">
        <v>43497</v>
      </c>
      <c r="O1002" s="136">
        <v>2.4</v>
      </c>
      <c r="P1002" s="136">
        <v>2.4</v>
      </c>
      <c r="Q1002" s="136">
        <v>2.42</v>
      </c>
      <c r="R1002" s="136" t="s">
        <v>434</v>
      </c>
      <c r="S1002" s="136">
        <v>2.5099999999999998</v>
      </c>
      <c r="T1002" s="136">
        <v>2.6</v>
      </c>
      <c r="U1002" s="136">
        <v>2.5</v>
      </c>
      <c r="V1002" s="136">
        <v>2.4700000000000002</v>
      </c>
      <c r="W1002" s="136">
        <v>2.4900000000000002</v>
      </c>
      <c r="X1002" s="136">
        <v>2.56</v>
      </c>
      <c r="Y1002" s="136">
        <v>2.66</v>
      </c>
      <c r="Z1002" s="136">
        <v>2.83</v>
      </c>
      <c r="AA1002" s="136">
        <v>2.97</v>
      </c>
    </row>
    <row r="1003" spans="1:27" ht="23.4" thickBot="1">
      <c r="A1003" s="115" t="s">
        <v>2666</v>
      </c>
      <c r="B1003" s="144">
        <v>2.35</v>
      </c>
      <c r="C1003" s="148">
        <v>1.1000000000000001</v>
      </c>
      <c r="D1003" s="116">
        <f t="shared" si="32"/>
        <v>2019</v>
      </c>
      <c r="G1003" s="141" t="s">
        <v>1653</v>
      </c>
      <c r="H1003" s="116">
        <v>3</v>
      </c>
      <c r="I1003" s="116">
        <v>2019</v>
      </c>
      <c r="J1003" t="str">
        <f t="shared" si="31"/>
        <v>3/01/2019</v>
      </c>
      <c r="N1003" s="137">
        <v>43525</v>
      </c>
      <c r="O1003" s="138">
        <v>2.42</v>
      </c>
      <c r="P1003" s="138">
        <v>2.42</v>
      </c>
      <c r="Q1003" s="138">
        <v>2.41</v>
      </c>
      <c r="R1003" s="138" t="s">
        <v>434</v>
      </c>
      <c r="S1003" s="138">
        <v>2.4700000000000002</v>
      </c>
      <c r="T1003" s="138">
        <v>2.5</v>
      </c>
      <c r="U1003" s="138">
        <v>2.39</v>
      </c>
      <c r="V1003" s="138">
        <v>2.35</v>
      </c>
      <c r="W1003" s="138">
        <v>2.37</v>
      </c>
      <c r="X1003" s="138">
        <v>2.44</v>
      </c>
      <c r="Y1003" s="138">
        <v>2.56</v>
      </c>
      <c r="Z1003" s="138">
        <v>2.75</v>
      </c>
      <c r="AA1003" s="138">
        <v>2.92</v>
      </c>
    </row>
    <row r="1004" spans="1:27" ht="23.4" thickBot="1">
      <c r="A1004" s="115" t="s">
        <v>2667</v>
      </c>
      <c r="B1004" s="143">
        <v>2.4700000000000002</v>
      </c>
      <c r="C1004" s="147">
        <v>1.1200000000000001</v>
      </c>
      <c r="D1004" s="116">
        <f t="shared" si="32"/>
        <v>2019</v>
      </c>
      <c r="G1004" s="140" t="s">
        <v>1653</v>
      </c>
      <c r="H1004" s="116">
        <v>4</v>
      </c>
      <c r="I1004" s="116">
        <v>2019</v>
      </c>
      <c r="J1004" t="str">
        <f t="shared" si="31"/>
        <v>4/01/2019</v>
      </c>
      <c r="N1004" s="135">
        <v>43556</v>
      </c>
      <c r="O1004" s="136">
        <v>2.4</v>
      </c>
      <c r="P1004" s="136">
        <v>2.42</v>
      </c>
      <c r="Q1004" s="136">
        <v>2.42</v>
      </c>
      <c r="R1004" s="136" t="s">
        <v>434</v>
      </c>
      <c r="S1004" s="136">
        <v>2.5099999999999998</v>
      </c>
      <c r="T1004" s="136">
        <v>2.57</v>
      </c>
      <c r="U1004" s="136">
        <v>2.5</v>
      </c>
      <c r="V1004" s="136">
        <v>2.4700000000000002</v>
      </c>
      <c r="W1004" s="136">
        <v>2.4900000000000002</v>
      </c>
      <c r="X1004" s="136">
        <v>2.56</v>
      </c>
      <c r="Y1004" s="136">
        <v>2.67</v>
      </c>
      <c r="Z1004" s="136">
        <v>2.83</v>
      </c>
      <c r="AA1004" s="136">
        <v>2.98</v>
      </c>
    </row>
    <row r="1005" spans="1:27" ht="23.4" thickBot="1">
      <c r="A1005" s="115" t="s">
        <v>2668</v>
      </c>
      <c r="B1005" s="144">
        <v>2.5099999999999998</v>
      </c>
      <c r="C1005" s="148">
        <v>1.1399999999999999</v>
      </c>
      <c r="D1005" s="116">
        <f t="shared" si="32"/>
        <v>2019</v>
      </c>
      <c r="G1005" s="141" t="s">
        <v>1653</v>
      </c>
      <c r="H1005" s="116">
        <v>7</v>
      </c>
      <c r="I1005" s="116">
        <v>2019</v>
      </c>
      <c r="J1005" t="str">
        <f t="shared" si="31"/>
        <v>7/01/2019</v>
      </c>
      <c r="N1005" s="137">
        <v>43647</v>
      </c>
      <c r="O1005" s="138">
        <v>2.42</v>
      </c>
      <c r="P1005" s="138">
        <v>2.42</v>
      </c>
      <c r="Q1005" s="138">
        <v>2.4500000000000002</v>
      </c>
      <c r="R1005" s="138" t="s">
        <v>434</v>
      </c>
      <c r="S1005" s="138">
        <v>2.54</v>
      </c>
      <c r="T1005" s="138">
        <v>2.58</v>
      </c>
      <c r="U1005" s="138">
        <v>2.5299999999999998</v>
      </c>
      <c r="V1005" s="138">
        <v>2.5099999999999998</v>
      </c>
      <c r="W1005" s="138">
        <v>2.5299999999999998</v>
      </c>
      <c r="X1005" s="138">
        <v>2.6</v>
      </c>
      <c r="Y1005" s="138">
        <v>2.7</v>
      </c>
      <c r="Z1005" s="138">
        <v>2.86</v>
      </c>
      <c r="AA1005" s="138">
        <v>2.99</v>
      </c>
    </row>
    <row r="1006" spans="1:27" ht="23.4" thickBot="1">
      <c r="A1006" s="115" t="s">
        <v>2669</v>
      </c>
      <c r="B1006" s="143">
        <v>2.57</v>
      </c>
      <c r="C1006" s="147">
        <v>1.1100000000000001</v>
      </c>
      <c r="D1006" s="116">
        <f t="shared" si="32"/>
        <v>2019</v>
      </c>
      <c r="G1006" s="140" t="s">
        <v>1653</v>
      </c>
      <c r="H1006" s="116">
        <v>8</v>
      </c>
      <c r="I1006" s="116">
        <v>2019</v>
      </c>
      <c r="J1006" t="str">
        <f t="shared" si="31"/>
        <v>8/01/2019</v>
      </c>
      <c r="N1006" s="135">
        <v>43678</v>
      </c>
      <c r="O1006" s="136">
        <v>2.4</v>
      </c>
      <c r="P1006" s="136">
        <v>2.42</v>
      </c>
      <c r="Q1006" s="136">
        <v>2.46</v>
      </c>
      <c r="R1006" s="136" t="s">
        <v>434</v>
      </c>
      <c r="S1006" s="136">
        <v>2.54</v>
      </c>
      <c r="T1006" s="136">
        <v>2.6</v>
      </c>
      <c r="U1006" s="136">
        <v>2.58</v>
      </c>
      <c r="V1006" s="136">
        <v>2.57</v>
      </c>
      <c r="W1006" s="136">
        <v>2.58</v>
      </c>
      <c r="X1006" s="136">
        <v>2.63</v>
      </c>
      <c r="Y1006" s="136">
        <v>2.73</v>
      </c>
      <c r="Z1006" s="136">
        <v>2.88</v>
      </c>
      <c r="AA1006" s="136">
        <v>3</v>
      </c>
    </row>
    <row r="1007" spans="1:27" ht="23.4" thickBot="1">
      <c r="A1007" s="115" t="s">
        <v>2670</v>
      </c>
      <c r="B1007" s="144">
        <v>2.54</v>
      </c>
      <c r="C1007" s="148">
        <v>1.1200000000000001</v>
      </c>
      <c r="D1007" s="116">
        <f t="shared" si="32"/>
        <v>2019</v>
      </c>
      <c r="G1007" s="141" t="s">
        <v>1653</v>
      </c>
      <c r="H1007" s="116">
        <v>9</v>
      </c>
      <c r="I1007" s="116">
        <v>2019</v>
      </c>
      <c r="J1007" t="str">
        <f t="shared" si="31"/>
        <v>9/01/2019</v>
      </c>
      <c r="N1007" s="137">
        <v>43709</v>
      </c>
      <c r="O1007" s="138">
        <v>2.4</v>
      </c>
      <c r="P1007" s="138">
        <v>2.42</v>
      </c>
      <c r="Q1007" s="138">
        <v>2.4500000000000002</v>
      </c>
      <c r="R1007" s="138" t="s">
        <v>434</v>
      </c>
      <c r="S1007" s="138">
        <v>2.52</v>
      </c>
      <c r="T1007" s="138">
        <v>2.59</v>
      </c>
      <c r="U1007" s="138">
        <v>2.56</v>
      </c>
      <c r="V1007" s="138">
        <v>2.54</v>
      </c>
      <c r="W1007" s="138">
        <v>2.57</v>
      </c>
      <c r="X1007" s="138">
        <v>2.64</v>
      </c>
      <c r="Y1007" s="138">
        <v>2.74</v>
      </c>
      <c r="Z1007" s="138">
        <v>2.9</v>
      </c>
      <c r="AA1007" s="138">
        <v>3.03</v>
      </c>
    </row>
    <row r="1008" spans="1:27" ht="23.4" thickBot="1">
      <c r="A1008" s="115" t="s">
        <v>2671</v>
      </c>
      <c r="B1008" s="143">
        <v>2.54</v>
      </c>
      <c r="C1008" s="147">
        <v>1.1499999999999999</v>
      </c>
      <c r="D1008" s="116">
        <f t="shared" si="32"/>
        <v>2019</v>
      </c>
      <c r="G1008" s="140" t="s">
        <v>1653</v>
      </c>
      <c r="H1008" s="116">
        <v>10</v>
      </c>
      <c r="I1008" s="116">
        <v>2019</v>
      </c>
      <c r="J1008" t="str">
        <f t="shared" si="31"/>
        <v>10/01/2019</v>
      </c>
      <c r="N1008" s="135">
        <v>43739</v>
      </c>
      <c r="O1008" s="136">
        <v>2.42</v>
      </c>
      <c r="P1008" s="136">
        <v>2.42</v>
      </c>
      <c r="Q1008" s="136">
        <v>2.4300000000000002</v>
      </c>
      <c r="R1008" s="136" t="s">
        <v>434</v>
      </c>
      <c r="S1008" s="136">
        <v>2.5099999999999998</v>
      </c>
      <c r="T1008" s="136">
        <v>2.59</v>
      </c>
      <c r="U1008" s="136">
        <v>2.56</v>
      </c>
      <c r="V1008" s="136">
        <v>2.54</v>
      </c>
      <c r="W1008" s="136">
        <v>2.56</v>
      </c>
      <c r="X1008" s="136">
        <v>2.63</v>
      </c>
      <c r="Y1008" s="136">
        <v>2.74</v>
      </c>
      <c r="Z1008" s="136">
        <v>2.92</v>
      </c>
      <c r="AA1008" s="136">
        <v>3.06</v>
      </c>
    </row>
    <row r="1009" spans="1:27" ht="23.4" thickBot="1">
      <c r="A1009" s="115" t="s">
        <v>2672</v>
      </c>
      <c r="B1009" s="144">
        <v>2.5099999999999998</v>
      </c>
      <c r="C1009" s="148">
        <v>1.1200000000000001</v>
      </c>
      <c r="D1009" s="116">
        <f t="shared" si="32"/>
        <v>2019</v>
      </c>
      <c r="G1009" s="141" t="s">
        <v>1653</v>
      </c>
      <c r="H1009" s="116">
        <v>11</v>
      </c>
      <c r="I1009" s="116">
        <v>2019</v>
      </c>
      <c r="J1009" t="str">
        <f t="shared" si="31"/>
        <v>11/01/2019</v>
      </c>
      <c r="N1009" s="137">
        <v>43770</v>
      </c>
      <c r="O1009" s="138">
        <v>2.41</v>
      </c>
      <c r="P1009" s="138">
        <v>2.4300000000000002</v>
      </c>
      <c r="Q1009" s="138">
        <v>2.4300000000000002</v>
      </c>
      <c r="R1009" s="138" t="s">
        <v>434</v>
      </c>
      <c r="S1009" s="138">
        <v>2.5</v>
      </c>
      <c r="T1009" s="138">
        <v>2.58</v>
      </c>
      <c r="U1009" s="138">
        <v>2.5499999999999998</v>
      </c>
      <c r="V1009" s="138">
        <v>2.5099999999999998</v>
      </c>
      <c r="W1009" s="138">
        <v>2.52</v>
      </c>
      <c r="X1009" s="138">
        <v>2.6</v>
      </c>
      <c r="Y1009" s="138">
        <v>2.71</v>
      </c>
      <c r="Z1009" s="138">
        <v>2.9</v>
      </c>
      <c r="AA1009" s="138">
        <v>3.04</v>
      </c>
    </row>
    <row r="1010" spans="1:27" ht="23.4" thickBot="1">
      <c r="A1010" s="115" t="s">
        <v>2673</v>
      </c>
      <c r="B1010" s="143">
        <v>2.5099999999999998</v>
      </c>
      <c r="C1010" s="147">
        <v>1.1399999999999999</v>
      </c>
      <c r="D1010" s="116">
        <f t="shared" si="32"/>
        <v>2019</v>
      </c>
      <c r="G1010" s="140" t="s">
        <v>1653</v>
      </c>
      <c r="H1010" s="116">
        <v>14</v>
      </c>
      <c r="I1010" s="116">
        <v>2019</v>
      </c>
      <c r="J1010" t="str">
        <f t="shared" si="31"/>
        <v>14/01/2019</v>
      </c>
      <c r="N1010" s="136" t="s">
        <v>1045</v>
      </c>
      <c r="O1010" s="136">
        <v>2.42</v>
      </c>
      <c r="P1010" s="136">
        <v>2.4300000000000002</v>
      </c>
      <c r="Q1010" s="136">
        <v>2.4500000000000002</v>
      </c>
      <c r="R1010" s="136" t="s">
        <v>434</v>
      </c>
      <c r="S1010" s="136">
        <v>2.52</v>
      </c>
      <c r="T1010" s="136">
        <v>2.57</v>
      </c>
      <c r="U1010" s="136">
        <v>2.5299999999999998</v>
      </c>
      <c r="V1010" s="136">
        <v>2.5099999999999998</v>
      </c>
      <c r="W1010" s="136">
        <v>2.5299999999999998</v>
      </c>
      <c r="X1010" s="136">
        <v>2.6</v>
      </c>
      <c r="Y1010" s="136">
        <v>2.71</v>
      </c>
      <c r="Z1010" s="136">
        <v>2.91</v>
      </c>
      <c r="AA1010" s="136">
        <v>3.06</v>
      </c>
    </row>
    <row r="1011" spans="1:27" ht="23.4" thickBot="1">
      <c r="A1011" s="115" t="s">
        <v>2674</v>
      </c>
      <c r="B1011" s="144">
        <v>2.5099999999999998</v>
      </c>
      <c r="C1011" s="148">
        <v>1.1499999999999999</v>
      </c>
      <c r="D1011" s="116">
        <f t="shared" si="32"/>
        <v>2019</v>
      </c>
      <c r="G1011" s="141" t="s">
        <v>1653</v>
      </c>
      <c r="H1011" s="116">
        <v>15</v>
      </c>
      <c r="I1011" s="116">
        <v>2019</v>
      </c>
      <c r="J1011" t="str">
        <f t="shared" si="31"/>
        <v>15/01/2019</v>
      </c>
      <c r="N1011" s="138" t="s">
        <v>1046</v>
      </c>
      <c r="O1011" s="138">
        <v>2.41</v>
      </c>
      <c r="P1011" s="138">
        <v>2.4300000000000002</v>
      </c>
      <c r="Q1011" s="138">
        <v>2.4500000000000002</v>
      </c>
      <c r="R1011" s="138" t="s">
        <v>434</v>
      </c>
      <c r="S1011" s="138">
        <v>2.52</v>
      </c>
      <c r="T1011" s="138">
        <v>2.57</v>
      </c>
      <c r="U1011" s="138">
        <v>2.5299999999999998</v>
      </c>
      <c r="V1011" s="138">
        <v>2.5099999999999998</v>
      </c>
      <c r="W1011" s="138">
        <v>2.5299999999999998</v>
      </c>
      <c r="X1011" s="138">
        <v>2.61</v>
      </c>
      <c r="Y1011" s="138">
        <v>2.72</v>
      </c>
      <c r="Z1011" s="138">
        <v>2.92</v>
      </c>
      <c r="AA1011" s="138">
        <v>3.08</v>
      </c>
    </row>
    <row r="1012" spans="1:27" ht="23.4" thickBot="1">
      <c r="A1012" s="115" t="s">
        <v>2675</v>
      </c>
      <c r="B1012" s="143">
        <v>2.5299999999999998</v>
      </c>
      <c r="C1012" s="147">
        <v>1.1599999999999999</v>
      </c>
      <c r="D1012" s="116">
        <f t="shared" si="32"/>
        <v>2019</v>
      </c>
      <c r="G1012" s="140" t="s">
        <v>1653</v>
      </c>
      <c r="H1012" s="116">
        <v>16</v>
      </c>
      <c r="I1012" s="116">
        <v>2019</v>
      </c>
      <c r="J1012" t="str">
        <f t="shared" si="31"/>
        <v>16/01/2019</v>
      </c>
      <c r="N1012" s="136" t="s">
        <v>1047</v>
      </c>
      <c r="O1012" s="136">
        <v>2.41</v>
      </c>
      <c r="P1012" s="136">
        <v>2.4</v>
      </c>
      <c r="Q1012" s="136">
        <v>2.4300000000000002</v>
      </c>
      <c r="R1012" s="136" t="s">
        <v>434</v>
      </c>
      <c r="S1012" s="136">
        <v>2.4900000000000002</v>
      </c>
      <c r="T1012" s="136">
        <v>2.57</v>
      </c>
      <c r="U1012" s="136">
        <v>2.5499999999999998</v>
      </c>
      <c r="V1012" s="136">
        <v>2.5299999999999998</v>
      </c>
      <c r="W1012" s="136">
        <v>2.54</v>
      </c>
      <c r="X1012" s="136">
        <v>2.62</v>
      </c>
      <c r="Y1012" s="136">
        <v>2.73</v>
      </c>
      <c r="Z1012" s="136">
        <v>2.92</v>
      </c>
      <c r="AA1012" s="136">
        <v>3.07</v>
      </c>
    </row>
    <row r="1013" spans="1:27" ht="23.4" thickBot="1">
      <c r="A1013" s="115" t="s">
        <v>2676</v>
      </c>
      <c r="B1013" s="144">
        <v>2.5499999999999998</v>
      </c>
      <c r="C1013" s="148">
        <v>1.18</v>
      </c>
      <c r="D1013" s="116">
        <f t="shared" si="32"/>
        <v>2019</v>
      </c>
      <c r="G1013" s="141" t="s">
        <v>1653</v>
      </c>
      <c r="H1013" s="116">
        <v>17</v>
      </c>
      <c r="I1013" s="116">
        <v>2019</v>
      </c>
      <c r="J1013" t="str">
        <f t="shared" si="31"/>
        <v>17/01/2019</v>
      </c>
      <c r="N1013" s="138" t="s">
        <v>1048</v>
      </c>
      <c r="O1013" s="138">
        <v>2.41</v>
      </c>
      <c r="P1013" s="138">
        <v>2.41</v>
      </c>
      <c r="Q1013" s="138">
        <v>2.42</v>
      </c>
      <c r="R1013" s="138" t="s">
        <v>434</v>
      </c>
      <c r="S1013" s="138">
        <v>2.5</v>
      </c>
      <c r="T1013" s="138">
        <v>2.57</v>
      </c>
      <c r="U1013" s="138">
        <v>2.56</v>
      </c>
      <c r="V1013" s="138">
        <v>2.5499999999999998</v>
      </c>
      <c r="W1013" s="138">
        <v>2.58</v>
      </c>
      <c r="X1013" s="138">
        <v>2.66</v>
      </c>
      <c r="Y1013" s="138">
        <v>2.75</v>
      </c>
      <c r="Z1013" s="138">
        <v>2.93</v>
      </c>
      <c r="AA1013" s="138">
        <v>3.07</v>
      </c>
    </row>
    <row r="1014" spans="1:27" ht="23.4" thickBot="1">
      <c r="A1014" s="115" t="s">
        <v>2677</v>
      </c>
      <c r="B1014" s="143">
        <v>2.6</v>
      </c>
      <c r="C1014" s="147">
        <v>1.18</v>
      </c>
      <c r="D1014" s="116">
        <f t="shared" si="32"/>
        <v>2019</v>
      </c>
      <c r="G1014" s="140" t="s">
        <v>1653</v>
      </c>
      <c r="H1014" s="116">
        <v>18</v>
      </c>
      <c r="I1014" s="116">
        <v>2019</v>
      </c>
      <c r="J1014" t="str">
        <f t="shared" si="31"/>
        <v>18/01/2019</v>
      </c>
      <c r="N1014" s="136" t="s">
        <v>1049</v>
      </c>
      <c r="O1014" s="136">
        <v>2.4</v>
      </c>
      <c r="P1014" s="136">
        <v>2.4</v>
      </c>
      <c r="Q1014" s="136">
        <v>2.41</v>
      </c>
      <c r="R1014" s="136" t="s">
        <v>434</v>
      </c>
      <c r="S1014" s="136">
        <v>2.5</v>
      </c>
      <c r="T1014" s="136">
        <v>2.6</v>
      </c>
      <c r="U1014" s="136">
        <v>2.62</v>
      </c>
      <c r="V1014" s="136">
        <v>2.6</v>
      </c>
      <c r="W1014" s="136">
        <v>2.62</v>
      </c>
      <c r="X1014" s="136">
        <v>2.7</v>
      </c>
      <c r="Y1014" s="136">
        <v>2.79</v>
      </c>
      <c r="Z1014" s="136">
        <v>2.95</v>
      </c>
      <c r="AA1014" s="136">
        <v>3.09</v>
      </c>
    </row>
    <row r="1015" spans="1:27" ht="23.4" thickBot="1">
      <c r="A1015" s="115" t="s">
        <v>2678</v>
      </c>
      <c r="B1015" s="144">
        <v>2.5499999999999998</v>
      </c>
      <c r="C1015" s="148">
        <v>1.1599999999999999</v>
      </c>
      <c r="D1015" s="116">
        <f t="shared" si="32"/>
        <v>2019</v>
      </c>
      <c r="G1015" s="141" t="s">
        <v>1653</v>
      </c>
      <c r="H1015" s="116">
        <v>22</v>
      </c>
      <c r="I1015" s="116">
        <v>2019</v>
      </c>
      <c r="J1015" t="str">
        <f t="shared" si="31"/>
        <v>22/01/2019</v>
      </c>
      <c r="N1015" s="138" t="s">
        <v>1050</v>
      </c>
      <c r="O1015" s="138">
        <v>2.38</v>
      </c>
      <c r="P1015" s="138">
        <v>2.4</v>
      </c>
      <c r="Q1015" s="138">
        <v>2.4300000000000002</v>
      </c>
      <c r="R1015" s="138" t="s">
        <v>434</v>
      </c>
      <c r="S1015" s="138">
        <v>2.5099999999999998</v>
      </c>
      <c r="T1015" s="138">
        <v>2.59</v>
      </c>
      <c r="U1015" s="138">
        <v>2.58</v>
      </c>
      <c r="V1015" s="138">
        <v>2.5499999999999998</v>
      </c>
      <c r="W1015" s="138">
        <v>2.57</v>
      </c>
      <c r="X1015" s="138">
        <v>2.65</v>
      </c>
      <c r="Y1015" s="138">
        <v>2.74</v>
      </c>
      <c r="Z1015" s="138">
        <v>2.91</v>
      </c>
      <c r="AA1015" s="138">
        <v>3.06</v>
      </c>
    </row>
    <row r="1016" spans="1:27" ht="23.4" thickBot="1">
      <c r="A1016" s="115" t="s">
        <v>2679</v>
      </c>
      <c r="B1016" s="143">
        <v>2.57</v>
      </c>
      <c r="C1016" s="147">
        <v>1.17</v>
      </c>
      <c r="D1016" s="116">
        <f t="shared" si="32"/>
        <v>2019</v>
      </c>
      <c r="G1016" s="140" t="s">
        <v>1653</v>
      </c>
      <c r="H1016" s="116">
        <v>23</v>
      </c>
      <c r="I1016" s="116">
        <v>2019</v>
      </c>
      <c r="J1016" t="str">
        <f t="shared" si="31"/>
        <v>23/01/2019</v>
      </c>
      <c r="N1016" s="136" t="s">
        <v>1051</v>
      </c>
      <c r="O1016" s="136">
        <v>2.37</v>
      </c>
      <c r="P1016" s="136">
        <v>2.38</v>
      </c>
      <c r="Q1016" s="136">
        <v>2.41</v>
      </c>
      <c r="R1016" s="136" t="s">
        <v>434</v>
      </c>
      <c r="S1016" s="136">
        <v>2.5099999999999998</v>
      </c>
      <c r="T1016" s="136">
        <v>2.59</v>
      </c>
      <c r="U1016" s="136">
        <v>2.58</v>
      </c>
      <c r="V1016" s="136">
        <v>2.57</v>
      </c>
      <c r="W1016" s="136">
        <v>2.59</v>
      </c>
      <c r="X1016" s="136">
        <v>2.66</v>
      </c>
      <c r="Y1016" s="136">
        <v>2.76</v>
      </c>
      <c r="Z1016" s="136">
        <v>2.93</v>
      </c>
      <c r="AA1016" s="136">
        <v>3.07</v>
      </c>
    </row>
    <row r="1017" spans="1:27" ht="23.4" thickBot="1">
      <c r="A1017" s="115" t="s">
        <v>2680</v>
      </c>
      <c r="B1017" s="144">
        <v>2.54</v>
      </c>
      <c r="C1017" s="148">
        <v>1.1599999999999999</v>
      </c>
      <c r="D1017" s="116">
        <f t="shared" si="32"/>
        <v>2019</v>
      </c>
      <c r="G1017" s="141" t="s">
        <v>1653</v>
      </c>
      <c r="H1017" s="116">
        <v>24</v>
      </c>
      <c r="I1017" s="116">
        <v>2019</v>
      </c>
      <c r="J1017" t="str">
        <f t="shared" si="31"/>
        <v>24/01/2019</v>
      </c>
      <c r="N1017" s="138" t="s">
        <v>1052</v>
      </c>
      <c r="O1017" s="138">
        <v>2.38</v>
      </c>
      <c r="P1017" s="138">
        <v>2.41</v>
      </c>
      <c r="Q1017" s="138">
        <v>2.37</v>
      </c>
      <c r="R1017" s="138" t="s">
        <v>434</v>
      </c>
      <c r="S1017" s="138">
        <v>2.5</v>
      </c>
      <c r="T1017" s="138">
        <v>2.58</v>
      </c>
      <c r="U1017" s="138">
        <v>2.56</v>
      </c>
      <c r="V1017" s="138">
        <v>2.54</v>
      </c>
      <c r="W1017" s="138">
        <v>2.5499999999999998</v>
      </c>
      <c r="X1017" s="138">
        <v>2.62</v>
      </c>
      <c r="Y1017" s="138">
        <v>2.72</v>
      </c>
      <c r="Z1017" s="138">
        <v>2.89</v>
      </c>
      <c r="AA1017" s="138">
        <v>3.04</v>
      </c>
    </row>
    <row r="1018" spans="1:27" ht="23.4" thickBot="1">
      <c r="A1018" s="115" t="s">
        <v>2681</v>
      </c>
      <c r="B1018" s="143">
        <v>2.58</v>
      </c>
      <c r="C1018" s="147">
        <v>1.18</v>
      </c>
      <c r="D1018" s="116">
        <f t="shared" si="32"/>
        <v>2019</v>
      </c>
      <c r="G1018" s="140" t="s">
        <v>1653</v>
      </c>
      <c r="H1018" s="116">
        <v>25</v>
      </c>
      <c r="I1018" s="116">
        <v>2019</v>
      </c>
      <c r="J1018" t="str">
        <f t="shared" si="31"/>
        <v>25/01/2019</v>
      </c>
      <c r="N1018" s="136" t="s">
        <v>1053</v>
      </c>
      <c r="O1018" s="136">
        <v>2.36</v>
      </c>
      <c r="P1018" s="136">
        <v>2.41</v>
      </c>
      <c r="Q1018" s="136">
        <v>2.39</v>
      </c>
      <c r="R1018" s="136" t="s">
        <v>434</v>
      </c>
      <c r="S1018" s="136">
        <v>2.5099999999999998</v>
      </c>
      <c r="T1018" s="136">
        <v>2.6</v>
      </c>
      <c r="U1018" s="136">
        <v>2.6</v>
      </c>
      <c r="V1018" s="136">
        <v>2.58</v>
      </c>
      <c r="W1018" s="136">
        <v>2.59</v>
      </c>
      <c r="X1018" s="136">
        <v>2.66</v>
      </c>
      <c r="Y1018" s="136">
        <v>2.76</v>
      </c>
      <c r="Z1018" s="136">
        <v>2.92</v>
      </c>
      <c r="AA1018" s="136">
        <v>3.06</v>
      </c>
    </row>
    <row r="1019" spans="1:27" ht="23.4" thickBot="1">
      <c r="A1019" s="115" t="s">
        <v>2682</v>
      </c>
      <c r="B1019" s="144">
        <v>2.58</v>
      </c>
      <c r="C1019" s="148">
        <v>1.19</v>
      </c>
      <c r="D1019" s="116">
        <f t="shared" si="32"/>
        <v>2019</v>
      </c>
      <c r="G1019" s="141" t="s">
        <v>1653</v>
      </c>
      <c r="H1019" s="116">
        <v>28</v>
      </c>
      <c r="I1019" s="116">
        <v>2019</v>
      </c>
      <c r="J1019" t="str">
        <f t="shared" si="31"/>
        <v>28/01/2019</v>
      </c>
      <c r="N1019" s="138" t="s">
        <v>1054</v>
      </c>
      <c r="O1019" s="138">
        <v>2.39</v>
      </c>
      <c r="P1019" s="138">
        <v>2.41</v>
      </c>
      <c r="Q1019" s="138">
        <v>2.42</v>
      </c>
      <c r="R1019" s="138" t="s">
        <v>434</v>
      </c>
      <c r="S1019" s="138">
        <v>2.5099999999999998</v>
      </c>
      <c r="T1019" s="138">
        <v>2.6</v>
      </c>
      <c r="U1019" s="138">
        <v>2.6</v>
      </c>
      <c r="V1019" s="138">
        <v>2.58</v>
      </c>
      <c r="W1019" s="138">
        <v>2.58</v>
      </c>
      <c r="X1019" s="138">
        <v>2.65</v>
      </c>
      <c r="Y1019" s="138">
        <v>2.75</v>
      </c>
      <c r="Z1019" s="138">
        <v>2.92</v>
      </c>
      <c r="AA1019" s="138">
        <v>3.06</v>
      </c>
    </row>
    <row r="1020" spans="1:27" ht="23.4" thickBot="1">
      <c r="A1020" s="115" t="s">
        <v>2683</v>
      </c>
      <c r="B1020" s="143">
        <v>2.54</v>
      </c>
      <c r="C1020" s="147">
        <v>1.1599999999999999</v>
      </c>
      <c r="D1020" s="116">
        <f t="shared" si="32"/>
        <v>2019</v>
      </c>
      <c r="G1020" s="140" t="s">
        <v>1653</v>
      </c>
      <c r="H1020" s="116">
        <v>29</v>
      </c>
      <c r="I1020" s="116">
        <v>2019</v>
      </c>
      <c r="J1020" t="str">
        <f t="shared" si="31"/>
        <v>29/01/2019</v>
      </c>
      <c r="N1020" s="136" t="s">
        <v>1055</v>
      </c>
      <c r="O1020" s="136">
        <v>2.39</v>
      </c>
      <c r="P1020" s="136">
        <v>2.41</v>
      </c>
      <c r="Q1020" s="136">
        <v>2.42</v>
      </c>
      <c r="R1020" s="136" t="s">
        <v>434</v>
      </c>
      <c r="S1020" s="136">
        <v>2.5099999999999998</v>
      </c>
      <c r="T1020" s="136">
        <v>2.6</v>
      </c>
      <c r="U1020" s="136">
        <v>2.56</v>
      </c>
      <c r="V1020" s="136">
        <v>2.54</v>
      </c>
      <c r="W1020" s="136">
        <v>2.5499999999999998</v>
      </c>
      <c r="X1020" s="136">
        <v>2.61</v>
      </c>
      <c r="Y1020" s="136">
        <v>2.72</v>
      </c>
      <c r="Z1020" s="136">
        <v>2.9</v>
      </c>
      <c r="AA1020" s="136">
        <v>3.04</v>
      </c>
    </row>
    <row r="1021" spans="1:27" ht="23.4" thickBot="1">
      <c r="A1021" s="115" t="s">
        <v>2684</v>
      </c>
      <c r="B1021" s="144">
        <v>2.4900000000000002</v>
      </c>
      <c r="C1021" s="148">
        <v>1.1200000000000001</v>
      </c>
      <c r="D1021" s="116">
        <f t="shared" si="32"/>
        <v>2019</v>
      </c>
      <c r="G1021" s="141" t="s">
        <v>1653</v>
      </c>
      <c r="H1021" s="116">
        <v>30</v>
      </c>
      <c r="I1021" s="116">
        <v>2019</v>
      </c>
      <c r="J1021" t="str">
        <f t="shared" si="31"/>
        <v>30/01/2019</v>
      </c>
      <c r="N1021" s="138" t="s">
        <v>1056</v>
      </c>
      <c r="O1021" s="138">
        <v>2.4</v>
      </c>
      <c r="P1021" s="138">
        <v>2.39</v>
      </c>
      <c r="Q1021" s="138">
        <v>2.42</v>
      </c>
      <c r="R1021" s="138" t="s">
        <v>434</v>
      </c>
      <c r="S1021" s="138">
        <v>2.5</v>
      </c>
      <c r="T1021" s="138">
        <v>2.57</v>
      </c>
      <c r="U1021" s="138">
        <v>2.52</v>
      </c>
      <c r="V1021" s="138">
        <v>2.4900000000000002</v>
      </c>
      <c r="W1021" s="138">
        <v>2.4900000000000002</v>
      </c>
      <c r="X1021" s="138">
        <v>2.58</v>
      </c>
      <c r="Y1021" s="138">
        <v>2.7</v>
      </c>
      <c r="Z1021" s="138">
        <v>2.9</v>
      </c>
      <c r="AA1021" s="138">
        <v>3.06</v>
      </c>
    </row>
    <row r="1022" spans="1:27" ht="23.4" thickBot="1">
      <c r="A1022" s="115" t="s">
        <v>2685</v>
      </c>
      <c r="B1022" s="143">
        <v>2.4300000000000002</v>
      </c>
      <c r="C1022" s="147">
        <v>1.02</v>
      </c>
      <c r="D1022" s="116">
        <f t="shared" si="32"/>
        <v>2019</v>
      </c>
      <c r="G1022" s="140" t="s">
        <v>1653</v>
      </c>
      <c r="H1022" s="116">
        <v>31</v>
      </c>
      <c r="I1022" s="116">
        <v>2019</v>
      </c>
      <c r="J1022" t="str">
        <f t="shared" si="31"/>
        <v>31/01/2019</v>
      </c>
      <c r="N1022" s="136" t="s">
        <v>1057</v>
      </c>
      <c r="O1022" s="136">
        <v>2.42</v>
      </c>
      <c r="P1022" s="136">
        <v>2.4300000000000002</v>
      </c>
      <c r="Q1022" s="136">
        <v>2.41</v>
      </c>
      <c r="R1022" s="136" t="s">
        <v>434</v>
      </c>
      <c r="S1022" s="136">
        <v>2.46</v>
      </c>
      <c r="T1022" s="136">
        <v>2.5499999999999998</v>
      </c>
      <c r="U1022" s="136">
        <v>2.4500000000000002</v>
      </c>
      <c r="V1022" s="136">
        <v>2.4300000000000002</v>
      </c>
      <c r="W1022" s="136">
        <v>2.4300000000000002</v>
      </c>
      <c r="X1022" s="136">
        <v>2.5099999999999998</v>
      </c>
      <c r="Y1022" s="136">
        <v>2.63</v>
      </c>
      <c r="Z1022" s="136">
        <v>2.83</v>
      </c>
      <c r="AA1022" s="136">
        <v>2.99</v>
      </c>
    </row>
    <row r="1023" spans="1:27" ht="23.4" thickBot="1">
      <c r="A1023" s="115" t="s">
        <v>2686</v>
      </c>
      <c r="B1023" s="144">
        <v>2.5</v>
      </c>
      <c r="C1023" s="148">
        <v>1.06</v>
      </c>
      <c r="D1023" s="116">
        <f t="shared" si="32"/>
        <v>2019</v>
      </c>
      <c r="G1023" s="141" t="s">
        <v>1654</v>
      </c>
      <c r="H1023" s="116">
        <v>1</v>
      </c>
      <c r="I1023" s="116">
        <v>2019</v>
      </c>
      <c r="J1023" t="str">
        <f t="shared" si="31"/>
        <v>1/02/2019</v>
      </c>
      <c r="N1023" s="137">
        <v>43467</v>
      </c>
      <c r="O1023" s="138">
        <v>2.41</v>
      </c>
      <c r="P1023" s="138">
        <v>2.42</v>
      </c>
      <c r="Q1023" s="138">
        <v>2.4</v>
      </c>
      <c r="R1023" s="138" t="s">
        <v>434</v>
      </c>
      <c r="S1023" s="138">
        <v>2.46</v>
      </c>
      <c r="T1023" s="138">
        <v>2.56</v>
      </c>
      <c r="U1023" s="138">
        <v>2.52</v>
      </c>
      <c r="V1023" s="138">
        <v>2.5</v>
      </c>
      <c r="W1023" s="138">
        <v>2.5099999999999998</v>
      </c>
      <c r="X1023" s="138">
        <v>2.59</v>
      </c>
      <c r="Y1023" s="138">
        <v>2.7</v>
      </c>
      <c r="Z1023" s="138">
        <v>2.88</v>
      </c>
      <c r="AA1023" s="138">
        <v>3.03</v>
      </c>
    </row>
    <row r="1024" spans="1:27" ht="23.4" thickBot="1">
      <c r="A1024" s="115" t="s">
        <v>2687</v>
      </c>
      <c r="B1024" s="143">
        <v>2.52</v>
      </c>
      <c r="C1024" s="147">
        <v>1.0900000000000001</v>
      </c>
      <c r="D1024" s="116">
        <f t="shared" si="32"/>
        <v>2019</v>
      </c>
      <c r="G1024" s="140" t="s">
        <v>1654</v>
      </c>
      <c r="H1024" s="116">
        <v>4</v>
      </c>
      <c r="I1024" s="116">
        <v>2019</v>
      </c>
      <c r="J1024" t="str">
        <f t="shared" si="31"/>
        <v>4/02/2019</v>
      </c>
      <c r="N1024" s="135">
        <v>43557</v>
      </c>
      <c r="O1024" s="136">
        <v>2.41</v>
      </c>
      <c r="P1024" s="136">
        <v>2.41</v>
      </c>
      <c r="Q1024" s="136">
        <v>2.42</v>
      </c>
      <c r="R1024" s="136" t="s">
        <v>434</v>
      </c>
      <c r="S1024" s="136">
        <v>2.4900000000000002</v>
      </c>
      <c r="T1024" s="136">
        <v>2.57</v>
      </c>
      <c r="U1024" s="136">
        <v>2.5299999999999998</v>
      </c>
      <c r="V1024" s="136">
        <v>2.52</v>
      </c>
      <c r="W1024" s="136">
        <v>2.5299999999999998</v>
      </c>
      <c r="X1024" s="136">
        <v>2.62</v>
      </c>
      <c r="Y1024" s="136">
        <v>2.73</v>
      </c>
      <c r="Z1024" s="136">
        <v>2.92</v>
      </c>
      <c r="AA1024" s="136">
        <v>3.06</v>
      </c>
    </row>
    <row r="1025" spans="1:27" ht="23.4" thickBot="1">
      <c r="A1025" s="115" t="s">
        <v>2688</v>
      </c>
      <c r="B1025" s="144">
        <v>2.5</v>
      </c>
      <c r="C1025" s="148">
        <v>1.07</v>
      </c>
      <c r="D1025" s="116">
        <f t="shared" si="32"/>
        <v>2019</v>
      </c>
      <c r="G1025" s="141" t="s">
        <v>1654</v>
      </c>
      <c r="H1025" s="116">
        <v>5</v>
      </c>
      <c r="I1025" s="116">
        <v>2019</v>
      </c>
      <c r="J1025" t="str">
        <f t="shared" si="31"/>
        <v>5/02/2019</v>
      </c>
      <c r="N1025" s="137">
        <v>43587</v>
      </c>
      <c r="O1025" s="138">
        <v>2.39</v>
      </c>
      <c r="P1025" s="138">
        <v>2.4</v>
      </c>
      <c r="Q1025" s="138">
        <v>2.42</v>
      </c>
      <c r="R1025" s="138" t="s">
        <v>434</v>
      </c>
      <c r="S1025" s="138">
        <v>2.5</v>
      </c>
      <c r="T1025" s="138">
        <v>2.56</v>
      </c>
      <c r="U1025" s="138">
        <v>2.5299999999999998</v>
      </c>
      <c r="V1025" s="138">
        <v>2.5</v>
      </c>
      <c r="W1025" s="138">
        <v>2.5099999999999998</v>
      </c>
      <c r="X1025" s="138">
        <v>2.6</v>
      </c>
      <c r="Y1025" s="138">
        <v>2.71</v>
      </c>
      <c r="Z1025" s="138">
        <v>2.89</v>
      </c>
      <c r="AA1025" s="138">
        <v>3.03</v>
      </c>
    </row>
    <row r="1026" spans="1:27" ht="23.4" thickBot="1">
      <c r="A1026" s="115" t="s">
        <v>2689</v>
      </c>
      <c r="B1026" s="143">
        <v>2.5</v>
      </c>
      <c r="C1026" s="147">
        <v>1.08</v>
      </c>
      <c r="D1026" s="116">
        <f t="shared" si="32"/>
        <v>2019</v>
      </c>
      <c r="G1026" s="140" t="s">
        <v>1654</v>
      </c>
      <c r="H1026" s="116">
        <v>6</v>
      </c>
      <c r="I1026" s="116">
        <v>2019</v>
      </c>
      <c r="J1026" t="str">
        <f t="shared" ref="J1026:J1089" si="33">H1026&amp;"/"&amp;G1026&amp;"/"&amp;I1026</f>
        <v>6/02/2019</v>
      </c>
      <c r="N1026" s="135">
        <v>43618</v>
      </c>
      <c r="O1026" s="136">
        <v>2.4</v>
      </c>
      <c r="P1026" s="136">
        <v>2.41</v>
      </c>
      <c r="Q1026" s="136">
        <v>2.42</v>
      </c>
      <c r="R1026" s="136" t="s">
        <v>434</v>
      </c>
      <c r="S1026" s="136">
        <v>2.5</v>
      </c>
      <c r="T1026" s="136">
        <v>2.56</v>
      </c>
      <c r="U1026" s="136">
        <v>2.52</v>
      </c>
      <c r="V1026" s="136">
        <v>2.5</v>
      </c>
      <c r="W1026" s="136">
        <v>2.5</v>
      </c>
      <c r="X1026" s="136">
        <v>2.59</v>
      </c>
      <c r="Y1026" s="136">
        <v>2.7</v>
      </c>
      <c r="Z1026" s="136">
        <v>2.88</v>
      </c>
      <c r="AA1026" s="136">
        <v>3.03</v>
      </c>
    </row>
    <row r="1027" spans="1:27" ht="23.4" thickBot="1">
      <c r="A1027" s="115" t="s">
        <v>2690</v>
      </c>
      <c r="B1027" s="144">
        <v>2.46</v>
      </c>
      <c r="C1027" s="148">
        <v>1.06</v>
      </c>
      <c r="D1027" s="116">
        <f t="shared" ref="D1027:D1090" si="34">YEAR(A1027)</f>
        <v>2019</v>
      </c>
      <c r="G1027" s="141" t="s">
        <v>1654</v>
      </c>
      <c r="H1027" s="116">
        <v>7</v>
      </c>
      <c r="I1027" s="116">
        <v>2019</v>
      </c>
      <c r="J1027" t="str">
        <f t="shared" si="33"/>
        <v>7/02/2019</v>
      </c>
      <c r="N1027" s="137">
        <v>43648</v>
      </c>
      <c r="O1027" s="138">
        <v>2.4300000000000002</v>
      </c>
      <c r="P1027" s="138">
        <v>2.4300000000000002</v>
      </c>
      <c r="Q1027" s="138">
        <v>2.42</v>
      </c>
      <c r="R1027" s="138" t="s">
        <v>434</v>
      </c>
      <c r="S1027" s="138">
        <v>2.4900000000000002</v>
      </c>
      <c r="T1027" s="138">
        <v>2.5499999999999998</v>
      </c>
      <c r="U1027" s="138">
        <v>2.48</v>
      </c>
      <c r="V1027" s="138">
        <v>2.46</v>
      </c>
      <c r="W1027" s="138">
        <v>2.46</v>
      </c>
      <c r="X1027" s="138">
        <v>2.54</v>
      </c>
      <c r="Y1027" s="138">
        <v>2.65</v>
      </c>
      <c r="Z1027" s="138">
        <v>2.85</v>
      </c>
      <c r="AA1027" s="138">
        <v>3</v>
      </c>
    </row>
    <row r="1028" spans="1:27" ht="23.4" thickBot="1">
      <c r="A1028" s="115" t="s">
        <v>2691</v>
      </c>
      <c r="B1028" s="143">
        <v>2.4300000000000002</v>
      </c>
      <c r="C1028" s="147">
        <v>1.05</v>
      </c>
      <c r="D1028" s="116">
        <f t="shared" si="34"/>
        <v>2019</v>
      </c>
      <c r="G1028" s="140" t="s">
        <v>1654</v>
      </c>
      <c r="H1028" s="116">
        <v>8</v>
      </c>
      <c r="I1028" s="116">
        <v>2019</v>
      </c>
      <c r="J1028" t="str">
        <f t="shared" si="33"/>
        <v>8/02/2019</v>
      </c>
      <c r="N1028" s="135">
        <v>43679</v>
      </c>
      <c r="O1028" s="136">
        <v>2.4300000000000002</v>
      </c>
      <c r="P1028" s="136">
        <v>2.4300000000000002</v>
      </c>
      <c r="Q1028" s="136">
        <v>2.4300000000000002</v>
      </c>
      <c r="R1028" s="136" t="s">
        <v>434</v>
      </c>
      <c r="S1028" s="136">
        <v>2.4900000000000002</v>
      </c>
      <c r="T1028" s="136">
        <v>2.54</v>
      </c>
      <c r="U1028" s="136">
        <v>2.4500000000000002</v>
      </c>
      <c r="V1028" s="136">
        <v>2.4300000000000002</v>
      </c>
      <c r="W1028" s="136">
        <v>2.44</v>
      </c>
      <c r="X1028" s="136">
        <v>2.5299999999999998</v>
      </c>
      <c r="Y1028" s="136">
        <v>2.63</v>
      </c>
      <c r="Z1028" s="136">
        <v>2.82</v>
      </c>
      <c r="AA1028" s="136">
        <v>2.97</v>
      </c>
    </row>
    <row r="1029" spans="1:27" ht="23.4" thickBot="1">
      <c r="A1029" s="115" t="s">
        <v>2692</v>
      </c>
      <c r="B1029" s="144">
        <v>2.4700000000000002</v>
      </c>
      <c r="C1029" s="148">
        <v>1.07</v>
      </c>
      <c r="D1029" s="116">
        <f t="shared" si="34"/>
        <v>2019</v>
      </c>
      <c r="G1029" s="141" t="s">
        <v>1654</v>
      </c>
      <c r="H1029" s="116">
        <v>11</v>
      </c>
      <c r="I1029" s="116">
        <v>2019</v>
      </c>
      <c r="J1029" t="str">
        <f t="shared" si="33"/>
        <v>11/02/2019</v>
      </c>
      <c r="N1029" s="137">
        <v>43771</v>
      </c>
      <c r="O1029" s="138">
        <v>2.44</v>
      </c>
      <c r="P1029" s="138">
        <v>2.44</v>
      </c>
      <c r="Q1029" s="138">
        <v>2.4500000000000002</v>
      </c>
      <c r="R1029" s="138" t="s">
        <v>434</v>
      </c>
      <c r="S1029" s="138">
        <v>2.5099999999999998</v>
      </c>
      <c r="T1029" s="138">
        <v>2.5499999999999998</v>
      </c>
      <c r="U1029" s="138">
        <v>2.48</v>
      </c>
      <c r="V1029" s="138">
        <v>2.4700000000000002</v>
      </c>
      <c r="W1029" s="138">
        <v>2.4700000000000002</v>
      </c>
      <c r="X1029" s="138">
        <v>2.56</v>
      </c>
      <c r="Y1029" s="138">
        <v>2.65</v>
      </c>
      <c r="Z1029" s="138">
        <v>2.85</v>
      </c>
      <c r="AA1029" s="138">
        <v>3</v>
      </c>
    </row>
    <row r="1030" spans="1:27" ht="23.4" thickBot="1">
      <c r="A1030" s="115" t="s">
        <v>2693</v>
      </c>
      <c r="B1030" s="143">
        <v>2.48</v>
      </c>
      <c r="C1030" s="147">
        <v>1.0900000000000001</v>
      </c>
      <c r="D1030" s="116">
        <f t="shared" si="34"/>
        <v>2019</v>
      </c>
      <c r="G1030" s="140" t="s">
        <v>1654</v>
      </c>
      <c r="H1030" s="116">
        <v>12</v>
      </c>
      <c r="I1030" s="116">
        <v>2019</v>
      </c>
      <c r="J1030" t="str">
        <f t="shared" si="33"/>
        <v>12/02/2019</v>
      </c>
      <c r="N1030" s="135">
        <v>43801</v>
      </c>
      <c r="O1030" s="136">
        <v>2.42</v>
      </c>
      <c r="P1030" s="136">
        <v>2.4300000000000002</v>
      </c>
      <c r="Q1030" s="136">
        <v>2.4300000000000002</v>
      </c>
      <c r="R1030" s="136" t="s">
        <v>434</v>
      </c>
      <c r="S1030" s="136">
        <v>2.5</v>
      </c>
      <c r="T1030" s="136">
        <v>2.5499999999999998</v>
      </c>
      <c r="U1030" s="136">
        <v>2.5</v>
      </c>
      <c r="V1030" s="136">
        <v>2.48</v>
      </c>
      <c r="W1030" s="136">
        <v>2.4900000000000002</v>
      </c>
      <c r="X1030" s="136">
        <v>2.58</v>
      </c>
      <c r="Y1030" s="136">
        <v>2.68</v>
      </c>
      <c r="Z1030" s="136">
        <v>2.87</v>
      </c>
      <c r="AA1030" s="136">
        <v>3.02</v>
      </c>
    </row>
    <row r="1031" spans="1:27" ht="23.4" thickBot="1">
      <c r="A1031" s="115" t="s">
        <v>2694</v>
      </c>
      <c r="B1031" s="144">
        <v>2.52</v>
      </c>
      <c r="C1031" s="148">
        <v>1.0900000000000001</v>
      </c>
      <c r="D1031" s="116">
        <f t="shared" si="34"/>
        <v>2019</v>
      </c>
      <c r="G1031" s="141" t="s">
        <v>1654</v>
      </c>
      <c r="H1031" s="116">
        <v>13</v>
      </c>
      <c r="I1031" s="116">
        <v>2019</v>
      </c>
      <c r="J1031" t="str">
        <f t="shared" si="33"/>
        <v>13/02/2019</v>
      </c>
      <c r="N1031" s="138" t="s">
        <v>1058</v>
      </c>
      <c r="O1031" s="138">
        <v>2.42</v>
      </c>
      <c r="P1031" s="138">
        <v>2.42</v>
      </c>
      <c r="Q1031" s="138">
        <v>2.44</v>
      </c>
      <c r="R1031" s="138" t="s">
        <v>434</v>
      </c>
      <c r="S1031" s="138">
        <v>2.5099999999999998</v>
      </c>
      <c r="T1031" s="138">
        <v>2.5499999999999998</v>
      </c>
      <c r="U1031" s="138">
        <v>2.5299999999999998</v>
      </c>
      <c r="V1031" s="138">
        <v>2.52</v>
      </c>
      <c r="W1031" s="138">
        <v>2.5299999999999998</v>
      </c>
      <c r="X1031" s="138">
        <v>2.61</v>
      </c>
      <c r="Y1031" s="138">
        <v>2.71</v>
      </c>
      <c r="Z1031" s="138">
        <v>2.89</v>
      </c>
      <c r="AA1031" s="138">
        <v>3.04</v>
      </c>
    </row>
    <row r="1032" spans="1:27" ht="23.4" thickBot="1">
      <c r="A1032" s="115" t="s">
        <v>2695</v>
      </c>
      <c r="B1032" s="143">
        <v>2.48</v>
      </c>
      <c r="C1032" s="147">
        <v>1.06</v>
      </c>
      <c r="D1032" s="116">
        <f t="shared" si="34"/>
        <v>2019</v>
      </c>
      <c r="G1032" s="140" t="s">
        <v>1654</v>
      </c>
      <c r="H1032" s="116">
        <v>14</v>
      </c>
      <c r="I1032" s="116">
        <v>2019</v>
      </c>
      <c r="J1032" t="str">
        <f t="shared" si="33"/>
        <v>14/02/2019</v>
      </c>
      <c r="N1032" s="136" t="s">
        <v>1059</v>
      </c>
      <c r="O1032" s="136">
        <v>2.4500000000000002</v>
      </c>
      <c r="P1032" s="136">
        <v>2.4300000000000002</v>
      </c>
      <c r="Q1032" s="136">
        <v>2.4300000000000002</v>
      </c>
      <c r="R1032" s="136" t="s">
        <v>434</v>
      </c>
      <c r="S1032" s="136">
        <v>2.5099999999999998</v>
      </c>
      <c r="T1032" s="136">
        <v>2.5299999999999998</v>
      </c>
      <c r="U1032" s="136">
        <v>2.5</v>
      </c>
      <c r="V1032" s="136">
        <v>2.48</v>
      </c>
      <c r="W1032" s="136">
        <v>2.48</v>
      </c>
      <c r="X1032" s="136">
        <v>2.56</v>
      </c>
      <c r="Y1032" s="136">
        <v>2.66</v>
      </c>
      <c r="Z1032" s="136">
        <v>2.85</v>
      </c>
      <c r="AA1032" s="136">
        <v>3.01</v>
      </c>
    </row>
    <row r="1033" spans="1:27" ht="23.4" thickBot="1">
      <c r="A1033" s="115" t="s">
        <v>2696</v>
      </c>
      <c r="B1033" s="144">
        <v>2.5</v>
      </c>
      <c r="C1033" s="148">
        <v>1.05</v>
      </c>
      <c r="D1033" s="116">
        <f t="shared" si="34"/>
        <v>2019</v>
      </c>
      <c r="G1033" s="141" t="s">
        <v>1654</v>
      </c>
      <c r="H1033" s="116">
        <v>15</v>
      </c>
      <c r="I1033" s="116">
        <v>2019</v>
      </c>
      <c r="J1033" t="str">
        <f t="shared" si="33"/>
        <v>15/02/2019</v>
      </c>
      <c r="N1033" s="138" t="s">
        <v>1060</v>
      </c>
      <c r="O1033" s="138">
        <v>2.4300000000000002</v>
      </c>
      <c r="P1033" s="138">
        <v>2.4300000000000002</v>
      </c>
      <c r="Q1033" s="138">
        <v>2.4300000000000002</v>
      </c>
      <c r="R1033" s="138" t="s">
        <v>434</v>
      </c>
      <c r="S1033" s="138">
        <v>2.5</v>
      </c>
      <c r="T1033" s="138">
        <v>2.5499999999999998</v>
      </c>
      <c r="U1033" s="138">
        <v>2.52</v>
      </c>
      <c r="V1033" s="138">
        <v>2.5</v>
      </c>
      <c r="W1033" s="138">
        <v>2.4900000000000002</v>
      </c>
      <c r="X1033" s="138">
        <v>2.57</v>
      </c>
      <c r="Y1033" s="138">
        <v>2.66</v>
      </c>
      <c r="Z1033" s="138">
        <v>2.84</v>
      </c>
      <c r="AA1033" s="138">
        <v>3</v>
      </c>
    </row>
    <row r="1034" spans="1:27" ht="23.4" thickBot="1">
      <c r="A1034" s="115" t="s">
        <v>2697</v>
      </c>
      <c r="B1034" s="143">
        <v>2.4700000000000002</v>
      </c>
      <c r="C1034" s="147">
        <v>1.03</v>
      </c>
      <c r="D1034" s="116">
        <f t="shared" si="34"/>
        <v>2019</v>
      </c>
      <c r="G1034" s="140" t="s">
        <v>1654</v>
      </c>
      <c r="H1034" s="116">
        <v>19</v>
      </c>
      <c r="I1034" s="116">
        <v>2019</v>
      </c>
      <c r="J1034" t="str">
        <f t="shared" si="33"/>
        <v>19/02/2019</v>
      </c>
      <c r="N1034" s="136" t="s">
        <v>1061</v>
      </c>
      <c r="O1034" s="136">
        <v>2.44</v>
      </c>
      <c r="P1034" s="136">
        <v>2.42</v>
      </c>
      <c r="Q1034" s="136">
        <v>2.4500000000000002</v>
      </c>
      <c r="R1034" s="136" t="s">
        <v>434</v>
      </c>
      <c r="S1034" s="136">
        <v>2.52</v>
      </c>
      <c r="T1034" s="136">
        <v>2.54</v>
      </c>
      <c r="U1034" s="136">
        <v>2.5</v>
      </c>
      <c r="V1034" s="136">
        <v>2.4700000000000002</v>
      </c>
      <c r="W1034" s="136">
        <v>2.4700000000000002</v>
      </c>
      <c r="X1034" s="136">
        <v>2.5499999999999998</v>
      </c>
      <c r="Y1034" s="136">
        <v>2.65</v>
      </c>
      <c r="Z1034" s="136">
        <v>2.84</v>
      </c>
      <c r="AA1034" s="136">
        <v>2.99</v>
      </c>
    </row>
    <row r="1035" spans="1:27" ht="23.4" thickBot="1">
      <c r="A1035" s="115" t="s">
        <v>2698</v>
      </c>
      <c r="B1035" s="144">
        <v>2.4700000000000002</v>
      </c>
      <c r="C1035" s="148">
        <v>1.01</v>
      </c>
      <c r="D1035" s="116">
        <f t="shared" si="34"/>
        <v>2019</v>
      </c>
      <c r="G1035" s="141" t="s">
        <v>1654</v>
      </c>
      <c r="H1035" s="116">
        <v>20</v>
      </c>
      <c r="I1035" s="116">
        <v>2019</v>
      </c>
      <c r="J1035" t="str">
        <f t="shared" si="33"/>
        <v>20/02/2019</v>
      </c>
      <c r="N1035" s="138" t="s">
        <v>1062</v>
      </c>
      <c r="O1035" s="138">
        <v>2.41</v>
      </c>
      <c r="P1035" s="138">
        <v>2.42</v>
      </c>
      <c r="Q1035" s="138">
        <v>2.4500000000000002</v>
      </c>
      <c r="R1035" s="138" t="s">
        <v>434</v>
      </c>
      <c r="S1035" s="138">
        <v>2.5099999999999998</v>
      </c>
      <c r="T1035" s="138">
        <v>2.54</v>
      </c>
      <c r="U1035" s="138">
        <v>2.5</v>
      </c>
      <c r="V1035" s="138">
        <v>2.4700000000000002</v>
      </c>
      <c r="W1035" s="138">
        <v>2.4700000000000002</v>
      </c>
      <c r="X1035" s="138">
        <v>2.5499999999999998</v>
      </c>
      <c r="Y1035" s="138">
        <v>2.65</v>
      </c>
      <c r="Z1035" s="138">
        <v>2.84</v>
      </c>
      <c r="AA1035" s="138">
        <v>3</v>
      </c>
    </row>
    <row r="1036" spans="1:27" ht="23.4" thickBot="1">
      <c r="A1036" s="115" t="s">
        <v>2699</v>
      </c>
      <c r="B1036" s="143">
        <v>2.4900000000000002</v>
      </c>
      <c r="C1036" s="147">
        <v>1.04</v>
      </c>
      <c r="D1036" s="116">
        <f t="shared" si="34"/>
        <v>2019</v>
      </c>
      <c r="G1036" s="140" t="s">
        <v>1654</v>
      </c>
      <c r="H1036" s="116">
        <v>21</v>
      </c>
      <c r="I1036" s="116">
        <v>2019</v>
      </c>
      <c r="J1036" t="str">
        <f t="shared" si="33"/>
        <v>21/02/2019</v>
      </c>
      <c r="N1036" s="136" t="s">
        <v>1063</v>
      </c>
      <c r="O1036" s="136">
        <v>2.4300000000000002</v>
      </c>
      <c r="P1036" s="136">
        <v>2.44</v>
      </c>
      <c r="Q1036" s="136">
        <v>2.4500000000000002</v>
      </c>
      <c r="R1036" s="136" t="s">
        <v>434</v>
      </c>
      <c r="S1036" s="136">
        <v>2.5099999999999998</v>
      </c>
      <c r="T1036" s="136">
        <v>2.5499999999999998</v>
      </c>
      <c r="U1036" s="136">
        <v>2.5299999999999998</v>
      </c>
      <c r="V1036" s="136">
        <v>2.4900000000000002</v>
      </c>
      <c r="W1036" s="136">
        <v>2.5099999999999998</v>
      </c>
      <c r="X1036" s="136">
        <v>2.59</v>
      </c>
      <c r="Y1036" s="136">
        <v>2.69</v>
      </c>
      <c r="Z1036" s="136">
        <v>2.89</v>
      </c>
      <c r="AA1036" s="136">
        <v>3.05</v>
      </c>
    </row>
    <row r="1037" spans="1:27" ht="23.4" thickBot="1">
      <c r="A1037" s="115" t="s">
        <v>2700</v>
      </c>
      <c r="B1037" s="144">
        <v>2.46</v>
      </c>
      <c r="C1037" s="148">
        <v>1.01</v>
      </c>
      <c r="D1037" s="116">
        <f t="shared" si="34"/>
        <v>2019</v>
      </c>
      <c r="G1037" s="141" t="s">
        <v>1654</v>
      </c>
      <c r="H1037" s="116">
        <v>22</v>
      </c>
      <c r="I1037" s="116">
        <v>2019</v>
      </c>
      <c r="J1037" t="str">
        <f t="shared" si="33"/>
        <v>22/02/2019</v>
      </c>
      <c r="N1037" s="138" t="s">
        <v>1064</v>
      </c>
      <c r="O1037" s="138">
        <v>2.4300000000000002</v>
      </c>
      <c r="P1037" s="138">
        <v>2.4500000000000002</v>
      </c>
      <c r="Q1037" s="138">
        <v>2.46</v>
      </c>
      <c r="R1037" s="138" t="s">
        <v>434</v>
      </c>
      <c r="S1037" s="138">
        <v>2.5099999999999998</v>
      </c>
      <c r="T1037" s="138">
        <v>2.5499999999999998</v>
      </c>
      <c r="U1037" s="138">
        <v>2.48</v>
      </c>
      <c r="V1037" s="138">
        <v>2.46</v>
      </c>
      <c r="W1037" s="138">
        <v>2.4700000000000002</v>
      </c>
      <c r="X1037" s="138">
        <v>2.5499999999999998</v>
      </c>
      <c r="Y1037" s="138">
        <v>2.65</v>
      </c>
      <c r="Z1037" s="138">
        <v>2.86</v>
      </c>
      <c r="AA1037" s="138">
        <v>3.02</v>
      </c>
    </row>
    <row r="1038" spans="1:27" ht="23.4" thickBot="1">
      <c r="A1038" s="115" t="s">
        <v>2701</v>
      </c>
      <c r="B1038" s="143">
        <v>2.48</v>
      </c>
      <c r="C1038" s="147">
        <v>1.01</v>
      </c>
      <c r="D1038" s="116">
        <f t="shared" si="34"/>
        <v>2019</v>
      </c>
      <c r="G1038" s="140" t="s">
        <v>1654</v>
      </c>
      <c r="H1038" s="116">
        <v>25</v>
      </c>
      <c r="I1038" s="116">
        <v>2019</v>
      </c>
      <c r="J1038" t="str">
        <f t="shared" si="33"/>
        <v>25/02/2019</v>
      </c>
      <c r="N1038" s="136" t="s">
        <v>1065</v>
      </c>
      <c r="O1038" s="136">
        <v>2.44</v>
      </c>
      <c r="P1038" s="136">
        <v>2.46</v>
      </c>
      <c r="Q1038" s="136">
        <v>2.4700000000000002</v>
      </c>
      <c r="R1038" s="136" t="s">
        <v>434</v>
      </c>
      <c r="S1038" s="136">
        <v>2.5099999999999998</v>
      </c>
      <c r="T1038" s="136">
        <v>2.56</v>
      </c>
      <c r="U1038" s="136">
        <v>2.5099999999999998</v>
      </c>
      <c r="V1038" s="136">
        <v>2.48</v>
      </c>
      <c r="W1038" s="136">
        <v>2.48</v>
      </c>
      <c r="X1038" s="136">
        <v>2.57</v>
      </c>
      <c r="Y1038" s="136">
        <v>2.67</v>
      </c>
      <c r="Z1038" s="136">
        <v>2.87</v>
      </c>
      <c r="AA1038" s="136">
        <v>3.03</v>
      </c>
    </row>
    <row r="1039" spans="1:27" ht="23.4" thickBot="1">
      <c r="A1039" s="115" t="s">
        <v>2702</v>
      </c>
      <c r="B1039" s="144">
        <v>2.44</v>
      </c>
      <c r="C1039" s="148">
        <v>0.99</v>
      </c>
      <c r="D1039" s="116">
        <f t="shared" si="34"/>
        <v>2019</v>
      </c>
      <c r="G1039" s="141" t="s">
        <v>1654</v>
      </c>
      <c r="H1039" s="116">
        <v>26</v>
      </c>
      <c r="I1039" s="116">
        <v>2019</v>
      </c>
      <c r="J1039" t="str">
        <f t="shared" si="33"/>
        <v>26/02/2019</v>
      </c>
      <c r="N1039" s="138" t="s">
        <v>1066</v>
      </c>
      <c r="O1039" s="138">
        <v>2.4300000000000002</v>
      </c>
      <c r="P1039" s="138">
        <v>2.44</v>
      </c>
      <c r="Q1039" s="138">
        <v>2.4500000000000002</v>
      </c>
      <c r="R1039" s="138" t="s">
        <v>434</v>
      </c>
      <c r="S1039" s="138">
        <v>2.5099999999999998</v>
      </c>
      <c r="T1039" s="138">
        <v>2.5499999999999998</v>
      </c>
      <c r="U1039" s="138">
        <v>2.48</v>
      </c>
      <c r="V1039" s="138">
        <v>2.44</v>
      </c>
      <c r="W1039" s="138">
        <v>2.4500000000000002</v>
      </c>
      <c r="X1039" s="138">
        <v>2.54</v>
      </c>
      <c r="Y1039" s="138">
        <v>2.64</v>
      </c>
      <c r="Z1039" s="138">
        <v>2.84</v>
      </c>
      <c r="AA1039" s="138">
        <v>3.01</v>
      </c>
    </row>
    <row r="1040" spans="1:27" ht="23.4" thickBot="1">
      <c r="A1040" s="115" t="s">
        <v>2703</v>
      </c>
      <c r="B1040" s="143">
        <v>2.48</v>
      </c>
      <c r="C1040" s="147">
        <v>1.04</v>
      </c>
      <c r="D1040" s="116">
        <f t="shared" si="34"/>
        <v>2019</v>
      </c>
      <c r="G1040" s="140" t="s">
        <v>1654</v>
      </c>
      <c r="H1040" s="116">
        <v>27</v>
      </c>
      <c r="I1040" s="116">
        <v>2019</v>
      </c>
      <c r="J1040" t="str">
        <f t="shared" si="33"/>
        <v>27/02/2019</v>
      </c>
      <c r="N1040" s="136" t="s">
        <v>1067</v>
      </c>
      <c r="O1040" s="136">
        <v>2.4300000000000002</v>
      </c>
      <c r="P1040" s="136">
        <v>2.44</v>
      </c>
      <c r="Q1040" s="136">
        <v>2.4500000000000002</v>
      </c>
      <c r="R1040" s="136" t="s">
        <v>434</v>
      </c>
      <c r="S1040" s="136">
        <v>2.52</v>
      </c>
      <c r="T1040" s="136">
        <v>2.54</v>
      </c>
      <c r="U1040" s="136">
        <v>2.5</v>
      </c>
      <c r="V1040" s="136">
        <v>2.48</v>
      </c>
      <c r="W1040" s="136">
        <v>2.4900000000000002</v>
      </c>
      <c r="X1040" s="136">
        <v>2.59</v>
      </c>
      <c r="Y1040" s="136">
        <v>2.69</v>
      </c>
      <c r="Z1040" s="136">
        <v>2.91</v>
      </c>
      <c r="AA1040" s="136">
        <v>3.07</v>
      </c>
    </row>
    <row r="1041" spans="1:27" ht="23.4" thickBot="1">
      <c r="A1041" s="115" t="s">
        <v>2704</v>
      </c>
      <c r="B1041" s="144">
        <v>2.5</v>
      </c>
      <c r="C1041" s="148">
        <v>1.06</v>
      </c>
      <c r="D1041" s="116">
        <f t="shared" si="34"/>
        <v>2019</v>
      </c>
      <c r="G1041" s="141" t="s">
        <v>1654</v>
      </c>
      <c r="H1041" s="116">
        <v>28</v>
      </c>
      <c r="I1041" s="116">
        <v>2019</v>
      </c>
      <c r="J1041" t="str">
        <f t="shared" si="33"/>
        <v>28/02/2019</v>
      </c>
      <c r="N1041" s="138" t="s">
        <v>1068</v>
      </c>
      <c r="O1041" s="138">
        <v>2.44</v>
      </c>
      <c r="P1041" s="138">
        <v>2.4700000000000002</v>
      </c>
      <c r="Q1041" s="138">
        <v>2.4500000000000002</v>
      </c>
      <c r="R1041" s="138" t="s">
        <v>434</v>
      </c>
      <c r="S1041" s="138">
        <v>2.5</v>
      </c>
      <c r="T1041" s="138">
        <v>2.54</v>
      </c>
      <c r="U1041" s="138">
        <v>2.52</v>
      </c>
      <c r="V1041" s="138">
        <v>2.5</v>
      </c>
      <c r="W1041" s="138">
        <v>2.52</v>
      </c>
      <c r="X1041" s="138">
        <v>2.63</v>
      </c>
      <c r="Y1041" s="138">
        <v>2.73</v>
      </c>
      <c r="Z1041" s="138">
        <v>2.94</v>
      </c>
      <c r="AA1041" s="138">
        <v>3.09</v>
      </c>
    </row>
    <row r="1042" spans="1:27" ht="23.4" thickBot="1">
      <c r="A1042" s="115" t="s">
        <v>2705</v>
      </c>
      <c r="B1042" s="143">
        <v>2.54</v>
      </c>
      <c r="C1042" s="147">
        <v>1.08</v>
      </c>
      <c r="D1042" s="116">
        <f t="shared" si="34"/>
        <v>2019</v>
      </c>
      <c r="G1042" s="140" t="s">
        <v>1655</v>
      </c>
      <c r="H1042" s="116">
        <v>1</v>
      </c>
      <c r="I1042" s="116">
        <v>2019</v>
      </c>
      <c r="J1042" t="str">
        <f t="shared" si="33"/>
        <v>1/03/2019</v>
      </c>
      <c r="N1042" s="135">
        <v>43468</v>
      </c>
      <c r="O1042" s="136">
        <v>2.44</v>
      </c>
      <c r="P1042" s="136">
        <v>2.46</v>
      </c>
      <c r="Q1042" s="136">
        <v>2.44</v>
      </c>
      <c r="R1042" s="136" t="s">
        <v>434</v>
      </c>
      <c r="S1042" s="136">
        <v>2.52</v>
      </c>
      <c r="T1042" s="136">
        <v>2.5499999999999998</v>
      </c>
      <c r="U1042" s="136">
        <v>2.5499999999999998</v>
      </c>
      <c r="V1042" s="136">
        <v>2.54</v>
      </c>
      <c r="W1042" s="136">
        <v>2.56</v>
      </c>
      <c r="X1042" s="136">
        <v>2.67</v>
      </c>
      <c r="Y1042" s="136">
        <v>2.76</v>
      </c>
      <c r="Z1042" s="136">
        <v>2.97</v>
      </c>
      <c r="AA1042" s="136">
        <v>3.13</v>
      </c>
    </row>
    <row r="1043" spans="1:27" ht="23.4" thickBot="1">
      <c r="A1043" s="115" t="s">
        <v>2706</v>
      </c>
      <c r="B1043" s="144">
        <v>2.52</v>
      </c>
      <c r="C1043" s="148">
        <v>1.06</v>
      </c>
      <c r="D1043" s="116">
        <f t="shared" si="34"/>
        <v>2019</v>
      </c>
      <c r="G1043" s="141" t="s">
        <v>1655</v>
      </c>
      <c r="H1043" s="116">
        <v>4</v>
      </c>
      <c r="I1043" s="116">
        <v>2019</v>
      </c>
      <c r="J1043" t="str">
        <f t="shared" si="33"/>
        <v>4/03/2019</v>
      </c>
      <c r="N1043" s="137">
        <v>43558</v>
      </c>
      <c r="O1043" s="138">
        <v>2.4500000000000002</v>
      </c>
      <c r="P1043" s="138">
        <v>2.46</v>
      </c>
      <c r="Q1043" s="138">
        <v>2.46</v>
      </c>
      <c r="R1043" s="138" t="s">
        <v>434</v>
      </c>
      <c r="S1043" s="138">
        <v>2.54</v>
      </c>
      <c r="T1043" s="138">
        <v>2.54</v>
      </c>
      <c r="U1043" s="138">
        <v>2.5499999999999998</v>
      </c>
      <c r="V1043" s="138">
        <v>2.52</v>
      </c>
      <c r="W1043" s="138">
        <v>2.5299999999999998</v>
      </c>
      <c r="X1043" s="138">
        <v>2.63</v>
      </c>
      <c r="Y1043" s="138">
        <v>2.72</v>
      </c>
      <c r="Z1043" s="138">
        <v>2.93</v>
      </c>
      <c r="AA1043" s="138">
        <v>3.09</v>
      </c>
    </row>
    <row r="1044" spans="1:27" ht="23.4" thickBot="1">
      <c r="A1044" s="115" t="s">
        <v>2707</v>
      </c>
      <c r="B1044" s="143">
        <v>2.52</v>
      </c>
      <c r="C1044" s="147">
        <v>1.07</v>
      </c>
      <c r="D1044" s="116">
        <f t="shared" si="34"/>
        <v>2019</v>
      </c>
      <c r="G1044" s="140" t="s">
        <v>1655</v>
      </c>
      <c r="H1044" s="116">
        <v>5</v>
      </c>
      <c r="I1044" s="116">
        <v>2019</v>
      </c>
      <c r="J1044" t="str">
        <f t="shared" si="33"/>
        <v>5/03/2019</v>
      </c>
      <c r="N1044" s="135">
        <v>43588</v>
      </c>
      <c r="O1044" s="136">
        <v>2.44</v>
      </c>
      <c r="P1044" s="136">
        <v>2.4500000000000002</v>
      </c>
      <c r="Q1044" s="136">
        <v>2.46</v>
      </c>
      <c r="R1044" s="136" t="s">
        <v>434</v>
      </c>
      <c r="S1044" s="136">
        <v>2.5299999999999998</v>
      </c>
      <c r="T1044" s="136">
        <v>2.54</v>
      </c>
      <c r="U1044" s="136">
        <v>2.5499999999999998</v>
      </c>
      <c r="V1044" s="136">
        <v>2.52</v>
      </c>
      <c r="W1044" s="136">
        <v>2.5299999999999998</v>
      </c>
      <c r="X1044" s="136">
        <v>2.63</v>
      </c>
      <c r="Y1044" s="136">
        <v>2.72</v>
      </c>
      <c r="Z1044" s="136">
        <v>2.93</v>
      </c>
      <c r="AA1044" s="136">
        <v>3.08</v>
      </c>
    </row>
    <row r="1045" spans="1:27" ht="23.4" thickBot="1">
      <c r="A1045" s="115" t="s">
        <v>2708</v>
      </c>
      <c r="B1045" s="144">
        <v>2.4900000000000002</v>
      </c>
      <c r="C1045" s="148">
        <v>1.06</v>
      </c>
      <c r="D1045" s="116">
        <f t="shared" si="34"/>
        <v>2019</v>
      </c>
      <c r="G1045" s="141" t="s">
        <v>1655</v>
      </c>
      <c r="H1045" s="116">
        <v>6</v>
      </c>
      <c r="I1045" s="116">
        <v>2019</v>
      </c>
      <c r="J1045" t="str">
        <f t="shared" si="33"/>
        <v>6/03/2019</v>
      </c>
      <c r="N1045" s="137">
        <v>43619</v>
      </c>
      <c r="O1045" s="138">
        <v>2.4300000000000002</v>
      </c>
      <c r="P1045" s="138">
        <v>2.44</v>
      </c>
      <c r="Q1045" s="138">
        <v>2.4700000000000002</v>
      </c>
      <c r="R1045" s="138" t="s">
        <v>434</v>
      </c>
      <c r="S1045" s="138">
        <v>2.5299999999999998</v>
      </c>
      <c r="T1045" s="138">
        <v>2.54</v>
      </c>
      <c r="U1045" s="138">
        <v>2.52</v>
      </c>
      <c r="V1045" s="138">
        <v>2.4900000000000002</v>
      </c>
      <c r="W1045" s="138">
        <v>2.4900000000000002</v>
      </c>
      <c r="X1045" s="138">
        <v>2.59</v>
      </c>
      <c r="Y1045" s="138">
        <v>2.69</v>
      </c>
      <c r="Z1045" s="138">
        <v>2.9</v>
      </c>
      <c r="AA1045" s="138">
        <v>3.06</v>
      </c>
    </row>
    <row r="1046" spans="1:27" ht="23.4" thickBot="1">
      <c r="A1046" s="115" t="s">
        <v>2709</v>
      </c>
      <c r="B1046" s="143">
        <v>2.44</v>
      </c>
      <c r="C1046" s="147">
        <v>1.03</v>
      </c>
      <c r="D1046" s="116">
        <f t="shared" si="34"/>
        <v>2019</v>
      </c>
      <c r="G1046" s="140" t="s">
        <v>1655</v>
      </c>
      <c r="H1046" s="116">
        <v>7</v>
      </c>
      <c r="I1046" s="116">
        <v>2019</v>
      </c>
      <c r="J1046" t="str">
        <f t="shared" si="33"/>
        <v>7/03/2019</v>
      </c>
      <c r="N1046" s="135">
        <v>43649</v>
      </c>
      <c r="O1046" s="136">
        <v>2.4500000000000002</v>
      </c>
      <c r="P1046" s="136">
        <v>2.46</v>
      </c>
      <c r="Q1046" s="136">
        <v>2.4500000000000002</v>
      </c>
      <c r="R1046" s="136" t="s">
        <v>434</v>
      </c>
      <c r="S1046" s="136">
        <v>2.52</v>
      </c>
      <c r="T1046" s="136">
        <v>2.52</v>
      </c>
      <c r="U1046" s="136">
        <v>2.4700000000000002</v>
      </c>
      <c r="V1046" s="136">
        <v>2.44</v>
      </c>
      <c r="W1046" s="136">
        <v>2.44</v>
      </c>
      <c r="X1046" s="136">
        <v>2.54</v>
      </c>
      <c r="Y1046" s="136">
        <v>2.64</v>
      </c>
      <c r="Z1046" s="136">
        <v>2.86</v>
      </c>
      <c r="AA1046" s="136">
        <v>3.03</v>
      </c>
    </row>
    <row r="1047" spans="1:27" ht="23.4" thickBot="1">
      <c r="A1047" s="115" t="s">
        <v>2710</v>
      </c>
      <c r="B1047" s="144">
        <v>2.4300000000000002</v>
      </c>
      <c r="C1047" s="148">
        <v>1.01</v>
      </c>
      <c r="D1047" s="116">
        <f t="shared" si="34"/>
        <v>2019</v>
      </c>
      <c r="G1047" s="141" t="s">
        <v>1655</v>
      </c>
      <c r="H1047" s="116">
        <v>8</v>
      </c>
      <c r="I1047" s="116">
        <v>2019</v>
      </c>
      <c r="J1047" t="str">
        <f t="shared" si="33"/>
        <v>8/03/2019</v>
      </c>
      <c r="N1047" s="137">
        <v>43680</v>
      </c>
      <c r="O1047" s="138">
        <v>2.4500000000000002</v>
      </c>
      <c r="P1047" s="138">
        <v>2.46</v>
      </c>
      <c r="Q1047" s="138">
        <v>2.46</v>
      </c>
      <c r="R1047" s="138" t="s">
        <v>434</v>
      </c>
      <c r="S1047" s="138">
        <v>2.52</v>
      </c>
      <c r="T1047" s="138">
        <v>2.5299999999999998</v>
      </c>
      <c r="U1047" s="138">
        <v>2.4500000000000002</v>
      </c>
      <c r="V1047" s="138">
        <v>2.4300000000000002</v>
      </c>
      <c r="W1047" s="138">
        <v>2.42</v>
      </c>
      <c r="X1047" s="138">
        <v>2.5099999999999998</v>
      </c>
      <c r="Y1047" s="138">
        <v>2.62</v>
      </c>
      <c r="Z1047" s="138">
        <v>2.83</v>
      </c>
      <c r="AA1047" s="138">
        <v>3</v>
      </c>
    </row>
    <row r="1048" spans="1:27" ht="23.4" thickBot="1">
      <c r="A1048" s="115" t="s">
        <v>2711</v>
      </c>
      <c r="B1048" s="143">
        <v>2.4500000000000002</v>
      </c>
      <c r="C1048" s="147">
        <v>1.03</v>
      </c>
      <c r="D1048" s="116">
        <f t="shared" si="34"/>
        <v>2019</v>
      </c>
      <c r="G1048" s="140" t="s">
        <v>1655</v>
      </c>
      <c r="H1048" s="116">
        <v>11</v>
      </c>
      <c r="I1048" s="116">
        <v>2019</v>
      </c>
      <c r="J1048" t="str">
        <f t="shared" si="33"/>
        <v>11/03/2019</v>
      </c>
      <c r="N1048" s="135">
        <v>43772</v>
      </c>
      <c r="O1048" s="136">
        <v>2.44</v>
      </c>
      <c r="P1048" s="136">
        <v>2.4500000000000002</v>
      </c>
      <c r="Q1048" s="136">
        <v>2.46</v>
      </c>
      <c r="R1048" s="136" t="s">
        <v>434</v>
      </c>
      <c r="S1048" s="136">
        <v>2.54</v>
      </c>
      <c r="T1048" s="136">
        <v>2.5299999999999998</v>
      </c>
      <c r="U1048" s="136">
        <v>2.4700000000000002</v>
      </c>
      <c r="V1048" s="136">
        <v>2.4500000000000002</v>
      </c>
      <c r="W1048" s="136">
        <v>2.44</v>
      </c>
      <c r="X1048" s="136">
        <v>2.5299999999999998</v>
      </c>
      <c r="Y1048" s="136">
        <v>2.64</v>
      </c>
      <c r="Z1048" s="136">
        <v>2.86</v>
      </c>
      <c r="AA1048" s="136">
        <v>3.03</v>
      </c>
    </row>
    <row r="1049" spans="1:27" ht="23.4" thickBot="1">
      <c r="A1049" s="115" t="s">
        <v>2712</v>
      </c>
      <c r="B1049" s="144">
        <v>2.41</v>
      </c>
      <c r="C1049" s="148">
        <v>1.01</v>
      </c>
      <c r="D1049" s="116">
        <f t="shared" si="34"/>
        <v>2019</v>
      </c>
      <c r="G1049" s="141" t="s">
        <v>1655</v>
      </c>
      <c r="H1049" s="116">
        <v>12</v>
      </c>
      <c r="I1049" s="116">
        <v>2019</v>
      </c>
      <c r="J1049" t="str">
        <f t="shared" si="33"/>
        <v>12/03/2019</v>
      </c>
      <c r="N1049" s="137">
        <v>43802</v>
      </c>
      <c r="O1049" s="138">
        <v>2.44</v>
      </c>
      <c r="P1049" s="138">
        <v>2.46</v>
      </c>
      <c r="Q1049" s="138">
        <v>2.46</v>
      </c>
      <c r="R1049" s="138" t="s">
        <v>434</v>
      </c>
      <c r="S1049" s="138">
        <v>2.5299999999999998</v>
      </c>
      <c r="T1049" s="138">
        <v>2.52</v>
      </c>
      <c r="U1049" s="138">
        <v>2.4500000000000002</v>
      </c>
      <c r="V1049" s="138">
        <v>2.41</v>
      </c>
      <c r="W1049" s="138">
        <v>2.41</v>
      </c>
      <c r="X1049" s="138">
        <v>2.5</v>
      </c>
      <c r="Y1049" s="138">
        <v>2.61</v>
      </c>
      <c r="Z1049" s="138">
        <v>2.82</v>
      </c>
      <c r="AA1049" s="138">
        <v>3</v>
      </c>
    </row>
    <row r="1050" spans="1:27" ht="23.4" thickBot="1">
      <c r="A1050" s="115" t="s">
        <v>2713</v>
      </c>
      <c r="B1050" s="143">
        <v>2.41</v>
      </c>
      <c r="C1050" s="147">
        <v>1</v>
      </c>
      <c r="D1050" s="116">
        <f t="shared" si="34"/>
        <v>2019</v>
      </c>
      <c r="G1050" s="140" t="s">
        <v>1655</v>
      </c>
      <c r="H1050" s="116">
        <v>13</v>
      </c>
      <c r="I1050" s="116">
        <v>2019</v>
      </c>
      <c r="J1050" t="str">
        <f t="shared" si="33"/>
        <v>13/03/2019</v>
      </c>
      <c r="N1050" s="136" t="s">
        <v>1069</v>
      </c>
      <c r="O1050" s="136">
        <v>2.4300000000000002</v>
      </c>
      <c r="P1050" s="136">
        <v>2.44</v>
      </c>
      <c r="Q1050" s="136">
        <v>2.4500000000000002</v>
      </c>
      <c r="R1050" s="136" t="s">
        <v>434</v>
      </c>
      <c r="S1050" s="136">
        <v>2.5299999999999998</v>
      </c>
      <c r="T1050" s="136">
        <v>2.5299999999999998</v>
      </c>
      <c r="U1050" s="136">
        <v>2.4500000000000002</v>
      </c>
      <c r="V1050" s="136">
        <v>2.41</v>
      </c>
      <c r="W1050" s="136">
        <v>2.42</v>
      </c>
      <c r="X1050" s="136">
        <v>2.5099999999999998</v>
      </c>
      <c r="Y1050" s="136">
        <v>2.61</v>
      </c>
      <c r="Z1050" s="136">
        <v>2.82</v>
      </c>
      <c r="AA1050" s="136">
        <v>3.02</v>
      </c>
    </row>
    <row r="1051" spans="1:27" ht="23.4" thickBot="1">
      <c r="A1051" s="115" t="s">
        <v>2714</v>
      </c>
      <c r="B1051" s="144">
        <v>2.42</v>
      </c>
      <c r="C1051" s="148">
        <v>1</v>
      </c>
      <c r="D1051" s="116">
        <f t="shared" si="34"/>
        <v>2019</v>
      </c>
      <c r="G1051" s="141" t="s">
        <v>1655</v>
      </c>
      <c r="H1051" s="116">
        <v>14</v>
      </c>
      <c r="I1051" s="116">
        <v>2019</v>
      </c>
      <c r="J1051" t="str">
        <f t="shared" si="33"/>
        <v>14/03/2019</v>
      </c>
      <c r="N1051" s="138" t="s">
        <v>1070</v>
      </c>
      <c r="O1051" s="138">
        <v>2.48</v>
      </c>
      <c r="P1051" s="138">
        <v>2.46</v>
      </c>
      <c r="Q1051" s="138">
        <v>2.4500000000000002</v>
      </c>
      <c r="R1051" s="138" t="s">
        <v>434</v>
      </c>
      <c r="S1051" s="138">
        <v>2.52</v>
      </c>
      <c r="T1051" s="138">
        <v>2.52</v>
      </c>
      <c r="U1051" s="138">
        <v>2.46</v>
      </c>
      <c r="V1051" s="138">
        <v>2.42</v>
      </c>
      <c r="W1051" s="138">
        <v>2.4300000000000002</v>
      </c>
      <c r="X1051" s="138">
        <v>2.5299999999999998</v>
      </c>
      <c r="Y1051" s="138">
        <v>2.63</v>
      </c>
      <c r="Z1051" s="138">
        <v>2.86</v>
      </c>
      <c r="AA1051" s="138">
        <v>3.04</v>
      </c>
    </row>
    <row r="1052" spans="1:27" ht="23.4" thickBot="1">
      <c r="A1052" s="115" t="s">
        <v>2715</v>
      </c>
      <c r="B1052" s="143">
        <v>2.39</v>
      </c>
      <c r="C1052" s="147">
        <v>0.97</v>
      </c>
      <c r="D1052" s="116">
        <f t="shared" si="34"/>
        <v>2019</v>
      </c>
      <c r="G1052" s="140" t="s">
        <v>1655</v>
      </c>
      <c r="H1052" s="116">
        <v>15</v>
      </c>
      <c r="I1052" s="116">
        <v>2019</v>
      </c>
      <c r="J1052" t="str">
        <f t="shared" si="33"/>
        <v>15/03/2019</v>
      </c>
      <c r="N1052" s="136" t="s">
        <v>1071</v>
      </c>
      <c r="O1052" s="136">
        <v>2.46</v>
      </c>
      <c r="P1052" s="136">
        <v>2.46</v>
      </c>
      <c r="Q1052" s="136">
        <v>2.4500000000000002</v>
      </c>
      <c r="R1052" s="136" t="s">
        <v>434</v>
      </c>
      <c r="S1052" s="136">
        <v>2.52</v>
      </c>
      <c r="T1052" s="136">
        <v>2.52</v>
      </c>
      <c r="U1052" s="136">
        <v>2.4300000000000002</v>
      </c>
      <c r="V1052" s="136">
        <v>2.39</v>
      </c>
      <c r="W1052" s="136">
        <v>2.4</v>
      </c>
      <c r="X1052" s="136">
        <v>2.4900000000000002</v>
      </c>
      <c r="Y1052" s="136">
        <v>2.59</v>
      </c>
      <c r="Z1052" s="136">
        <v>2.83</v>
      </c>
      <c r="AA1052" s="136">
        <v>3.02</v>
      </c>
    </row>
    <row r="1053" spans="1:27" ht="23.4" thickBot="1">
      <c r="A1053" s="115" t="s">
        <v>2716</v>
      </c>
      <c r="B1053" s="144">
        <v>2.41</v>
      </c>
      <c r="C1053" s="148">
        <v>0.96</v>
      </c>
      <c r="D1053" s="116">
        <f t="shared" si="34"/>
        <v>2019</v>
      </c>
      <c r="G1053" s="141" t="s">
        <v>1655</v>
      </c>
      <c r="H1053" s="116">
        <v>18</v>
      </c>
      <c r="I1053" s="116">
        <v>2019</v>
      </c>
      <c r="J1053" t="str">
        <f t="shared" si="33"/>
        <v>18/03/2019</v>
      </c>
      <c r="N1053" s="138" t="s">
        <v>1072</v>
      </c>
      <c r="O1053" s="138">
        <v>2.4700000000000002</v>
      </c>
      <c r="P1053" s="138">
        <v>2.46</v>
      </c>
      <c r="Q1053" s="138">
        <v>2.44</v>
      </c>
      <c r="R1053" s="138" t="s">
        <v>434</v>
      </c>
      <c r="S1053" s="138">
        <v>2.5099999999999998</v>
      </c>
      <c r="T1053" s="138">
        <v>2.52</v>
      </c>
      <c r="U1053" s="138">
        <v>2.4500000000000002</v>
      </c>
      <c r="V1053" s="138">
        <v>2.41</v>
      </c>
      <c r="W1053" s="138">
        <v>2.42</v>
      </c>
      <c r="X1053" s="138">
        <v>2.5099999999999998</v>
      </c>
      <c r="Y1053" s="138">
        <v>2.6</v>
      </c>
      <c r="Z1053" s="138">
        <v>2.83</v>
      </c>
      <c r="AA1053" s="138">
        <v>3.01</v>
      </c>
    </row>
    <row r="1054" spans="1:27" ht="23.4" thickBot="1">
      <c r="A1054" s="115" t="s">
        <v>2717</v>
      </c>
      <c r="B1054" s="143">
        <v>2.42</v>
      </c>
      <c r="C1054" s="147">
        <v>0.97</v>
      </c>
      <c r="D1054" s="116">
        <f t="shared" si="34"/>
        <v>2019</v>
      </c>
      <c r="G1054" s="140" t="s">
        <v>1655</v>
      </c>
      <c r="H1054" s="116">
        <v>19</v>
      </c>
      <c r="I1054" s="116">
        <v>2019</v>
      </c>
      <c r="J1054" t="str">
        <f t="shared" si="33"/>
        <v>19/03/2019</v>
      </c>
      <c r="N1054" s="136" t="s">
        <v>1073</v>
      </c>
      <c r="O1054" s="136">
        <v>2.46</v>
      </c>
      <c r="P1054" s="136">
        <v>2.4700000000000002</v>
      </c>
      <c r="Q1054" s="136">
        <v>2.46</v>
      </c>
      <c r="R1054" s="136" t="s">
        <v>434</v>
      </c>
      <c r="S1054" s="136">
        <v>2.52</v>
      </c>
      <c r="T1054" s="136">
        <v>2.5</v>
      </c>
      <c r="U1054" s="136">
        <v>2.46</v>
      </c>
      <c r="V1054" s="136">
        <v>2.42</v>
      </c>
      <c r="W1054" s="136">
        <v>2.42</v>
      </c>
      <c r="X1054" s="136">
        <v>2.5099999999999998</v>
      </c>
      <c r="Y1054" s="136">
        <v>2.61</v>
      </c>
      <c r="Z1054" s="136">
        <v>2.84</v>
      </c>
      <c r="AA1054" s="136">
        <v>3.02</v>
      </c>
    </row>
    <row r="1055" spans="1:27" ht="23.4" thickBot="1">
      <c r="A1055" s="115" t="s">
        <v>2718</v>
      </c>
      <c r="B1055" s="144">
        <v>2.34</v>
      </c>
      <c r="C1055" s="148">
        <v>0.91</v>
      </c>
      <c r="D1055" s="116">
        <f t="shared" si="34"/>
        <v>2019</v>
      </c>
      <c r="G1055" s="141" t="s">
        <v>1655</v>
      </c>
      <c r="H1055" s="116">
        <v>20</v>
      </c>
      <c r="I1055" s="116">
        <v>2019</v>
      </c>
      <c r="J1055" t="str">
        <f t="shared" si="33"/>
        <v>20/03/2019</v>
      </c>
      <c r="N1055" s="138" t="s">
        <v>1074</v>
      </c>
      <c r="O1055" s="138">
        <v>2.4500000000000002</v>
      </c>
      <c r="P1055" s="138">
        <v>2.4500000000000002</v>
      </c>
      <c r="Q1055" s="138">
        <v>2.48</v>
      </c>
      <c r="R1055" s="138" t="s">
        <v>434</v>
      </c>
      <c r="S1055" s="138">
        <v>2.4900000000000002</v>
      </c>
      <c r="T1055" s="138">
        <v>2.4700000000000002</v>
      </c>
      <c r="U1055" s="138">
        <v>2.4</v>
      </c>
      <c r="V1055" s="138">
        <v>2.34</v>
      </c>
      <c r="W1055" s="138">
        <v>2.34</v>
      </c>
      <c r="X1055" s="138">
        <v>2.44</v>
      </c>
      <c r="Y1055" s="138">
        <v>2.54</v>
      </c>
      <c r="Z1055" s="138">
        <v>2.79</v>
      </c>
      <c r="AA1055" s="138">
        <v>2.98</v>
      </c>
    </row>
    <row r="1056" spans="1:27" ht="23.4" thickBot="1">
      <c r="A1056" s="115" t="s">
        <v>2719</v>
      </c>
      <c r="B1056" s="143">
        <v>2.34</v>
      </c>
      <c r="C1056" s="147">
        <v>0.89</v>
      </c>
      <c r="D1056" s="116">
        <f t="shared" si="34"/>
        <v>2019</v>
      </c>
      <c r="G1056" s="140" t="s">
        <v>1655</v>
      </c>
      <c r="H1056" s="116">
        <v>21</v>
      </c>
      <c r="I1056" s="116">
        <v>2019</v>
      </c>
      <c r="J1056" t="str">
        <f t="shared" si="33"/>
        <v>21/03/2019</v>
      </c>
      <c r="N1056" s="136" t="s">
        <v>1075</v>
      </c>
      <c r="O1056" s="136">
        <v>2.5099999999999998</v>
      </c>
      <c r="P1056" s="136">
        <v>2.4700000000000002</v>
      </c>
      <c r="Q1056" s="136">
        <v>2.4900000000000002</v>
      </c>
      <c r="R1056" s="136" t="s">
        <v>434</v>
      </c>
      <c r="S1056" s="136">
        <v>2.5</v>
      </c>
      <c r="T1056" s="136">
        <v>2.48</v>
      </c>
      <c r="U1056" s="136">
        <v>2.41</v>
      </c>
      <c r="V1056" s="136">
        <v>2.34</v>
      </c>
      <c r="W1056" s="136">
        <v>2.34</v>
      </c>
      <c r="X1056" s="136">
        <v>2.44</v>
      </c>
      <c r="Y1056" s="136">
        <v>2.54</v>
      </c>
      <c r="Z1056" s="136">
        <v>2.78</v>
      </c>
      <c r="AA1056" s="136">
        <v>2.96</v>
      </c>
    </row>
    <row r="1057" spans="1:27" ht="23.4" thickBot="1">
      <c r="A1057" s="115" t="s">
        <v>2720</v>
      </c>
      <c r="B1057" s="144">
        <v>2.2400000000000002</v>
      </c>
      <c r="C1057" s="148">
        <v>0.85</v>
      </c>
      <c r="D1057" s="116">
        <f t="shared" si="34"/>
        <v>2019</v>
      </c>
      <c r="G1057" s="141" t="s">
        <v>1655</v>
      </c>
      <c r="H1057" s="116">
        <v>22</v>
      </c>
      <c r="I1057" s="116">
        <v>2019</v>
      </c>
      <c r="J1057" t="str">
        <f t="shared" si="33"/>
        <v>22/03/2019</v>
      </c>
      <c r="N1057" s="138" t="s">
        <v>1076</v>
      </c>
      <c r="O1057" s="138">
        <v>2.4900000000000002</v>
      </c>
      <c r="P1057" s="138">
        <v>2.48</v>
      </c>
      <c r="Q1057" s="138">
        <v>2.46</v>
      </c>
      <c r="R1057" s="138" t="s">
        <v>434</v>
      </c>
      <c r="S1057" s="138">
        <v>2.48</v>
      </c>
      <c r="T1057" s="138">
        <v>2.4500000000000002</v>
      </c>
      <c r="U1057" s="138">
        <v>2.31</v>
      </c>
      <c r="V1057" s="138">
        <v>2.2400000000000002</v>
      </c>
      <c r="W1057" s="138">
        <v>2.2400000000000002</v>
      </c>
      <c r="X1057" s="138">
        <v>2.34</v>
      </c>
      <c r="Y1057" s="138">
        <v>2.44</v>
      </c>
      <c r="Z1057" s="138">
        <v>2.69</v>
      </c>
      <c r="AA1057" s="138">
        <v>2.88</v>
      </c>
    </row>
    <row r="1058" spans="1:27" ht="23.4" thickBot="1">
      <c r="A1058" s="115" t="s">
        <v>2721</v>
      </c>
      <c r="B1058" s="143">
        <v>2.19</v>
      </c>
      <c r="C1058" s="147">
        <v>0.86</v>
      </c>
      <c r="D1058" s="116">
        <f t="shared" si="34"/>
        <v>2019</v>
      </c>
      <c r="G1058" s="140" t="s">
        <v>1655</v>
      </c>
      <c r="H1058" s="116">
        <v>25</v>
      </c>
      <c r="I1058" s="116">
        <v>2019</v>
      </c>
      <c r="J1058" t="str">
        <f t="shared" si="33"/>
        <v>25/03/2019</v>
      </c>
      <c r="N1058" s="136" t="s">
        <v>1077</v>
      </c>
      <c r="O1058" s="136">
        <v>2.4700000000000002</v>
      </c>
      <c r="P1058" s="136">
        <v>2.4700000000000002</v>
      </c>
      <c r="Q1058" s="136">
        <v>2.46</v>
      </c>
      <c r="R1058" s="136" t="s">
        <v>434</v>
      </c>
      <c r="S1058" s="136">
        <v>2.4900000000000002</v>
      </c>
      <c r="T1058" s="136">
        <v>2.41</v>
      </c>
      <c r="U1058" s="136">
        <v>2.2599999999999998</v>
      </c>
      <c r="V1058" s="136">
        <v>2.19</v>
      </c>
      <c r="W1058" s="136">
        <v>2.21</v>
      </c>
      <c r="X1058" s="136">
        <v>2.3199999999999998</v>
      </c>
      <c r="Y1058" s="136">
        <v>2.4300000000000002</v>
      </c>
      <c r="Z1058" s="136">
        <v>2.68</v>
      </c>
      <c r="AA1058" s="136">
        <v>2.87</v>
      </c>
    </row>
    <row r="1059" spans="1:27" ht="23.4" thickBot="1">
      <c r="A1059" s="115" t="s">
        <v>2722</v>
      </c>
      <c r="B1059" s="144">
        <v>2.1800000000000002</v>
      </c>
      <c r="C1059" s="148">
        <v>0.88</v>
      </c>
      <c r="D1059" s="116">
        <f t="shared" si="34"/>
        <v>2019</v>
      </c>
      <c r="G1059" s="141" t="s">
        <v>1655</v>
      </c>
      <c r="H1059" s="116">
        <v>26</v>
      </c>
      <c r="I1059" s="116">
        <v>2019</v>
      </c>
      <c r="J1059" t="str">
        <f t="shared" si="33"/>
        <v>26/03/2019</v>
      </c>
      <c r="N1059" s="138" t="s">
        <v>1078</v>
      </c>
      <c r="O1059" s="138">
        <v>2.46</v>
      </c>
      <c r="P1059" s="138">
        <v>2.44</v>
      </c>
      <c r="Q1059" s="138">
        <v>2.46</v>
      </c>
      <c r="R1059" s="138" t="s">
        <v>434</v>
      </c>
      <c r="S1059" s="138">
        <v>2.4900000000000002</v>
      </c>
      <c r="T1059" s="138">
        <v>2.44</v>
      </c>
      <c r="U1059" s="138">
        <v>2.2400000000000002</v>
      </c>
      <c r="V1059" s="138">
        <v>2.1800000000000002</v>
      </c>
      <c r="W1059" s="138">
        <v>2.1800000000000002</v>
      </c>
      <c r="X1059" s="138">
        <v>2.29</v>
      </c>
      <c r="Y1059" s="138">
        <v>2.41</v>
      </c>
      <c r="Z1059" s="138">
        <v>2.67</v>
      </c>
      <c r="AA1059" s="138">
        <v>2.86</v>
      </c>
    </row>
    <row r="1060" spans="1:27" ht="23.4" thickBot="1">
      <c r="A1060" s="115" t="s">
        <v>2723</v>
      </c>
      <c r="B1060" s="143">
        <v>2.16</v>
      </c>
      <c r="C1060" s="147">
        <v>0.88</v>
      </c>
      <c r="D1060" s="116">
        <f t="shared" si="34"/>
        <v>2019</v>
      </c>
      <c r="G1060" s="140" t="s">
        <v>1655</v>
      </c>
      <c r="H1060" s="116">
        <v>27</v>
      </c>
      <c r="I1060" s="116">
        <v>2019</v>
      </c>
      <c r="J1060" t="str">
        <f t="shared" si="33"/>
        <v>27/03/2019</v>
      </c>
      <c r="N1060" s="136" t="s">
        <v>1079</v>
      </c>
      <c r="O1060" s="136">
        <v>2.4500000000000002</v>
      </c>
      <c r="P1060" s="136">
        <v>2.4300000000000002</v>
      </c>
      <c r="Q1060" s="136">
        <v>2.44</v>
      </c>
      <c r="R1060" s="136" t="s">
        <v>434</v>
      </c>
      <c r="S1060" s="136">
        <v>2.46</v>
      </c>
      <c r="T1060" s="136">
        <v>2.4</v>
      </c>
      <c r="U1060" s="136">
        <v>2.2200000000000002</v>
      </c>
      <c r="V1060" s="136">
        <v>2.16</v>
      </c>
      <c r="W1060" s="136">
        <v>2.1800000000000002</v>
      </c>
      <c r="X1060" s="136">
        <v>2.2799999999999998</v>
      </c>
      <c r="Y1060" s="136">
        <v>2.39</v>
      </c>
      <c r="Z1060" s="136">
        <v>2.63</v>
      </c>
      <c r="AA1060" s="136">
        <v>2.83</v>
      </c>
    </row>
    <row r="1061" spans="1:27" ht="23.4" thickBot="1">
      <c r="A1061" s="115" t="s">
        <v>2724</v>
      </c>
      <c r="B1061" s="144">
        <v>2.1800000000000002</v>
      </c>
      <c r="C1061" s="148">
        <v>0.87</v>
      </c>
      <c r="D1061" s="116">
        <f t="shared" si="34"/>
        <v>2019</v>
      </c>
      <c r="G1061" s="141" t="s">
        <v>1655</v>
      </c>
      <c r="H1061" s="116">
        <v>28</v>
      </c>
      <c r="I1061" s="116">
        <v>2019</v>
      </c>
      <c r="J1061" t="str">
        <f t="shared" si="33"/>
        <v>28/03/2019</v>
      </c>
      <c r="N1061" s="138" t="s">
        <v>1080</v>
      </c>
      <c r="O1061" s="138">
        <v>2.44</v>
      </c>
      <c r="P1061" s="138">
        <v>2.4500000000000002</v>
      </c>
      <c r="Q1061" s="138">
        <v>2.4300000000000002</v>
      </c>
      <c r="R1061" s="138" t="s">
        <v>434</v>
      </c>
      <c r="S1061" s="138">
        <v>2.44</v>
      </c>
      <c r="T1061" s="138">
        <v>2.4</v>
      </c>
      <c r="U1061" s="138">
        <v>2.23</v>
      </c>
      <c r="V1061" s="138">
        <v>2.1800000000000002</v>
      </c>
      <c r="W1061" s="138">
        <v>2.2000000000000002</v>
      </c>
      <c r="X1061" s="138">
        <v>2.29</v>
      </c>
      <c r="Y1061" s="138">
        <v>2.39</v>
      </c>
      <c r="Z1061" s="138">
        <v>2.62</v>
      </c>
      <c r="AA1061" s="138">
        <v>2.81</v>
      </c>
    </row>
    <row r="1062" spans="1:27" ht="23.4" thickBot="1">
      <c r="A1062" s="115" t="s">
        <v>2725</v>
      </c>
      <c r="B1062" s="143">
        <v>2.21</v>
      </c>
      <c r="C1062" s="147">
        <v>0.83</v>
      </c>
      <c r="D1062" s="116">
        <f t="shared" si="34"/>
        <v>2019</v>
      </c>
      <c r="G1062" s="140" t="s">
        <v>1655</v>
      </c>
      <c r="H1062" s="116">
        <v>29</v>
      </c>
      <c r="I1062" s="116">
        <v>2019</v>
      </c>
      <c r="J1062" t="str">
        <f t="shared" si="33"/>
        <v>29/03/2019</v>
      </c>
      <c r="N1062" s="136" t="s">
        <v>1081</v>
      </c>
      <c r="O1062" s="136">
        <v>2.4300000000000002</v>
      </c>
      <c r="P1062" s="136">
        <v>2.44</v>
      </c>
      <c r="Q1062" s="136">
        <v>2.4</v>
      </c>
      <c r="R1062" s="136" t="s">
        <v>434</v>
      </c>
      <c r="S1062" s="136">
        <v>2.44</v>
      </c>
      <c r="T1062" s="136">
        <v>2.4</v>
      </c>
      <c r="U1062" s="136">
        <v>2.27</v>
      </c>
      <c r="V1062" s="136">
        <v>2.21</v>
      </c>
      <c r="W1062" s="136">
        <v>2.23</v>
      </c>
      <c r="X1062" s="136">
        <v>2.31</v>
      </c>
      <c r="Y1062" s="136">
        <v>2.41</v>
      </c>
      <c r="Z1062" s="136">
        <v>2.63</v>
      </c>
      <c r="AA1062" s="136">
        <v>2.81</v>
      </c>
    </row>
    <row r="1063" spans="1:27" ht="23.4" thickBot="1">
      <c r="A1063" s="115" t="s">
        <v>2726</v>
      </c>
      <c r="B1063" s="144">
        <v>2.29</v>
      </c>
      <c r="C1063" s="148">
        <v>0.89</v>
      </c>
      <c r="D1063" s="116">
        <f t="shared" si="34"/>
        <v>2019</v>
      </c>
      <c r="G1063" s="141" t="s">
        <v>1656</v>
      </c>
      <c r="H1063" s="116">
        <v>1</v>
      </c>
      <c r="I1063" s="116">
        <v>2019</v>
      </c>
      <c r="J1063" t="str">
        <f t="shared" si="33"/>
        <v>1/04/2019</v>
      </c>
      <c r="N1063" s="137">
        <v>43469</v>
      </c>
      <c r="O1063" s="138">
        <v>2.42</v>
      </c>
      <c r="P1063" s="138">
        <v>2.4300000000000002</v>
      </c>
      <c r="Q1063" s="138">
        <v>2.4300000000000002</v>
      </c>
      <c r="R1063" s="138" t="s">
        <v>434</v>
      </c>
      <c r="S1063" s="138">
        <v>2.46</v>
      </c>
      <c r="T1063" s="138">
        <v>2.41</v>
      </c>
      <c r="U1063" s="138">
        <v>2.33</v>
      </c>
      <c r="V1063" s="138">
        <v>2.29</v>
      </c>
      <c r="W1063" s="138">
        <v>2.31</v>
      </c>
      <c r="X1063" s="138">
        <v>2.4</v>
      </c>
      <c r="Y1063" s="138">
        <v>2.4900000000000002</v>
      </c>
      <c r="Z1063" s="138">
        <v>2.71</v>
      </c>
      <c r="AA1063" s="138">
        <v>2.89</v>
      </c>
    </row>
    <row r="1064" spans="1:27" ht="23.4" thickBot="1">
      <c r="A1064" s="115" t="s">
        <v>2727</v>
      </c>
      <c r="B1064" s="143">
        <v>2.2599999999999998</v>
      </c>
      <c r="C1064" s="147">
        <v>0.88</v>
      </c>
      <c r="D1064" s="116">
        <f t="shared" si="34"/>
        <v>2019</v>
      </c>
      <c r="G1064" s="140" t="s">
        <v>1656</v>
      </c>
      <c r="H1064" s="116">
        <v>2</v>
      </c>
      <c r="I1064" s="116">
        <v>2019</v>
      </c>
      <c r="J1064" t="str">
        <f t="shared" si="33"/>
        <v>2/04/2019</v>
      </c>
      <c r="N1064" s="135">
        <v>43500</v>
      </c>
      <c r="O1064" s="136">
        <v>2.4300000000000002</v>
      </c>
      <c r="P1064" s="136">
        <v>2.42</v>
      </c>
      <c r="Q1064" s="136">
        <v>2.42</v>
      </c>
      <c r="R1064" s="136" t="s">
        <v>434</v>
      </c>
      <c r="S1064" s="136">
        <v>2.4500000000000002</v>
      </c>
      <c r="T1064" s="136">
        <v>2.41</v>
      </c>
      <c r="U1064" s="136">
        <v>2.2999999999999998</v>
      </c>
      <c r="V1064" s="136">
        <v>2.2599999999999998</v>
      </c>
      <c r="W1064" s="136">
        <v>2.2799999999999998</v>
      </c>
      <c r="X1064" s="136">
        <v>2.38</v>
      </c>
      <c r="Y1064" s="136">
        <v>2.48</v>
      </c>
      <c r="Z1064" s="136">
        <v>2.7</v>
      </c>
      <c r="AA1064" s="136">
        <v>2.88</v>
      </c>
    </row>
    <row r="1065" spans="1:27" ht="23.4" thickBot="1">
      <c r="A1065" s="115" t="s">
        <v>2728</v>
      </c>
      <c r="B1065" s="144">
        <v>2.29</v>
      </c>
      <c r="C1065" s="148">
        <v>0.93</v>
      </c>
      <c r="D1065" s="116">
        <f t="shared" si="34"/>
        <v>2019</v>
      </c>
      <c r="G1065" s="141" t="s">
        <v>1656</v>
      </c>
      <c r="H1065" s="116">
        <v>3</v>
      </c>
      <c r="I1065" s="116">
        <v>2019</v>
      </c>
      <c r="J1065" t="str">
        <f t="shared" si="33"/>
        <v>3/04/2019</v>
      </c>
      <c r="N1065" s="137">
        <v>43528</v>
      </c>
      <c r="O1065" s="138">
        <v>2.42</v>
      </c>
      <c r="P1065" s="138">
        <v>2.4300000000000002</v>
      </c>
      <c r="Q1065" s="138">
        <v>2.44</v>
      </c>
      <c r="R1065" s="138" t="s">
        <v>434</v>
      </c>
      <c r="S1065" s="138">
        <v>2.4500000000000002</v>
      </c>
      <c r="T1065" s="138">
        <v>2.41</v>
      </c>
      <c r="U1065" s="138">
        <v>2.33</v>
      </c>
      <c r="V1065" s="138">
        <v>2.29</v>
      </c>
      <c r="W1065" s="138">
        <v>2.3199999999999998</v>
      </c>
      <c r="X1065" s="138">
        <v>2.42</v>
      </c>
      <c r="Y1065" s="138">
        <v>2.52</v>
      </c>
      <c r="Z1065" s="138">
        <v>2.75</v>
      </c>
      <c r="AA1065" s="138">
        <v>2.93</v>
      </c>
    </row>
    <row r="1066" spans="1:27" ht="23.4" thickBot="1">
      <c r="A1066" s="115" t="s">
        <v>2729</v>
      </c>
      <c r="B1066" s="143">
        <v>2.29</v>
      </c>
      <c r="C1066" s="147">
        <v>0.92</v>
      </c>
      <c r="D1066" s="116">
        <f t="shared" si="34"/>
        <v>2019</v>
      </c>
      <c r="G1066" s="140" t="s">
        <v>1656</v>
      </c>
      <c r="H1066" s="116">
        <v>4</v>
      </c>
      <c r="I1066" s="116">
        <v>2019</v>
      </c>
      <c r="J1066" t="str">
        <f t="shared" si="33"/>
        <v>4/04/2019</v>
      </c>
      <c r="N1066" s="135">
        <v>43559</v>
      </c>
      <c r="O1066" s="136">
        <v>2.4300000000000002</v>
      </c>
      <c r="P1066" s="136">
        <v>2.4300000000000002</v>
      </c>
      <c r="Q1066" s="136">
        <v>2.44</v>
      </c>
      <c r="R1066" s="136" t="s">
        <v>434</v>
      </c>
      <c r="S1066" s="136">
        <v>2.46</v>
      </c>
      <c r="T1066" s="136">
        <v>2.41</v>
      </c>
      <c r="U1066" s="136">
        <v>2.33</v>
      </c>
      <c r="V1066" s="136">
        <v>2.29</v>
      </c>
      <c r="W1066" s="136">
        <v>2.3199999999999998</v>
      </c>
      <c r="X1066" s="136">
        <v>2.41</v>
      </c>
      <c r="Y1066" s="136">
        <v>2.5099999999999998</v>
      </c>
      <c r="Z1066" s="136">
        <v>2.74</v>
      </c>
      <c r="AA1066" s="136">
        <v>2.92</v>
      </c>
    </row>
    <row r="1067" spans="1:27" ht="23.4" thickBot="1">
      <c r="A1067" s="115" t="s">
        <v>2730</v>
      </c>
      <c r="B1067" s="144">
        <v>2.2999999999999998</v>
      </c>
      <c r="C1067" s="148">
        <v>0.91</v>
      </c>
      <c r="D1067" s="116">
        <f t="shared" si="34"/>
        <v>2019</v>
      </c>
      <c r="G1067" s="141" t="s">
        <v>1656</v>
      </c>
      <c r="H1067" s="116">
        <v>5</v>
      </c>
      <c r="I1067" s="116">
        <v>2019</v>
      </c>
      <c r="J1067" t="str">
        <f t="shared" si="33"/>
        <v>5/04/2019</v>
      </c>
      <c r="N1067" s="137">
        <v>43589</v>
      </c>
      <c r="O1067" s="138">
        <v>2.42</v>
      </c>
      <c r="P1067" s="138">
        <v>2.4300000000000002</v>
      </c>
      <c r="Q1067" s="138">
        <v>2.44</v>
      </c>
      <c r="R1067" s="138" t="s">
        <v>434</v>
      </c>
      <c r="S1067" s="138">
        <v>2.46</v>
      </c>
      <c r="T1067" s="138">
        <v>2.4300000000000002</v>
      </c>
      <c r="U1067" s="138">
        <v>2.35</v>
      </c>
      <c r="V1067" s="138">
        <v>2.2999999999999998</v>
      </c>
      <c r="W1067" s="138">
        <v>2.31</v>
      </c>
      <c r="X1067" s="138">
        <v>2.4</v>
      </c>
      <c r="Y1067" s="138">
        <v>2.5</v>
      </c>
      <c r="Z1067" s="138">
        <v>2.72</v>
      </c>
      <c r="AA1067" s="138">
        <v>2.91</v>
      </c>
    </row>
    <row r="1068" spans="1:27" ht="23.4" thickBot="1">
      <c r="A1068" s="115" t="s">
        <v>2731</v>
      </c>
      <c r="B1068" s="143">
        <v>2.31</v>
      </c>
      <c r="C1068" s="147">
        <v>0.92</v>
      </c>
      <c r="D1068" s="116">
        <f t="shared" si="34"/>
        <v>2019</v>
      </c>
      <c r="G1068" s="140" t="s">
        <v>1656</v>
      </c>
      <c r="H1068" s="116">
        <v>8</v>
      </c>
      <c r="I1068" s="116">
        <v>2019</v>
      </c>
      <c r="J1068" t="str">
        <f t="shared" si="33"/>
        <v>8/04/2019</v>
      </c>
      <c r="N1068" s="135">
        <v>43681</v>
      </c>
      <c r="O1068" s="136">
        <v>2.4300000000000002</v>
      </c>
      <c r="P1068" s="136">
        <v>2.44</v>
      </c>
      <c r="Q1068" s="136">
        <v>2.4300000000000002</v>
      </c>
      <c r="R1068" s="136" t="s">
        <v>434</v>
      </c>
      <c r="S1068" s="136">
        <v>2.48</v>
      </c>
      <c r="T1068" s="136">
        <v>2.4300000000000002</v>
      </c>
      <c r="U1068" s="136">
        <v>2.36</v>
      </c>
      <c r="V1068" s="136">
        <v>2.31</v>
      </c>
      <c r="W1068" s="136">
        <v>2.33</v>
      </c>
      <c r="X1068" s="136">
        <v>2.42</v>
      </c>
      <c r="Y1068" s="136">
        <v>2.52</v>
      </c>
      <c r="Z1068" s="136">
        <v>2.74</v>
      </c>
      <c r="AA1068" s="136">
        <v>2.93</v>
      </c>
    </row>
    <row r="1069" spans="1:27" ht="23.4" thickBot="1">
      <c r="A1069" s="115" t="s">
        <v>2732</v>
      </c>
      <c r="B1069" s="144">
        <v>2.31</v>
      </c>
      <c r="C1069" s="148">
        <v>0.91</v>
      </c>
      <c r="D1069" s="116">
        <f t="shared" si="34"/>
        <v>2019</v>
      </c>
      <c r="G1069" s="141" t="s">
        <v>1656</v>
      </c>
      <c r="H1069" s="116">
        <v>9</v>
      </c>
      <c r="I1069" s="116">
        <v>2019</v>
      </c>
      <c r="J1069" t="str">
        <f t="shared" si="33"/>
        <v>9/04/2019</v>
      </c>
      <c r="N1069" s="137">
        <v>43712</v>
      </c>
      <c r="O1069" s="138">
        <v>2.42</v>
      </c>
      <c r="P1069" s="138">
        <v>2.4300000000000002</v>
      </c>
      <c r="Q1069" s="138">
        <v>2.42</v>
      </c>
      <c r="R1069" s="138" t="s">
        <v>434</v>
      </c>
      <c r="S1069" s="138">
        <v>2.46</v>
      </c>
      <c r="T1069" s="138">
        <v>2.42</v>
      </c>
      <c r="U1069" s="138">
        <v>2.35</v>
      </c>
      <c r="V1069" s="138">
        <v>2.31</v>
      </c>
      <c r="W1069" s="138">
        <v>2.31</v>
      </c>
      <c r="X1069" s="138">
        <v>2.4</v>
      </c>
      <c r="Y1069" s="138">
        <v>2.5099999999999998</v>
      </c>
      <c r="Z1069" s="138">
        <v>2.73</v>
      </c>
      <c r="AA1069" s="138">
        <v>2.92</v>
      </c>
    </row>
    <row r="1070" spans="1:27" ht="23.4" thickBot="1">
      <c r="A1070" s="115" t="s">
        <v>2733</v>
      </c>
      <c r="B1070" s="143">
        <v>2.27</v>
      </c>
      <c r="C1070" s="147">
        <v>0.87</v>
      </c>
      <c r="D1070" s="116">
        <f t="shared" si="34"/>
        <v>2019</v>
      </c>
      <c r="G1070" s="140" t="s">
        <v>1656</v>
      </c>
      <c r="H1070" s="116">
        <v>10</v>
      </c>
      <c r="I1070" s="116">
        <v>2019</v>
      </c>
      <c r="J1070" t="str">
        <f t="shared" si="33"/>
        <v>10/04/2019</v>
      </c>
      <c r="N1070" s="135">
        <v>43742</v>
      </c>
      <c r="O1070" s="136">
        <v>2.4</v>
      </c>
      <c r="P1070" s="136">
        <v>2.41</v>
      </c>
      <c r="Q1070" s="136">
        <v>2.4300000000000002</v>
      </c>
      <c r="R1070" s="136" t="s">
        <v>434</v>
      </c>
      <c r="S1070" s="136">
        <v>2.46</v>
      </c>
      <c r="T1070" s="136">
        <v>2.41</v>
      </c>
      <c r="U1070" s="136">
        <v>2.31</v>
      </c>
      <c r="V1070" s="136">
        <v>2.27</v>
      </c>
      <c r="W1070" s="136">
        <v>2.2799999999999998</v>
      </c>
      <c r="X1070" s="136">
        <v>2.37</v>
      </c>
      <c r="Y1070" s="136">
        <v>2.48</v>
      </c>
      <c r="Z1070" s="136">
        <v>2.71</v>
      </c>
      <c r="AA1070" s="136">
        <v>2.9</v>
      </c>
    </row>
    <row r="1071" spans="1:27" ht="23.4" thickBot="1">
      <c r="A1071" s="115" t="s">
        <v>2734</v>
      </c>
      <c r="B1071" s="144">
        <v>2.2999999999999998</v>
      </c>
      <c r="C1071" s="148">
        <v>0.91</v>
      </c>
      <c r="D1071" s="116">
        <f t="shared" si="34"/>
        <v>2019</v>
      </c>
      <c r="G1071" s="141" t="s">
        <v>1656</v>
      </c>
      <c r="H1071" s="116">
        <v>11</v>
      </c>
      <c r="I1071" s="116">
        <v>2019</v>
      </c>
      <c r="J1071" t="str">
        <f t="shared" si="33"/>
        <v>11/04/2019</v>
      </c>
      <c r="N1071" s="137">
        <v>43773</v>
      </c>
      <c r="O1071" s="138">
        <v>2.42</v>
      </c>
      <c r="P1071" s="138">
        <v>2.4300000000000002</v>
      </c>
      <c r="Q1071" s="138">
        <v>2.4300000000000002</v>
      </c>
      <c r="R1071" s="138" t="s">
        <v>434</v>
      </c>
      <c r="S1071" s="138">
        <v>2.46</v>
      </c>
      <c r="T1071" s="138">
        <v>2.44</v>
      </c>
      <c r="U1071" s="138">
        <v>2.35</v>
      </c>
      <c r="V1071" s="138">
        <v>2.2999999999999998</v>
      </c>
      <c r="W1071" s="138">
        <v>2.31</v>
      </c>
      <c r="X1071" s="138">
        <v>2.4</v>
      </c>
      <c r="Y1071" s="138">
        <v>2.5099999999999998</v>
      </c>
      <c r="Z1071" s="138">
        <v>2.74</v>
      </c>
      <c r="AA1071" s="138">
        <v>2.94</v>
      </c>
    </row>
    <row r="1072" spans="1:27" ht="23.4" thickBot="1">
      <c r="A1072" s="115" t="s">
        <v>2735</v>
      </c>
      <c r="B1072" s="143">
        <v>2.36</v>
      </c>
      <c r="C1072" s="147">
        <v>0.93</v>
      </c>
      <c r="D1072" s="116">
        <f t="shared" si="34"/>
        <v>2019</v>
      </c>
      <c r="G1072" s="140" t="s">
        <v>1656</v>
      </c>
      <c r="H1072" s="116">
        <v>12</v>
      </c>
      <c r="I1072" s="116">
        <v>2019</v>
      </c>
      <c r="J1072" t="str">
        <f t="shared" si="33"/>
        <v>12/04/2019</v>
      </c>
      <c r="N1072" s="135">
        <v>43803</v>
      </c>
      <c r="O1072" s="136">
        <v>2.41</v>
      </c>
      <c r="P1072" s="136">
        <v>2.4300000000000002</v>
      </c>
      <c r="Q1072" s="136">
        <v>2.44</v>
      </c>
      <c r="R1072" s="136" t="s">
        <v>434</v>
      </c>
      <c r="S1072" s="136">
        <v>2.4700000000000002</v>
      </c>
      <c r="T1072" s="136">
        <v>2.44</v>
      </c>
      <c r="U1072" s="136">
        <v>2.4</v>
      </c>
      <c r="V1072" s="136">
        <v>2.36</v>
      </c>
      <c r="W1072" s="136">
        <v>2.38</v>
      </c>
      <c r="X1072" s="136">
        <v>2.4700000000000002</v>
      </c>
      <c r="Y1072" s="136">
        <v>2.56</v>
      </c>
      <c r="Z1072" s="136">
        <v>2.78</v>
      </c>
      <c r="AA1072" s="136">
        <v>2.97</v>
      </c>
    </row>
    <row r="1073" spans="1:27" ht="23.4" thickBot="1">
      <c r="A1073" s="115" t="s">
        <v>2736</v>
      </c>
      <c r="B1073" s="144">
        <v>2.36</v>
      </c>
      <c r="C1073" s="148">
        <v>0.92</v>
      </c>
      <c r="D1073" s="116">
        <f t="shared" si="34"/>
        <v>2019</v>
      </c>
      <c r="G1073" s="141" t="s">
        <v>1656</v>
      </c>
      <c r="H1073" s="116">
        <v>15</v>
      </c>
      <c r="I1073" s="116">
        <v>2019</v>
      </c>
      <c r="J1073" t="str">
        <f t="shared" si="33"/>
        <v>15/04/2019</v>
      </c>
      <c r="N1073" s="138" t="s">
        <v>1082</v>
      </c>
      <c r="O1073" s="138">
        <v>2.42</v>
      </c>
      <c r="P1073" s="138">
        <v>2.4300000000000002</v>
      </c>
      <c r="Q1073" s="138">
        <v>2.4300000000000002</v>
      </c>
      <c r="R1073" s="138" t="s">
        <v>434</v>
      </c>
      <c r="S1073" s="138">
        <v>2.46</v>
      </c>
      <c r="T1073" s="138">
        <v>2.4300000000000002</v>
      </c>
      <c r="U1073" s="138">
        <v>2.4</v>
      </c>
      <c r="V1073" s="138">
        <v>2.36</v>
      </c>
      <c r="W1073" s="138">
        <v>2.37</v>
      </c>
      <c r="X1073" s="138">
        <v>2.46</v>
      </c>
      <c r="Y1073" s="138">
        <v>2.5499999999999998</v>
      </c>
      <c r="Z1073" s="138">
        <v>2.77</v>
      </c>
      <c r="AA1073" s="138">
        <v>2.96</v>
      </c>
    </row>
    <row r="1074" spans="1:27" ht="23.4" thickBot="1">
      <c r="A1074" s="115" t="s">
        <v>2737</v>
      </c>
      <c r="B1074" s="143">
        <v>2.38</v>
      </c>
      <c r="C1074" s="147">
        <v>0.98</v>
      </c>
      <c r="D1074" s="116">
        <f t="shared" si="34"/>
        <v>2019</v>
      </c>
      <c r="G1074" s="140" t="s">
        <v>1656</v>
      </c>
      <c r="H1074" s="116">
        <v>16</v>
      </c>
      <c r="I1074" s="116">
        <v>2019</v>
      </c>
      <c r="J1074" t="str">
        <f t="shared" si="33"/>
        <v>16/04/2019</v>
      </c>
      <c r="N1074" s="136" t="s">
        <v>1083</v>
      </c>
      <c r="O1074" s="136">
        <v>2.4300000000000002</v>
      </c>
      <c r="P1074" s="136">
        <v>2.44</v>
      </c>
      <c r="Q1074" s="136">
        <v>2.4300000000000002</v>
      </c>
      <c r="R1074" s="136" t="s">
        <v>434</v>
      </c>
      <c r="S1074" s="136">
        <v>2.4700000000000002</v>
      </c>
      <c r="T1074" s="136">
        <v>2.4500000000000002</v>
      </c>
      <c r="U1074" s="136">
        <v>2.41</v>
      </c>
      <c r="V1074" s="136">
        <v>2.38</v>
      </c>
      <c r="W1074" s="136">
        <v>2.41</v>
      </c>
      <c r="X1074" s="136">
        <v>2.5</v>
      </c>
      <c r="Y1074" s="136">
        <v>2.6</v>
      </c>
      <c r="Z1074" s="136">
        <v>2.81</v>
      </c>
      <c r="AA1074" s="136">
        <v>2.99</v>
      </c>
    </row>
    <row r="1075" spans="1:27" ht="23.4" thickBot="1">
      <c r="A1075" s="115" t="s">
        <v>2738</v>
      </c>
      <c r="B1075" s="144">
        <v>2.37</v>
      </c>
      <c r="C1075" s="148">
        <v>0.98</v>
      </c>
      <c r="D1075" s="116">
        <f t="shared" si="34"/>
        <v>2019</v>
      </c>
      <c r="G1075" s="141" t="s">
        <v>1656</v>
      </c>
      <c r="H1075" s="116">
        <v>17</v>
      </c>
      <c r="I1075" s="116">
        <v>2019</v>
      </c>
      <c r="J1075" t="str">
        <f t="shared" si="33"/>
        <v>17/04/2019</v>
      </c>
      <c r="N1075" s="138" t="s">
        <v>1084</v>
      </c>
      <c r="O1075" s="138">
        <v>2.4300000000000002</v>
      </c>
      <c r="P1075" s="138">
        <v>2.44</v>
      </c>
      <c r="Q1075" s="138">
        <v>2.44</v>
      </c>
      <c r="R1075" s="138" t="s">
        <v>434</v>
      </c>
      <c r="S1075" s="138">
        <v>2.4700000000000002</v>
      </c>
      <c r="T1075" s="138">
        <v>2.44</v>
      </c>
      <c r="U1075" s="138">
        <v>2.4</v>
      </c>
      <c r="V1075" s="138">
        <v>2.37</v>
      </c>
      <c r="W1075" s="138">
        <v>2.4</v>
      </c>
      <c r="X1075" s="138">
        <v>2.4900000000000002</v>
      </c>
      <c r="Y1075" s="138">
        <v>2.59</v>
      </c>
      <c r="Z1075" s="138">
        <v>2.81</v>
      </c>
      <c r="AA1075" s="138">
        <v>2.99</v>
      </c>
    </row>
    <row r="1076" spans="1:27" ht="23.4" thickBot="1">
      <c r="A1076" s="115" t="s">
        <v>2739</v>
      </c>
      <c r="B1076" s="143">
        <v>2.36</v>
      </c>
      <c r="C1076" s="147">
        <v>0.95</v>
      </c>
      <c r="D1076" s="116">
        <f t="shared" si="34"/>
        <v>2019</v>
      </c>
      <c r="G1076" s="140" t="s">
        <v>1656</v>
      </c>
      <c r="H1076" s="116">
        <v>18</v>
      </c>
      <c r="I1076" s="116">
        <v>2019</v>
      </c>
      <c r="J1076" t="str">
        <f t="shared" si="33"/>
        <v>18/04/2019</v>
      </c>
      <c r="N1076" s="136" t="s">
        <v>1085</v>
      </c>
      <c r="O1076" s="136">
        <v>2.44</v>
      </c>
      <c r="P1076" s="136">
        <v>2.44</v>
      </c>
      <c r="Q1076" s="136">
        <v>2.42</v>
      </c>
      <c r="R1076" s="136" t="s">
        <v>434</v>
      </c>
      <c r="S1076" s="136">
        <v>2.4700000000000002</v>
      </c>
      <c r="T1076" s="136">
        <v>2.44</v>
      </c>
      <c r="U1076" s="136">
        <v>2.38</v>
      </c>
      <c r="V1076" s="136">
        <v>2.36</v>
      </c>
      <c r="W1076" s="136">
        <v>2.38</v>
      </c>
      <c r="X1076" s="136">
        <v>2.46</v>
      </c>
      <c r="Y1076" s="136">
        <v>2.57</v>
      </c>
      <c r="Z1076" s="136">
        <v>2.78</v>
      </c>
      <c r="AA1076" s="136">
        <v>2.96</v>
      </c>
    </row>
    <row r="1077" spans="1:27" ht="23.4" thickBot="1">
      <c r="A1077" s="115" t="s">
        <v>2740</v>
      </c>
      <c r="B1077" s="144">
        <v>2.36</v>
      </c>
      <c r="C1077" s="148">
        <v>0.97</v>
      </c>
      <c r="D1077" s="116">
        <f t="shared" si="34"/>
        <v>2019</v>
      </c>
      <c r="G1077" s="141" t="s">
        <v>1656</v>
      </c>
      <c r="H1077" s="116">
        <v>22</v>
      </c>
      <c r="I1077" s="116">
        <v>2019</v>
      </c>
      <c r="J1077" t="str">
        <f t="shared" si="33"/>
        <v>22/04/2019</v>
      </c>
      <c r="N1077" s="138" t="s">
        <v>1086</v>
      </c>
      <c r="O1077" s="138">
        <v>2.44</v>
      </c>
      <c r="P1077" s="138">
        <v>2.44</v>
      </c>
      <c r="Q1077" s="138">
        <v>2.44</v>
      </c>
      <c r="R1077" s="138" t="s">
        <v>434</v>
      </c>
      <c r="S1077" s="138">
        <v>2.4700000000000002</v>
      </c>
      <c r="T1077" s="138">
        <v>2.46</v>
      </c>
      <c r="U1077" s="138">
        <v>2.38</v>
      </c>
      <c r="V1077" s="138">
        <v>2.36</v>
      </c>
      <c r="W1077" s="138">
        <v>2.39</v>
      </c>
      <c r="X1077" s="138">
        <v>2.4900000000000002</v>
      </c>
      <c r="Y1077" s="138">
        <v>2.59</v>
      </c>
      <c r="Z1077" s="138">
        <v>2.82</v>
      </c>
      <c r="AA1077" s="138">
        <v>2.99</v>
      </c>
    </row>
    <row r="1078" spans="1:27" ht="23.4" thickBot="1">
      <c r="A1078" s="115" t="s">
        <v>2741</v>
      </c>
      <c r="B1078" s="143">
        <v>2.34</v>
      </c>
      <c r="C1078" s="147">
        <v>0.95</v>
      </c>
      <c r="D1078" s="116">
        <f t="shared" si="34"/>
        <v>2019</v>
      </c>
      <c r="G1078" s="140" t="s">
        <v>1656</v>
      </c>
      <c r="H1078" s="116">
        <v>23</v>
      </c>
      <c r="I1078" s="116">
        <v>2019</v>
      </c>
      <c r="J1078" t="str">
        <f t="shared" si="33"/>
        <v>23/04/2019</v>
      </c>
      <c r="N1078" s="136" t="s">
        <v>1087</v>
      </c>
      <c r="O1078" s="136">
        <v>2.4300000000000002</v>
      </c>
      <c r="P1078" s="136">
        <v>2.44</v>
      </c>
      <c r="Q1078" s="136">
        <v>2.4500000000000002</v>
      </c>
      <c r="R1078" s="136" t="s">
        <v>434</v>
      </c>
      <c r="S1078" s="136">
        <v>2.46</v>
      </c>
      <c r="T1078" s="136">
        <v>2.4300000000000002</v>
      </c>
      <c r="U1078" s="136">
        <v>2.36</v>
      </c>
      <c r="V1078" s="136">
        <v>2.34</v>
      </c>
      <c r="W1078" s="136">
        <v>2.36</v>
      </c>
      <c r="X1078" s="136">
        <v>2.46</v>
      </c>
      <c r="Y1078" s="136">
        <v>2.57</v>
      </c>
      <c r="Z1078" s="136">
        <v>2.81</v>
      </c>
      <c r="AA1078" s="136">
        <v>2.98</v>
      </c>
    </row>
    <row r="1079" spans="1:27" ht="23.4" thickBot="1">
      <c r="A1079" s="115" t="s">
        <v>2742</v>
      </c>
      <c r="B1079" s="144">
        <v>2.2799999999999998</v>
      </c>
      <c r="C1079" s="148">
        <v>0.9</v>
      </c>
      <c r="D1079" s="116">
        <f t="shared" si="34"/>
        <v>2019</v>
      </c>
      <c r="G1079" s="141" t="s">
        <v>1656</v>
      </c>
      <c r="H1079" s="116">
        <v>24</v>
      </c>
      <c r="I1079" s="116">
        <v>2019</v>
      </c>
      <c r="J1079" t="str">
        <f t="shared" si="33"/>
        <v>24/04/2019</v>
      </c>
      <c r="N1079" s="138" t="s">
        <v>1088</v>
      </c>
      <c r="O1079" s="138">
        <v>2.42</v>
      </c>
      <c r="P1079" s="138">
        <v>2.4300000000000002</v>
      </c>
      <c r="Q1079" s="138">
        <v>2.44</v>
      </c>
      <c r="R1079" s="138" t="s">
        <v>434</v>
      </c>
      <c r="S1079" s="138">
        <v>2.46</v>
      </c>
      <c r="T1079" s="138">
        <v>2.42</v>
      </c>
      <c r="U1079" s="138">
        <v>2.3199999999999998</v>
      </c>
      <c r="V1079" s="138">
        <v>2.2799999999999998</v>
      </c>
      <c r="W1079" s="138">
        <v>2.3199999999999998</v>
      </c>
      <c r="X1079" s="138">
        <v>2.41</v>
      </c>
      <c r="Y1079" s="138">
        <v>2.5299999999999998</v>
      </c>
      <c r="Z1079" s="138">
        <v>2.76</v>
      </c>
      <c r="AA1079" s="138">
        <v>2.94</v>
      </c>
    </row>
    <row r="1080" spans="1:27" ht="23.4" thickBot="1">
      <c r="A1080" s="115" t="s">
        <v>2743</v>
      </c>
      <c r="B1080" s="143">
        <v>2.29</v>
      </c>
      <c r="C1080" s="147">
        <v>0.89</v>
      </c>
      <c r="D1080" s="116">
        <f t="shared" si="34"/>
        <v>2019</v>
      </c>
      <c r="G1080" s="140" t="s">
        <v>1656</v>
      </c>
      <c r="H1080" s="116">
        <v>25</v>
      </c>
      <c r="I1080" s="116">
        <v>2019</v>
      </c>
      <c r="J1080" t="str">
        <f t="shared" si="33"/>
        <v>25/04/2019</v>
      </c>
      <c r="N1080" s="136" t="s">
        <v>1089</v>
      </c>
      <c r="O1080" s="136">
        <v>2.4300000000000002</v>
      </c>
      <c r="P1080" s="136">
        <v>2.44</v>
      </c>
      <c r="Q1080" s="136">
        <v>2.4300000000000002</v>
      </c>
      <c r="R1080" s="136" t="s">
        <v>434</v>
      </c>
      <c r="S1080" s="136">
        <v>2.46</v>
      </c>
      <c r="T1080" s="136">
        <v>2.42</v>
      </c>
      <c r="U1080" s="136">
        <v>2.33</v>
      </c>
      <c r="V1080" s="136">
        <v>2.29</v>
      </c>
      <c r="W1080" s="136">
        <v>2.33</v>
      </c>
      <c r="X1080" s="136">
        <v>2.42</v>
      </c>
      <c r="Y1080" s="136">
        <v>2.54</v>
      </c>
      <c r="Z1080" s="136">
        <v>2.76</v>
      </c>
      <c r="AA1080" s="136">
        <v>2.94</v>
      </c>
    </row>
    <row r="1081" spans="1:27" ht="23.4" thickBot="1">
      <c r="A1081" s="115" t="s">
        <v>2744</v>
      </c>
      <c r="B1081" s="144">
        <v>2.25</v>
      </c>
      <c r="C1081" s="148">
        <v>0.88</v>
      </c>
      <c r="D1081" s="116">
        <f t="shared" si="34"/>
        <v>2019</v>
      </c>
      <c r="G1081" s="141" t="s">
        <v>1656</v>
      </c>
      <c r="H1081" s="116">
        <v>26</v>
      </c>
      <c r="I1081" s="116">
        <v>2019</v>
      </c>
      <c r="J1081" t="str">
        <f t="shared" si="33"/>
        <v>26/04/2019</v>
      </c>
      <c r="N1081" s="138" t="s">
        <v>1090</v>
      </c>
      <c r="O1081" s="138">
        <v>2.42</v>
      </c>
      <c r="P1081" s="138">
        <v>2.4300000000000002</v>
      </c>
      <c r="Q1081" s="138">
        <v>2.42</v>
      </c>
      <c r="R1081" s="138" t="s">
        <v>434</v>
      </c>
      <c r="S1081" s="138">
        <v>2.46</v>
      </c>
      <c r="T1081" s="138">
        <v>2.41</v>
      </c>
      <c r="U1081" s="138">
        <v>2.2799999999999998</v>
      </c>
      <c r="V1081" s="138">
        <v>2.25</v>
      </c>
      <c r="W1081" s="138">
        <v>2.29</v>
      </c>
      <c r="X1081" s="138">
        <v>2.39</v>
      </c>
      <c r="Y1081" s="138">
        <v>2.5099999999999998</v>
      </c>
      <c r="Z1081" s="138">
        <v>2.74</v>
      </c>
      <c r="AA1081" s="138">
        <v>2.92</v>
      </c>
    </row>
    <row r="1082" spans="1:27" ht="23.4" thickBot="1">
      <c r="A1082" s="115" t="s">
        <v>2745</v>
      </c>
      <c r="B1082" s="143">
        <v>2.27</v>
      </c>
      <c r="C1082" s="147">
        <v>0.92</v>
      </c>
      <c r="D1082" s="116">
        <f t="shared" si="34"/>
        <v>2019</v>
      </c>
      <c r="G1082" s="140" t="s">
        <v>1656</v>
      </c>
      <c r="H1082" s="116">
        <v>29</v>
      </c>
      <c r="I1082" s="116">
        <v>2019</v>
      </c>
      <c r="J1082" t="str">
        <f t="shared" si="33"/>
        <v>29/04/2019</v>
      </c>
      <c r="N1082" s="136" t="s">
        <v>1091</v>
      </c>
      <c r="O1082" s="136">
        <v>2.4500000000000002</v>
      </c>
      <c r="P1082" s="136">
        <v>2.4500000000000002</v>
      </c>
      <c r="Q1082" s="136">
        <v>2.44</v>
      </c>
      <c r="R1082" s="136" t="s">
        <v>434</v>
      </c>
      <c r="S1082" s="136">
        <v>2.4700000000000002</v>
      </c>
      <c r="T1082" s="136">
        <v>2.42</v>
      </c>
      <c r="U1082" s="136">
        <v>2.2999999999999998</v>
      </c>
      <c r="V1082" s="136">
        <v>2.27</v>
      </c>
      <c r="W1082" s="136">
        <v>2.3199999999999998</v>
      </c>
      <c r="X1082" s="136">
        <v>2.42</v>
      </c>
      <c r="Y1082" s="136">
        <v>2.54</v>
      </c>
      <c r="Z1082" s="136">
        <v>2.78</v>
      </c>
      <c r="AA1082" s="136">
        <v>2.96</v>
      </c>
    </row>
    <row r="1083" spans="1:27" ht="23.4" thickBot="1">
      <c r="A1083" s="115" t="s">
        <v>2746</v>
      </c>
      <c r="B1083" s="144">
        <v>2.2400000000000002</v>
      </c>
      <c r="C1083" s="148">
        <v>0.9</v>
      </c>
      <c r="D1083" s="116">
        <f t="shared" si="34"/>
        <v>2019</v>
      </c>
      <c r="G1083" s="141" t="s">
        <v>1656</v>
      </c>
      <c r="H1083" s="116">
        <v>30</v>
      </c>
      <c r="I1083" s="116">
        <v>2019</v>
      </c>
      <c r="J1083" t="str">
        <f t="shared" si="33"/>
        <v>30/04/2019</v>
      </c>
      <c r="N1083" s="138" t="s">
        <v>1092</v>
      </c>
      <c r="O1083" s="138">
        <v>2.4300000000000002</v>
      </c>
      <c r="P1083" s="138">
        <v>2.44</v>
      </c>
      <c r="Q1083" s="138">
        <v>2.4300000000000002</v>
      </c>
      <c r="R1083" s="138" t="s">
        <v>434</v>
      </c>
      <c r="S1083" s="138">
        <v>2.46</v>
      </c>
      <c r="T1083" s="138">
        <v>2.39</v>
      </c>
      <c r="U1083" s="138">
        <v>2.27</v>
      </c>
      <c r="V1083" s="138">
        <v>2.2400000000000002</v>
      </c>
      <c r="W1083" s="138">
        <v>2.2799999999999998</v>
      </c>
      <c r="X1083" s="138">
        <v>2.39</v>
      </c>
      <c r="Y1083" s="138">
        <v>2.5099999999999998</v>
      </c>
      <c r="Z1083" s="138">
        <v>2.75</v>
      </c>
      <c r="AA1083" s="138">
        <v>2.93</v>
      </c>
    </row>
    <row r="1084" spans="1:27" ht="23.4" thickBot="1">
      <c r="A1084" s="115" t="s">
        <v>2747</v>
      </c>
      <c r="B1084" s="143">
        <v>2.2799999999999998</v>
      </c>
      <c r="C1084" s="147">
        <v>0.91</v>
      </c>
      <c r="D1084" s="116">
        <f t="shared" si="34"/>
        <v>2019</v>
      </c>
      <c r="G1084" s="140" t="s">
        <v>1657</v>
      </c>
      <c r="H1084" s="116">
        <v>1</v>
      </c>
      <c r="I1084" s="116">
        <v>2019</v>
      </c>
      <c r="J1084" t="str">
        <f t="shared" si="33"/>
        <v>1/05/2019</v>
      </c>
      <c r="N1084" s="135">
        <v>43470</v>
      </c>
      <c r="O1084" s="136">
        <v>2.42</v>
      </c>
      <c r="P1084" s="136">
        <v>2.41</v>
      </c>
      <c r="Q1084" s="136">
        <v>2.4300000000000002</v>
      </c>
      <c r="R1084" s="136" t="s">
        <v>434</v>
      </c>
      <c r="S1084" s="136">
        <v>2.44</v>
      </c>
      <c r="T1084" s="136">
        <v>2.39</v>
      </c>
      <c r="U1084" s="136">
        <v>2.31</v>
      </c>
      <c r="V1084" s="136">
        <v>2.2799999999999998</v>
      </c>
      <c r="W1084" s="136">
        <v>2.31</v>
      </c>
      <c r="X1084" s="136">
        <v>2.41</v>
      </c>
      <c r="Y1084" s="136">
        <v>2.52</v>
      </c>
      <c r="Z1084" s="136">
        <v>2.74</v>
      </c>
      <c r="AA1084" s="136">
        <v>2.92</v>
      </c>
    </row>
    <row r="1085" spans="1:27" ht="23.4" thickBot="1">
      <c r="A1085" s="115" t="s">
        <v>2748</v>
      </c>
      <c r="B1085" s="144">
        <v>2.3199999999999998</v>
      </c>
      <c r="C1085" s="148">
        <v>0.96</v>
      </c>
      <c r="D1085" s="116">
        <f t="shared" si="34"/>
        <v>2019</v>
      </c>
      <c r="G1085" s="141" t="s">
        <v>1657</v>
      </c>
      <c r="H1085" s="116">
        <v>2</v>
      </c>
      <c r="I1085" s="116">
        <v>2019</v>
      </c>
      <c r="J1085" t="str">
        <f t="shared" si="33"/>
        <v>2/05/2019</v>
      </c>
      <c r="N1085" s="137">
        <v>43501</v>
      </c>
      <c r="O1085" s="138">
        <v>2.44</v>
      </c>
      <c r="P1085" s="138">
        <v>2.46</v>
      </c>
      <c r="Q1085" s="138">
        <v>2.4700000000000002</v>
      </c>
      <c r="R1085" s="138" t="s">
        <v>434</v>
      </c>
      <c r="S1085" s="138">
        <v>2.46</v>
      </c>
      <c r="T1085" s="138">
        <v>2.41</v>
      </c>
      <c r="U1085" s="138">
        <v>2.35</v>
      </c>
      <c r="V1085" s="138">
        <v>2.3199999999999998</v>
      </c>
      <c r="W1085" s="138">
        <v>2.34</v>
      </c>
      <c r="X1085" s="138">
        <v>2.44</v>
      </c>
      <c r="Y1085" s="138">
        <v>2.5499999999999998</v>
      </c>
      <c r="Z1085" s="138">
        <v>2.77</v>
      </c>
      <c r="AA1085" s="138">
        <v>2.94</v>
      </c>
    </row>
    <row r="1086" spans="1:27" ht="23.4" thickBot="1">
      <c r="A1086" s="115" t="s">
        <v>2749</v>
      </c>
      <c r="B1086" s="143">
        <v>2.2999999999999998</v>
      </c>
      <c r="C1086" s="147">
        <v>0.93</v>
      </c>
      <c r="D1086" s="116">
        <f t="shared" si="34"/>
        <v>2019</v>
      </c>
      <c r="G1086" s="140" t="s">
        <v>1657</v>
      </c>
      <c r="H1086" s="116">
        <v>3</v>
      </c>
      <c r="I1086" s="116">
        <v>2019</v>
      </c>
      <c r="J1086" t="str">
        <f t="shared" si="33"/>
        <v>3/05/2019</v>
      </c>
      <c r="N1086" s="135">
        <v>43529</v>
      </c>
      <c r="O1086" s="136">
        <v>2.42</v>
      </c>
      <c r="P1086" s="136">
        <v>2.44</v>
      </c>
      <c r="Q1086" s="136">
        <v>2.4300000000000002</v>
      </c>
      <c r="R1086" s="136" t="s">
        <v>434</v>
      </c>
      <c r="S1086" s="136">
        <v>2.46</v>
      </c>
      <c r="T1086" s="136">
        <v>2.41</v>
      </c>
      <c r="U1086" s="136">
        <v>2.33</v>
      </c>
      <c r="V1086" s="136">
        <v>2.2999999999999998</v>
      </c>
      <c r="W1086" s="136">
        <v>2.33</v>
      </c>
      <c r="X1086" s="136">
        <v>2.4300000000000002</v>
      </c>
      <c r="Y1086" s="136">
        <v>2.54</v>
      </c>
      <c r="Z1086" s="136">
        <v>2.75</v>
      </c>
      <c r="AA1086" s="136">
        <v>2.93</v>
      </c>
    </row>
    <row r="1087" spans="1:27" ht="23.4" thickBot="1">
      <c r="A1087" s="115" t="s">
        <v>2750</v>
      </c>
      <c r="B1087" s="144">
        <v>2.27</v>
      </c>
      <c r="C1087" s="148">
        <v>0.92</v>
      </c>
      <c r="D1087" s="116">
        <f t="shared" si="34"/>
        <v>2019</v>
      </c>
      <c r="G1087" s="141" t="s">
        <v>1657</v>
      </c>
      <c r="H1087" s="116">
        <v>6</v>
      </c>
      <c r="I1087" s="116">
        <v>2019</v>
      </c>
      <c r="J1087" t="str">
        <f t="shared" si="33"/>
        <v>6/05/2019</v>
      </c>
      <c r="N1087" s="137">
        <v>43621</v>
      </c>
      <c r="O1087" s="138">
        <v>2.4300000000000002</v>
      </c>
      <c r="P1087" s="138">
        <v>2.44</v>
      </c>
      <c r="Q1087" s="138">
        <v>2.44</v>
      </c>
      <c r="R1087" s="138" t="s">
        <v>434</v>
      </c>
      <c r="S1087" s="138">
        <v>2.46</v>
      </c>
      <c r="T1087" s="138">
        <v>2.39</v>
      </c>
      <c r="U1087" s="138">
        <v>2.31</v>
      </c>
      <c r="V1087" s="138">
        <v>2.27</v>
      </c>
      <c r="W1087" s="138">
        <v>2.2999999999999998</v>
      </c>
      <c r="X1087" s="138">
        <v>2.4</v>
      </c>
      <c r="Y1087" s="138">
        <v>2.5099999999999998</v>
      </c>
      <c r="Z1087" s="138">
        <v>2.73</v>
      </c>
      <c r="AA1087" s="138">
        <v>2.91</v>
      </c>
    </row>
    <row r="1088" spans="1:27" ht="23.4" thickBot="1">
      <c r="A1088" s="115" t="s">
        <v>2751</v>
      </c>
      <c r="B1088" s="143">
        <v>2.2400000000000002</v>
      </c>
      <c r="C1088" s="147">
        <v>0.9</v>
      </c>
      <c r="D1088" s="116">
        <f t="shared" si="34"/>
        <v>2019</v>
      </c>
      <c r="G1088" s="140" t="s">
        <v>1657</v>
      </c>
      <c r="H1088" s="116">
        <v>7</v>
      </c>
      <c r="I1088" s="116">
        <v>2019</v>
      </c>
      <c r="J1088" t="str">
        <f t="shared" si="33"/>
        <v>7/05/2019</v>
      </c>
      <c r="N1088" s="135">
        <v>43651</v>
      </c>
      <c r="O1088" s="136">
        <v>2.44</v>
      </c>
      <c r="P1088" s="136">
        <v>2.44</v>
      </c>
      <c r="Q1088" s="136">
        <v>2.4300000000000002</v>
      </c>
      <c r="R1088" s="136" t="s">
        <v>434</v>
      </c>
      <c r="S1088" s="136">
        <v>2.46</v>
      </c>
      <c r="T1088" s="136">
        <v>2.37</v>
      </c>
      <c r="U1088" s="136">
        <v>2.2799999999999998</v>
      </c>
      <c r="V1088" s="136">
        <v>2.2400000000000002</v>
      </c>
      <c r="W1088" s="136">
        <v>2.25</v>
      </c>
      <c r="X1088" s="136">
        <v>2.35</v>
      </c>
      <c r="Y1088" s="136">
        <v>2.4500000000000002</v>
      </c>
      <c r="Z1088" s="136">
        <v>2.68</v>
      </c>
      <c r="AA1088" s="136">
        <v>2.86</v>
      </c>
    </row>
    <row r="1089" spans="1:27" ht="23.4" thickBot="1">
      <c r="A1089" s="115" t="s">
        <v>2752</v>
      </c>
      <c r="B1089" s="144">
        <v>2.2599999999999998</v>
      </c>
      <c r="C1089" s="148">
        <v>0.95</v>
      </c>
      <c r="D1089" s="116">
        <f t="shared" si="34"/>
        <v>2019</v>
      </c>
      <c r="G1089" s="141" t="s">
        <v>1657</v>
      </c>
      <c r="H1089" s="116">
        <v>8</v>
      </c>
      <c r="I1089" s="116">
        <v>2019</v>
      </c>
      <c r="J1089" t="str">
        <f t="shared" si="33"/>
        <v>8/05/2019</v>
      </c>
      <c r="N1089" s="137">
        <v>43682</v>
      </c>
      <c r="O1089" s="138">
        <v>2.42</v>
      </c>
      <c r="P1089" s="138">
        <v>2.4300000000000002</v>
      </c>
      <c r="Q1089" s="138">
        <v>2.4300000000000002</v>
      </c>
      <c r="R1089" s="138" t="s">
        <v>434</v>
      </c>
      <c r="S1089" s="138">
        <v>2.4500000000000002</v>
      </c>
      <c r="T1089" s="138">
        <v>2.37</v>
      </c>
      <c r="U1089" s="138">
        <v>2.2999999999999998</v>
      </c>
      <c r="V1089" s="138">
        <v>2.2599999999999998</v>
      </c>
      <c r="W1089" s="138">
        <v>2.2799999999999998</v>
      </c>
      <c r="X1089" s="138">
        <v>2.38</v>
      </c>
      <c r="Y1089" s="138">
        <v>2.4900000000000002</v>
      </c>
      <c r="Z1089" s="138">
        <v>2.71</v>
      </c>
      <c r="AA1089" s="138">
        <v>2.89</v>
      </c>
    </row>
    <row r="1090" spans="1:27" ht="23.4" thickBot="1">
      <c r="A1090" s="115" t="s">
        <v>2753</v>
      </c>
      <c r="B1090" s="143">
        <v>2.2200000000000002</v>
      </c>
      <c r="C1090" s="147">
        <v>0.92</v>
      </c>
      <c r="D1090" s="116">
        <f t="shared" si="34"/>
        <v>2019</v>
      </c>
      <c r="G1090" s="140" t="s">
        <v>1657</v>
      </c>
      <c r="H1090" s="116">
        <v>9</v>
      </c>
      <c r="I1090" s="116">
        <v>2019</v>
      </c>
      <c r="J1090" t="str">
        <f t="shared" ref="J1090:J1153" si="35">H1090&amp;"/"&amp;G1090&amp;"/"&amp;I1090</f>
        <v>9/05/2019</v>
      </c>
      <c r="N1090" s="135">
        <v>43713</v>
      </c>
      <c r="O1090" s="136">
        <v>2.4300000000000002</v>
      </c>
      <c r="P1090" s="136">
        <v>2.4300000000000002</v>
      </c>
      <c r="Q1090" s="136">
        <v>2.4300000000000002</v>
      </c>
      <c r="R1090" s="136" t="s">
        <v>434</v>
      </c>
      <c r="S1090" s="136">
        <v>2.46</v>
      </c>
      <c r="T1090" s="136">
        <v>2.36</v>
      </c>
      <c r="U1090" s="136">
        <v>2.2599999999999998</v>
      </c>
      <c r="V1090" s="136">
        <v>2.2200000000000002</v>
      </c>
      <c r="W1090" s="136">
        <v>2.25</v>
      </c>
      <c r="X1090" s="136">
        <v>2.34</v>
      </c>
      <c r="Y1090" s="136">
        <v>2.4500000000000002</v>
      </c>
      <c r="Z1090" s="136">
        <v>2.69</v>
      </c>
      <c r="AA1090" s="136">
        <v>2.87</v>
      </c>
    </row>
    <row r="1091" spans="1:27" ht="23.4" thickBot="1">
      <c r="A1091" s="115" t="s">
        <v>2754</v>
      </c>
      <c r="B1091" s="144">
        <v>2.23</v>
      </c>
      <c r="C1091" s="148">
        <v>0.91</v>
      </c>
      <c r="D1091" s="116">
        <f t="shared" ref="D1091:D1154" si="36">YEAR(A1091)</f>
        <v>2019</v>
      </c>
      <c r="G1091" s="141" t="s">
        <v>1657</v>
      </c>
      <c r="H1091" s="116">
        <v>10</v>
      </c>
      <c r="I1091" s="116">
        <v>2019</v>
      </c>
      <c r="J1091" t="str">
        <f t="shared" si="35"/>
        <v>10/05/2019</v>
      </c>
      <c r="N1091" s="137">
        <v>43743</v>
      </c>
      <c r="O1091" s="138">
        <v>2.42</v>
      </c>
      <c r="P1091" s="138">
        <v>2.4300000000000002</v>
      </c>
      <c r="Q1091" s="138">
        <v>2.4300000000000002</v>
      </c>
      <c r="R1091" s="138" t="s">
        <v>434</v>
      </c>
      <c r="S1091" s="138">
        <v>2.4500000000000002</v>
      </c>
      <c r="T1091" s="138">
        <v>2.36</v>
      </c>
      <c r="U1091" s="138">
        <v>2.2599999999999998</v>
      </c>
      <c r="V1091" s="138">
        <v>2.23</v>
      </c>
      <c r="W1091" s="138">
        <v>2.2599999999999998</v>
      </c>
      <c r="X1091" s="138">
        <v>2.37</v>
      </c>
      <c r="Y1091" s="138">
        <v>2.4700000000000002</v>
      </c>
      <c r="Z1091" s="138">
        <v>2.7</v>
      </c>
      <c r="AA1091" s="138">
        <v>2.89</v>
      </c>
    </row>
    <row r="1092" spans="1:27" ht="23.4" thickBot="1">
      <c r="A1092" s="115" t="s">
        <v>2755</v>
      </c>
      <c r="B1092" s="143">
        <v>2.15</v>
      </c>
      <c r="C1092" s="147">
        <v>0.88</v>
      </c>
      <c r="D1092" s="116">
        <f t="shared" si="36"/>
        <v>2019</v>
      </c>
      <c r="G1092" s="140" t="s">
        <v>1657</v>
      </c>
      <c r="H1092" s="116">
        <v>13</v>
      </c>
      <c r="I1092" s="116">
        <v>2019</v>
      </c>
      <c r="J1092" t="str">
        <f t="shared" si="35"/>
        <v>13/05/2019</v>
      </c>
      <c r="N1092" s="136" t="s">
        <v>1093</v>
      </c>
      <c r="O1092" s="136">
        <v>2.41</v>
      </c>
      <c r="P1092" s="136">
        <v>2.42</v>
      </c>
      <c r="Q1092" s="136">
        <v>2.41</v>
      </c>
      <c r="R1092" s="136" t="s">
        <v>434</v>
      </c>
      <c r="S1092" s="136">
        <v>2.42</v>
      </c>
      <c r="T1092" s="136">
        <v>2.3199999999999998</v>
      </c>
      <c r="U1092" s="136">
        <v>2.1800000000000002</v>
      </c>
      <c r="V1092" s="136">
        <v>2.15</v>
      </c>
      <c r="W1092" s="136">
        <v>2.1800000000000002</v>
      </c>
      <c r="X1092" s="136">
        <v>2.2799999999999998</v>
      </c>
      <c r="Y1092" s="136">
        <v>2.4</v>
      </c>
      <c r="Z1092" s="136">
        <v>2.65</v>
      </c>
      <c r="AA1092" s="136">
        <v>2.83</v>
      </c>
    </row>
    <row r="1093" spans="1:27" ht="23.4" thickBot="1">
      <c r="A1093" s="115" t="s">
        <v>2756</v>
      </c>
      <c r="B1093" s="144">
        <v>2.17</v>
      </c>
      <c r="C1093" s="148">
        <v>0.89</v>
      </c>
      <c r="D1093" s="116">
        <f t="shared" si="36"/>
        <v>2019</v>
      </c>
      <c r="G1093" s="141" t="s">
        <v>1657</v>
      </c>
      <c r="H1093" s="116">
        <v>14</v>
      </c>
      <c r="I1093" s="116">
        <v>2019</v>
      </c>
      <c r="J1093" t="str">
        <f t="shared" si="35"/>
        <v>14/05/2019</v>
      </c>
      <c r="N1093" s="138" t="s">
        <v>1094</v>
      </c>
      <c r="O1093" s="138">
        <v>2.41</v>
      </c>
      <c r="P1093" s="138">
        <v>2.42</v>
      </c>
      <c r="Q1093" s="138">
        <v>2.41</v>
      </c>
      <c r="R1093" s="138" t="s">
        <v>434</v>
      </c>
      <c r="S1093" s="138">
        <v>2.4300000000000002</v>
      </c>
      <c r="T1093" s="138">
        <v>2.3199999999999998</v>
      </c>
      <c r="U1093" s="138">
        <v>2.2000000000000002</v>
      </c>
      <c r="V1093" s="138">
        <v>2.17</v>
      </c>
      <c r="W1093" s="138">
        <v>2.2000000000000002</v>
      </c>
      <c r="X1093" s="138">
        <v>2.2999999999999998</v>
      </c>
      <c r="Y1093" s="138">
        <v>2.42</v>
      </c>
      <c r="Z1093" s="138">
        <v>2.67</v>
      </c>
      <c r="AA1093" s="138">
        <v>2.86</v>
      </c>
    </row>
    <row r="1094" spans="1:27" ht="23.4" thickBot="1">
      <c r="A1094" s="115" t="s">
        <v>2757</v>
      </c>
      <c r="B1094" s="143">
        <v>2.12</v>
      </c>
      <c r="C1094" s="147">
        <v>0.88</v>
      </c>
      <c r="D1094" s="116">
        <f t="shared" si="36"/>
        <v>2019</v>
      </c>
      <c r="G1094" s="140" t="s">
        <v>1657</v>
      </c>
      <c r="H1094" s="116">
        <v>15</v>
      </c>
      <c r="I1094" s="116">
        <v>2019</v>
      </c>
      <c r="J1094" t="str">
        <f t="shared" si="35"/>
        <v>15/05/2019</v>
      </c>
      <c r="N1094" s="136" t="s">
        <v>1095</v>
      </c>
      <c r="O1094" s="136">
        <v>2.4</v>
      </c>
      <c r="P1094" s="136">
        <v>2.41</v>
      </c>
      <c r="Q1094" s="136">
        <v>2.42</v>
      </c>
      <c r="R1094" s="136" t="s">
        <v>434</v>
      </c>
      <c r="S1094" s="136">
        <v>2.4300000000000002</v>
      </c>
      <c r="T1094" s="136">
        <v>2.2999999999999998</v>
      </c>
      <c r="U1094" s="136">
        <v>2.16</v>
      </c>
      <c r="V1094" s="136">
        <v>2.12</v>
      </c>
      <c r="W1094" s="136">
        <v>2.15</v>
      </c>
      <c r="X1094" s="136">
        <v>2.25</v>
      </c>
      <c r="Y1094" s="136">
        <v>2.37</v>
      </c>
      <c r="Z1094" s="136">
        <v>2.63</v>
      </c>
      <c r="AA1094" s="136">
        <v>2.82</v>
      </c>
    </row>
    <row r="1095" spans="1:27" ht="23.4" thickBot="1">
      <c r="A1095" s="115" t="s">
        <v>2758</v>
      </c>
      <c r="B1095" s="144">
        <v>2.15</v>
      </c>
      <c r="C1095" s="148">
        <v>0.9</v>
      </c>
      <c r="D1095" s="116">
        <f t="shared" si="36"/>
        <v>2019</v>
      </c>
      <c r="G1095" s="141" t="s">
        <v>1657</v>
      </c>
      <c r="H1095" s="116">
        <v>16</v>
      </c>
      <c r="I1095" s="116">
        <v>2019</v>
      </c>
      <c r="J1095" t="str">
        <f t="shared" si="35"/>
        <v>16/05/2019</v>
      </c>
      <c r="N1095" s="138" t="s">
        <v>1096</v>
      </c>
      <c r="O1095" s="138">
        <v>2.4</v>
      </c>
      <c r="P1095" s="138">
        <v>2.41</v>
      </c>
      <c r="Q1095" s="138">
        <v>2.4</v>
      </c>
      <c r="R1095" s="138" t="s">
        <v>434</v>
      </c>
      <c r="S1095" s="138">
        <v>2.4300000000000002</v>
      </c>
      <c r="T1095" s="138">
        <v>2.33</v>
      </c>
      <c r="U1095" s="138">
        <v>2.2000000000000002</v>
      </c>
      <c r="V1095" s="138">
        <v>2.15</v>
      </c>
      <c r="W1095" s="138">
        <v>2.1800000000000002</v>
      </c>
      <c r="X1095" s="138">
        <v>2.2799999999999998</v>
      </c>
      <c r="Y1095" s="138">
        <v>2.4</v>
      </c>
      <c r="Z1095" s="138">
        <v>2.65</v>
      </c>
      <c r="AA1095" s="138">
        <v>2.84</v>
      </c>
    </row>
    <row r="1096" spans="1:27" ht="23.4" thickBot="1">
      <c r="A1096" s="115" t="s">
        <v>2759</v>
      </c>
      <c r="B1096" s="143">
        <v>2.15</v>
      </c>
      <c r="C1096" s="147">
        <v>0.9</v>
      </c>
      <c r="D1096" s="116">
        <f t="shared" si="36"/>
        <v>2019</v>
      </c>
      <c r="G1096" s="140" t="s">
        <v>1657</v>
      </c>
      <c r="H1096" s="116">
        <v>17</v>
      </c>
      <c r="I1096" s="116">
        <v>2019</v>
      </c>
      <c r="J1096" t="str">
        <f t="shared" si="35"/>
        <v>17/05/2019</v>
      </c>
      <c r="N1096" s="136" t="s">
        <v>1097</v>
      </c>
      <c r="O1096" s="136">
        <v>2.39</v>
      </c>
      <c r="P1096" s="136">
        <v>2.4</v>
      </c>
      <c r="Q1096" s="136">
        <v>2.39</v>
      </c>
      <c r="R1096" s="136" t="s">
        <v>434</v>
      </c>
      <c r="S1096" s="136">
        <v>2.42</v>
      </c>
      <c r="T1096" s="136">
        <v>2.33</v>
      </c>
      <c r="U1096" s="136">
        <v>2.2000000000000002</v>
      </c>
      <c r="V1096" s="136">
        <v>2.15</v>
      </c>
      <c r="W1096" s="136">
        <v>2.17</v>
      </c>
      <c r="X1096" s="136">
        <v>2.27</v>
      </c>
      <c r="Y1096" s="136">
        <v>2.39</v>
      </c>
      <c r="Z1096" s="136">
        <v>2.63</v>
      </c>
      <c r="AA1096" s="136">
        <v>2.82</v>
      </c>
    </row>
    <row r="1097" spans="1:27" ht="23.4" thickBot="1">
      <c r="A1097" s="115" t="s">
        <v>2760</v>
      </c>
      <c r="B1097" s="144">
        <v>2.17</v>
      </c>
      <c r="C1097" s="148">
        <v>0.91</v>
      </c>
      <c r="D1097" s="116">
        <f t="shared" si="36"/>
        <v>2019</v>
      </c>
      <c r="G1097" s="141" t="s">
        <v>1657</v>
      </c>
      <c r="H1097" s="116">
        <v>20</v>
      </c>
      <c r="I1097" s="116">
        <v>2019</v>
      </c>
      <c r="J1097" t="str">
        <f t="shared" si="35"/>
        <v>20/05/2019</v>
      </c>
      <c r="N1097" s="138" t="s">
        <v>1098</v>
      </c>
      <c r="O1097" s="138">
        <v>2.39</v>
      </c>
      <c r="P1097" s="138">
        <v>2.39</v>
      </c>
      <c r="Q1097" s="138">
        <v>2.39</v>
      </c>
      <c r="R1097" s="138" t="s">
        <v>434</v>
      </c>
      <c r="S1097" s="138">
        <v>2.42</v>
      </c>
      <c r="T1097" s="138">
        <v>2.34</v>
      </c>
      <c r="U1097" s="138">
        <v>2.21</v>
      </c>
      <c r="V1097" s="138">
        <v>2.17</v>
      </c>
      <c r="W1097" s="138">
        <v>2.21</v>
      </c>
      <c r="X1097" s="138">
        <v>2.2999999999999998</v>
      </c>
      <c r="Y1097" s="138">
        <v>2.41</v>
      </c>
      <c r="Z1097" s="138">
        <v>2.65</v>
      </c>
      <c r="AA1097" s="138">
        <v>2.83</v>
      </c>
    </row>
    <row r="1098" spans="1:27" ht="23.4" thickBot="1">
      <c r="A1098" s="115" t="s">
        <v>2761</v>
      </c>
      <c r="B1098" s="143">
        <v>2.2000000000000002</v>
      </c>
      <c r="C1098" s="147">
        <v>0.9</v>
      </c>
      <c r="D1098" s="116">
        <f t="shared" si="36"/>
        <v>2019</v>
      </c>
      <c r="G1098" s="140" t="s">
        <v>1657</v>
      </c>
      <c r="H1098" s="116">
        <v>21</v>
      </c>
      <c r="I1098" s="116">
        <v>2019</v>
      </c>
      <c r="J1098" t="str">
        <f t="shared" si="35"/>
        <v>21/05/2019</v>
      </c>
      <c r="N1098" s="136" t="s">
        <v>1099</v>
      </c>
      <c r="O1098" s="136">
        <v>2.37</v>
      </c>
      <c r="P1098" s="136">
        <v>2.38</v>
      </c>
      <c r="Q1098" s="136">
        <v>2.39</v>
      </c>
      <c r="R1098" s="136" t="s">
        <v>434</v>
      </c>
      <c r="S1098" s="136">
        <v>2.42</v>
      </c>
      <c r="T1098" s="136">
        <v>2.36</v>
      </c>
      <c r="U1098" s="136">
        <v>2.2599999999999998</v>
      </c>
      <c r="V1098" s="136">
        <v>2.2000000000000002</v>
      </c>
      <c r="W1098" s="136">
        <v>2.23</v>
      </c>
      <c r="X1098" s="136">
        <v>2.33</v>
      </c>
      <c r="Y1098" s="136">
        <v>2.4300000000000002</v>
      </c>
      <c r="Z1098" s="136">
        <v>2.67</v>
      </c>
      <c r="AA1098" s="136">
        <v>2.84</v>
      </c>
    </row>
    <row r="1099" spans="1:27" ht="23.4" thickBot="1">
      <c r="A1099" s="115" t="s">
        <v>2762</v>
      </c>
      <c r="B1099" s="144">
        <v>2.17</v>
      </c>
      <c r="C1099" s="148">
        <v>0.9</v>
      </c>
      <c r="D1099" s="116">
        <f t="shared" si="36"/>
        <v>2019</v>
      </c>
      <c r="G1099" s="141" t="s">
        <v>1657</v>
      </c>
      <c r="H1099" s="116">
        <v>22</v>
      </c>
      <c r="I1099" s="116">
        <v>2019</v>
      </c>
      <c r="J1099" t="str">
        <f t="shared" si="35"/>
        <v>22/05/2019</v>
      </c>
      <c r="N1099" s="138" t="s">
        <v>1100</v>
      </c>
      <c r="O1099" s="138">
        <v>2.36</v>
      </c>
      <c r="P1099" s="138">
        <v>2.37</v>
      </c>
      <c r="Q1099" s="138">
        <v>2.38</v>
      </c>
      <c r="R1099" s="138" t="s">
        <v>434</v>
      </c>
      <c r="S1099" s="138">
        <v>2.41</v>
      </c>
      <c r="T1099" s="138">
        <v>2.37</v>
      </c>
      <c r="U1099" s="138">
        <v>2.23</v>
      </c>
      <c r="V1099" s="138">
        <v>2.17</v>
      </c>
      <c r="W1099" s="138">
        <v>2.19</v>
      </c>
      <c r="X1099" s="138">
        <v>2.2799999999999998</v>
      </c>
      <c r="Y1099" s="138">
        <v>2.39</v>
      </c>
      <c r="Z1099" s="138">
        <v>2.64</v>
      </c>
      <c r="AA1099" s="138">
        <v>2.82</v>
      </c>
    </row>
    <row r="1100" spans="1:27" ht="23.4" thickBot="1">
      <c r="A1100" s="115" t="s">
        <v>2763</v>
      </c>
      <c r="B1100" s="143">
        <v>2.08</v>
      </c>
      <c r="C1100" s="147">
        <v>0.87</v>
      </c>
      <c r="D1100" s="116">
        <f t="shared" si="36"/>
        <v>2019</v>
      </c>
      <c r="G1100" s="140" t="s">
        <v>1657</v>
      </c>
      <c r="H1100" s="116">
        <v>23</v>
      </c>
      <c r="I1100" s="116">
        <v>2019</v>
      </c>
      <c r="J1100" t="str">
        <f t="shared" si="35"/>
        <v>23/05/2019</v>
      </c>
      <c r="N1100" s="136" t="s">
        <v>1101</v>
      </c>
      <c r="O1100" s="136">
        <v>2.38</v>
      </c>
      <c r="P1100" s="136">
        <v>2.38</v>
      </c>
      <c r="Q1100" s="136">
        <v>2.37</v>
      </c>
      <c r="R1100" s="136" t="s">
        <v>434</v>
      </c>
      <c r="S1100" s="136">
        <v>2.4</v>
      </c>
      <c r="T1100" s="136">
        <v>2.3199999999999998</v>
      </c>
      <c r="U1100" s="136">
        <v>2.12</v>
      </c>
      <c r="V1100" s="136">
        <v>2.08</v>
      </c>
      <c r="W1100" s="136">
        <v>2.11</v>
      </c>
      <c r="X1100" s="136">
        <v>2.2000000000000002</v>
      </c>
      <c r="Y1100" s="136">
        <v>2.31</v>
      </c>
      <c r="Z1100" s="136">
        <v>2.56</v>
      </c>
      <c r="AA1100" s="136">
        <v>2.75</v>
      </c>
    </row>
    <row r="1101" spans="1:27" ht="23.4" thickBot="1">
      <c r="A1101" s="115" t="s">
        <v>2764</v>
      </c>
      <c r="B1101" s="144">
        <v>2.1</v>
      </c>
      <c r="C1101" s="148">
        <v>0.85</v>
      </c>
      <c r="D1101" s="116">
        <f t="shared" si="36"/>
        <v>2019</v>
      </c>
      <c r="G1101" s="141" t="s">
        <v>1657</v>
      </c>
      <c r="H1101" s="116">
        <v>24</v>
      </c>
      <c r="I1101" s="116">
        <v>2019</v>
      </c>
      <c r="J1101" t="str">
        <f t="shared" si="35"/>
        <v>24/05/2019</v>
      </c>
      <c r="N1101" s="138" t="s">
        <v>1102</v>
      </c>
      <c r="O1101" s="138">
        <v>2.37</v>
      </c>
      <c r="P1101" s="138">
        <v>2.38</v>
      </c>
      <c r="Q1101" s="138">
        <v>2.35</v>
      </c>
      <c r="R1101" s="138" t="s">
        <v>434</v>
      </c>
      <c r="S1101" s="138">
        <v>2.39</v>
      </c>
      <c r="T1101" s="138">
        <v>2.33</v>
      </c>
      <c r="U1101" s="138">
        <v>2.16</v>
      </c>
      <c r="V1101" s="138">
        <v>2.1</v>
      </c>
      <c r="W1101" s="138">
        <v>2.12</v>
      </c>
      <c r="X1101" s="138">
        <v>2.2200000000000002</v>
      </c>
      <c r="Y1101" s="138">
        <v>2.3199999999999998</v>
      </c>
      <c r="Z1101" s="138">
        <v>2.57</v>
      </c>
      <c r="AA1101" s="138">
        <v>2.75</v>
      </c>
    </row>
    <row r="1102" spans="1:27" ht="23.4" thickBot="1">
      <c r="A1102" s="115" t="s">
        <v>2765</v>
      </c>
      <c r="B1102" s="143">
        <v>2.06</v>
      </c>
      <c r="C1102" s="147">
        <v>0.83</v>
      </c>
      <c r="D1102" s="116">
        <f t="shared" si="36"/>
        <v>2019</v>
      </c>
      <c r="G1102" s="140" t="s">
        <v>1657</v>
      </c>
      <c r="H1102" s="116">
        <v>28</v>
      </c>
      <c r="I1102" s="116">
        <v>2019</v>
      </c>
      <c r="J1102" t="str">
        <f t="shared" si="35"/>
        <v>28/05/2019</v>
      </c>
      <c r="N1102" s="136" t="s">
        <v>1103</v>
      </c>
      <c r="O1102" s="136">
        <v>2.35</v>
      </c>
      <c r="P1102" s="136">
        <v>2.36</v>
      </c>
      <c r="Q1102" s="136">
        <v>2.37</v>
      </c>
      <c r="R1102" s="136" t="s">
        <v>434</v>
      </c>
      <c r="S1102" s="136">
        <v>2.38</v>
      </c>
      <c r="T1102" s="136">
        <v>2.31</v>
      </c>
      <c r="U1102" s="136">
        <v>2.12</v>
      </c>
      <c r="V1102" s="136">
        <v>2.06</v>
      </c>
      <c r="W1102" s="136">
        <v>2.06</v>
      </c>
      <c r="X1102" s="136">
        <v>2.16</v>
      </c>
      <c r="Y1102" s="136">
        <v>2.2599999999999998</v>
      </c>
      <c r="Z1102" s="136">
        <v>2.52</v>
      </c>
      <c r="AA1102" s="136">
        <v>2.7</v>
      </c>
    </row>
    <row r="1103" spans="1:27" ht="23.4" thickBot="1">
      <c r="A1103" s="115" t="s">
        <v>2766</v>
      </c>
      <c r="B1103" s="144">
        <v>2.04</v>
      </c>
      <c r="C1103" s="148">
        <v>0.8</v>
      </c>
      <c r="D1103" s="116">
        <f t="shared" si="36"/>
        <v>2019</v>
      </c>
      <c r="G1103" s="141" t="s">
        <v>1657</v>
      </c>
      <c r="H1103" s="116">
        <v>29</v>
      </c>
      <c r="I1103" s="116">
        <v>2019</v>
      </c>
      <c r="J1103" t="str">
        <f t="shared" si="35"/>
        <v>29/05/2019</v>
      </c>
      <c r="N1103" s="138" t="s">
        <v>1104</v>
      </c>
      <c r="O1103" s="138">
        <v>2.35</v>
      </c>
      <c r="P1103" s="138">
        <v>2.36</v>
      </c>
      <c r="Q1103" s="138">
        <v>2.37</v>
      </c>
      <c r="R1103" s="138" t="s">
        <v>434</v>
      </c>
      <c r="S1103" s="138">
        <v>2.38</v>
      </c>
      <c r="T1103" s="138">
        <v>2.2999999999999998</v>
      </c>
      <c r="U1103" s="138">
        <v>2.09</v>
      </c>
      <c r="V1103" s="138">
        <v>2.04</v>
      </c>
      <c r="W1103" s="138">
        <v>2.0499999999999998</v>
      </c>
      <c r="X1103" s="138">
        <v>2.16</v>
      </c>
      <c r="Y1103" s="138">
        <v>2.25</v>
      </c>
      <c r="Z1103" s="138">
        <v>2.5</v>
      </c>
      <c r="AA1103" s="138">
        <v>2.69</v>
      </c>
    </row>
    <row r="1104" spans="1:27" ht="23.4" thickBot="1">
      <c r="A1104" s="115" t="s">
        <v>2767</v>
      </c>
      <c r="B1104" s="143">
        <v>2</v>
      </c>
      <c r="C1104" s="147">
        <v>0.77</v>
      </c>
      <c r="D1104" s="116">
        <f t="shared" si="36"/>
        <v>2019</v>
      </c>
      <c r="G1104" s="140" t="s">
        <v>1657</v>
      </c>
      <c r="H1104" s="116">
        <v>30</v>
      </c>
      <c r="I1104" s="116">
        <v>2019</v>
      </c>
      <c r="J1104" t="str">
        <f t="shared" si="35"/>
        <v>30/05/2019</v>
      </c>
      <c r="N1104" s="136" t="s">
        <v>1105</v>
      </c>
      <c r="O1104" s="136">
        <v>2.37</v>
      </c>
      <c r="P1104" s="136">
        <v>2.38</v>
      </c>
      <c r="Q1104" s="136">
        <v>2.38</v>
      </c>
      <c r="R1104" s="136" t="s">
        <v>434</v>
      </c>
      <c r="S1104" s="136">
        <v>2.4</v>
      </c>
      <c r="T1104" s="136">
        <v>2.29</v>
      </c>
      <c r="U1104" s="136">
        <v>2.06</v>
      </c>
      <c r="V1104" s="136">
        <v>2</v>
      </c>
      <c r="W1104" s="136">
        <v>2.0299999999999998</v>
      </c>
      <c r="X1104" s="136">
        <v>2.12</v>
      </c>
      <c r="Y1104" s="136">
        <v>2.2200000000000002</v>
      </c>
      <c r="Z1104" s="136">
        <v>2.46</v>
      </c>
      <c r="AA1104" s="136">
        <v>2.65</v>
      </c>
    </row>
    <row r="1105" spans="1:27" ht="23.4" thickBot="1">
      <c r="A1105" s="115" t="s">
        <v>2768</v>
      </c>
      <c r="B1105" s="144">
        <v>1.9</v>
      </c>
      <c r="C1105" s="148">
        <v>0.71</v>
      </c>
      <c r="D1105" s="116">
        <f t="shared" si="36"/>
        <v>2019</v>
      </c>
      <c r="G1105" s="141" t="s">
        <v>1657</v>
      </c>
      <c r="H1105" s="116">
        <v>31</v>
      </c>
      <c r="I1105" s="116">
        <v>2019</v>
      </c>
      <c r="J1105" t="str">
        <f t="shared" si="35"/>
        <v>31/05/2019</v>
      </c>
      <c r="N1105" s="138" t="s">
        <v>1106</v>
      </c>
      <c r="O1105" s="138">
        <v>2.35</v>
      </c>
      <c r="P1105" s="138">
        <v>2.38</v>
      </c>
      <c r="Q1105" s="138">
        <v>2.35</v>
      </c>
      <c r="R1105" s="138" t="s">
        <v>434</v>
      </c>
      <c r="S1105" s="138">
        <v>2.35</v>
      </c>
      <c r="T1105" s="138">
        <v>2.21</v>
      </c>
      <c r="U1105" s="138">
        <v>1.95</v>
      </c>
      <c r="V1105" s="138">
        <v>1.9</v>
      </c>
      <c r="W1105" s="138">
        <v>1.93</v>
      </c>
      <c r="X1105" s="138">
        <v>2.0299999999999998</v>
      </c>
      <c r="Y1105" s="138">
        <v>2.14</v>
      </c>
      <c r="Z1105" s="138">
        <v>2.39</v>
      </c>
      <c r="AA1105" s="138">
        <v>2.58</v>
      </c>
    </row>
    <row r="1106" spans="1:27" ht="23.4" thickBot="1">
      <c r="A1106" s="115" t="s">
        <v>2769</v>
      </c>
      <c r="B1106" s="143">
        <v>1.79</v>
      </c>
      <c r="C1106" s="147">
        <v>0.67</v>
      </c>
      <c r="D1106" s="116">
        <f t="shared" si="36"/>
        <v>2019</v>
      </c>
      <c r="G1106" s="140" t="s">
        <v>1658</v>
      </c>
      <c r="H1106" s="116">
        <v>3</v>
      </c>
      <c r="I1106" s="116">
        <v>2019</v>
      </c>
      <c r="J1106" t="str">
        <f t="shared" si="35"/>
        <v>3/06/2019</v>
      </c>
      <c r="N1106" s="135">
        <v>43530</v>
      </c>
      <c r="O1106" s="136">
        <v>2.36</v>
      </c>
      <c r="P1106" s="136">
        <v>2.36</v>
      </c>
      <c r="Q1106" s="136">
        <v>2.35</v>
      </c>
      <c r="R1106" s="136" t="s">
        <v>434</v>
      </c>
      <c r="S1106" s="136">
        <v>2.31</v>
      </c>
      <c r="T1106" s="136">
        <v>2.11</v>
      </c>
      <c r="U1106" s="136">
        <v>1.82</v>
      </c>
      <c r="V1106" s="136">
        <v>1.79</v>
      </c>
      <c r="W1106" s="136">
        <v>1.83</v>
      </c>
      <c r="X1106" s="136">
        <v>1.95</v>
      </c>
      <c r="Y1106" s="136">
        <v>2.0699999999999998</v>
      </c>
      <c r="Z1106" s="136">
        <v>2.34</v>
      </c>
      <c r="AA1106" s="136">
        <v>2.5299999999999998</v>
      </c>
    </row>
    <row r="1107" spans="1:27" ht="23.4" thickBot="1">
      <c r="A1107" s="115" t="s">
        <v>2770</v>
      </c>
      <c r="B1107" s="144">
        <v>1.84</v>
      </c>
      <c r="C1107" s="148">
        <v>0.73</v>
      </c>
      <c r="D1107" s="116">
        <f t="shared" si="36"/>
        <v>2019</v>
      </c>
      <c r="G1107" s="141" t="s">
        <v>1658</v>
      </c>
      <c r="H1107" s="116">
        <v>4</v>
      </c>
      <c r="I1107" s="116">
        <v>2019</v>
      </c>
      <c r="J1107" t="str">
        <f t="shared" si="35"/>
        <v>4/06/2019</v>
      </c>
      <c r="N1107" s="137">
        <v>43561</v>
      </c>
      <c r="O1107" s="138">
        <v>2.34</v>
      </c>
      <c r="P1107" s="138">
        <v>2.36</v>
      </c>
      <c r="Q1107" s="138">
        <v>2.35</v>
      </c>
      <c r="R1107" s="138" t="s">
        <v>434</v>
      </c>
      <c r="S1107" s="138">
        <v>2.29</v>
      </c>
      <c r="T1107" s="138">
        <v>2.11</v>
      </c>
      <c r="U1107" s="138">
        <v>1.88</v>
      </c>
      <c r="V1107" s="138">
        <v>1.84</v>
      </c>
      <c r="W1107" s="138">
        <v>1.89</v>
      </c>
      <c r="X1107" s="138">
        <v>2.0099999999999998</v>
      </c>
      <c r="Y1107" s="138">
        <v>2.12</v>
      </c>
      <c r="Z1107" s="138">
        <v>2.41</v>
      </c>
      <c r="AA1107" s="138">
        <v>2.6</v>
      </c>
    </row>
    <row r="1108" spans="1:27" ht="23.4" thickBot="1">
      <c r="A1108" s="115" t="s">
        <v>2771</v>
      </c>
      <c r="B1108" s="143">
        <v>1.81</v>
      </c>
      <c r="C1108" s="147">
        <v>0.73</v>
      </c>
      <c r="D1108" s="116">
        <f t="shared" si="36"/>
        <v>2019</v>
      </c>
      <c r="G1108" s="140" t="s">
        <v>1658</v>
      </c>
      <c r="H1108" s="116">
        <v>5</v>
      </c>
      <c r="I1108" s="116">
        <v>2019</v>
      </c>
      <c r="J1108" t="str">
        <f t="shared" si="35"/>
        <v>5/06/2019</v>
      </c>
      <c r="N1108" s="135">
        <v>43591</v>
      </c>
      <c r="O1108" s="136">
        <v>2.31</v>
      </c>
      <c r="P1108" s="136">
        <v>2.35</v>
      </c>
      <c r="Q1108" s="136">
        <v>2.35</v>
      </c>
      <c r="R1108" s="136" t="s">
        <v>434</v>
      </c>
      <c r="S1108" s="136">
        <v>2.25</v>
      </c>
      <c r="T1108" s="136">
        <v>2.04</v>
      </c>
      <c r="U1108" s="136">
        <v>1.83</v>
      </c>
      <c r="V1108" s="136">
        <v>1.81</v>
      </c>
      <c r="W1108" s="136">
        <v>1.86</v>
      </c>
      <c r="X1108" s="136">
        <v>2</v>
      </c>
      <c r="Y1108" s="136">
        <v>2.12</v>
      </c>
      <c r="Z1108" s="136">
        <v>2.42</v>
      </c>
      <c r="AA1108" s="136">
        <v>2.63</v>
      </c>
    </row>
    <row r="1109" spans="1:27" ht="23.4" thickBot="1">
      <c r="A1109" s="115" t="s">
        <v>2772</v>
      </c>
      <c r="B1109" s="144">
        <v>1.85</v>
      </c>
      <c r="C1109" s="148">
        <v>0.75</v>
      </c>
      <c r="D1109" s="116">
        <f t="shared" si="36"/>
        <v>2019</v>
      </c>
      <c r="G1109" s="141" t="s">
        <v>1658</v>
      </c>
      <c r="H1109" s="116">
        <v>6</v>
      </c>
      <c r="I1109" s="116">
        <v>2019</v>
      </c>
      <c r="J1109" t="str">
        <f t="shared" si="35"/>
        <v>6/06/2019</v>
      </c>
      <c r="N1109" s="137">
        <v>43622</v>
      </c>
      <c r="O1109" s="138">
        <v>2.3199999999999998</v>
      </c>
      <c r="P1109" s="138">
        <v>2.35</v>
      </c>
      <c r="Q1109" s="138">
        <v>2.33</v>
      </c>
      <c r="R1109" s="138" t="s">
        <v>434</v>
      </c>
      <c r="S1109" s="138">
        <v>2.2200000000000002</v>
      </c>
      <c r="T1109" s="138">
        <v>2.02</v>
      </c>
      <c r="U1109" s="138">
        <v>1.88</v>
      </c>
      <c r="V1109" s="138">
        <v>1.85</v>
      </c>
      <c r="W1109" s="138">
        <v>1.88</v>
      </c>
      <c r="X1109" s="138">
        <v>2.0099999999999998</v>
      </c>
      <c r="Y1109" s="138">
        <v>2.12</v>
      </c>
      <c r="Z1109" s="138">
        <v>2.42</v>
      </c>
      <c r="AA1109" s="138">
        <v>2.62</v>
      </c>
    </row>
    <row r="1110" spans="1:27" ht="23.4" thickBot="1">
      <c r="A1110" s="115" t="s">
        <v>2773</v>
      </c>
      <c r="B1110" s="143">
        <v>1.82</v>
      </c>
      <c r="C1110" s="147">
        <v>0.71</v>
      </c>
      <c r="D1110" s="116">
        <f t="shared" si="36"/>
        <v>2019</v>
      </c>
      <c r="G1110" s="140" t="s">
        <v>1658</v>
      </c>
      <c r="H1110" s="116">
        <v>7</v>
      </c>
      <c r="I1110" s="116">
        <v>2019</v>
      </c>
      <c r="J1110" t="str">
        <f t="shared" si="35"/>
        <v>7/06/2019</v>
      </c>
      <c r="N1110" s="135">
        <v>43652</v>
      </c>
      <c r="O1110" s="136">
        <v>2.2999999999999998</v>
      </c>
      <c r="P1110" s="136">
        <v>2.3199999999999998</v>
      </c>
      <c r="Q1110" s="136">
        <v>2.2799999999999998</v>
      </c>
      <c r="R1110" s="136" t="s">
        <v>434</v>
      </c>
      <c r="S1110" s="136">
        <v>2.15</v>
      </c>
      <c r="T1110" s="136">
        <v>1.97</v>
      </c>
      <c r="U1110" s="136">
        <v>1.85</v>
      </c>
      <c r="V1110" s="136">
        <v>1.82</v>
      </c>
      <c r="W1110" s="136">
        <v>1.85</v>
      </c>
      <c r="X1110" s="136">
        <v>1.97</v>
      </c>
      <c r="Y1110" s="136">
        <v>2.09</v>
      </c>
      <c r="Z1110" s="136">
        <v>2.36</v>
      </c>
      <c r="AA1110" s="136">
        <v>2.57</v>
      </c>
    </row>
    <row r="1111" spans="1:27" ht="23.4" thickBot="1">
      <c r="A1111" s="115" t="s">
        <v>2774</v>
      </c>
      <c r="B1111" s="144">
        <v>1.87</v>
      </c>
      <c r="C1111" s="148">
        <v>0.78</v>
      </c>
      <c r="D1111" s="116">
        <f t="shared" si="36"/>
        <v>2019</v>
      </c>
      <c r="G1111" s="141" t="s">
        <v>1658</v>
      </c>
      <c r="H1111" s="116">
        <v>10</v>
      </c>
      <c r="I1111" s="116">
        <v>2019</v>
      </c>
      <c r="J1111" t="str">
        <f t="shared" si="35"/>
        <v>10/06/2019</v>
      </c>
      <c r="N1111" s="137">
        <v>43744</v>
      </c>
      <c r="O1111" s="138">
        <v>2.2999999999999998</v>
      </c>
      <c r="P1111" s="138">
        <v>2.31</v>
      </c>
      <c r="Q1111" s="138">
        <v>2.29</v>
      </c>
      <c r="R1111" s="138" t="s">
        <v>434</v>
      </c>
      <c r="S1111" s="138">
        <v>2.21</v>
      </c>
      <c r="T1111" s="138">
        <v>2.0299999999999998</v>
      </c>
      <c r="U1111" s="138">
        <v>1.9</v>
      </c>
      <c r="V1111" s="138">
        <v>1.87</v>
      </c>
      <c r="W1111" s="138">
        <v>1.91</v>
      </c>
      <c r="X1111" s="138">
        <v>2.0299999999999998</v>
      </c>
      <c r="Y1111" s="138">
        <v>2.15</v>
      </c>
      <c r="Z1111" s="138">
        <v>2.42</v>
      </c>
      <c r="AA1111" s="138">
        <v>2.62</v>
      </c>
    </row>
    <row r="1112" spans="1:27" ht="23.4" thickBot="1">
      <c r="A1112" s="115" t="s">
        <v>2775</v>
      </c>
      <c r="B1112" s="143">
        <v>1.87</v>
      </c>
      <c r="C1112" s="147">
        <v>0.78</v>
      </c>
      <c r="D1112" s="116">
        <f t="shared" si="36"/>
        <v>2019</v>
      </c>
      <c r="G1112" s="140" t="s">
        <v>1658</v>
      </c>
      <c r="H1112" s="116">
        <v>11</v>
      </c>
      <c r="I1112" s="116">
        <v>2019</v>
      </c>
      <c r="J1112" t="str">
        <f t="shared" si="35"/>
        <v>11/06/2019</v>
      </c>
      <c r="N1112" s="135">
        <v>43775</v>
      </c>
      <c r="O1112" s="136">
        <v>2.27</v>
      </c>
      <c r="P1112" s="136">
        <v>2.2599999999999998</v>
      </c>
      <c r="Q1112" s="136">
        <v>2.27</v>
      </c>
      <c r="R1112" s="136" t="s">
        <v>434</v>
      </c>
      <c r="S1112" s="136">
        <v>2.21</v>
      </c>
      <c r="T1112" s="136">
        <v>2.0499999999999998</v>
      </c>
      <c r="U1112" s="136">
        <v>1.93</v>
      </c>
      <c r="V1112" s="136">
        <v>1.87</v>
      </c>
      <c r="W1112" s="136">
        <v>1.92</v>
      </c>
      <c r="X1112" s="136">
        <v>2.0299999999999998</v>
      </c>
      <c r="Y1112" s="136">
        <v>2.15</v>
      </c>
      <c r="Z1112" s="136">
        <v>2.42</v>
      </c>
      <c r="AA1112" s="136">
        <v>2.62</v>
      </c>
    </row>
    <row r="1113" spans="1:27" ht="23.4" thickBot="1">
      <c r="A1113" s="115" t="s">
        <v>2776</v>
      </c>
      <c r="B1113" s="144">
        <v>1.83</v>
      </c>
      <c r="C1113" s="148">
        <v>0.78</v>
      </c>
      <c r="D1113" s="116">
        <f t="shared" si="36"/>
        <v>2019</v>
      </c>
      <c r="G1113" s="141" t="s">
        <v>1658</v>
      </c>
      <c r="H1113" s="116">
        <v>12</v>
      </c>
      <c r="I1113" s="116">
        <v>2019</v>
      </c>
      <c r="J1113" t="str">
        <f t="shared" si="35"/>
        <v>12/06/2019</v>
      </c>
      <c r="N1113" s="137">
        <v>43805</v>
      </c>
      <c r="O1113" s="138">
        <v>2.19</v>
      </c>
      <c r="P1113" s="138">
        <v>2.2200000000000002</v>
      </c>
      <c r="Q1113" s="138">
        <v>2.2400000000000002</v>
      </c>
      <c r="R1113" s="138" t="s">
        <v>434</v>
      </c>
      <c r="S1113" s="138">
        <v>2.2000000000000002</v>
      </c>
      <c r="T1113" s="138">
        <v>2.02</v>
      </c>
      <c r="U1113" s="138">
        <v>1.88</v>
      </c>
      <c r="V1113" s="138">
        <v>1.83</v>
      </c>
      <c r="W1113" s="138">
        <v>1.88</v>
      </c>
      <c r="X1113" s="138">
        <v>2</v>
      </c>
      <c r="Y1113" s="138">
        <v>2.13</v>
      </c>
      <c r="Z1113" s="138">
        <v>2.41</v>
      </c>
      <c r="AA1113" s="138">
        <v>2.62</v>
      </c>
    </row>
    <row r="1114" spans="1:27" ht="23.4" thickBot="1">
      <c r="A1114" s="115" t="s">
        <v>2777</v>
      </c>
      <c r="B1114" s="143">
        <v>1.78</v>
      </c>
      <c r="C1114" s="147">
        <v>0.79</v>
      </c>
      <c r="D1114" s="116">
        <f t="shared" si="36"/>
        <v>2019</v>
      </c>
      <c r="G1114" s="140" t="s">
        <v>1658</v>
      </c>
      <c r="H1114" s="116">
        <v>13</v>
      </c>
      <c r="I1114" s="116">
        <v>2019</v>
      </c>
      <c r="J1114" t="str">
        <f t="shared" si="35"/>
        <v>13/06/2019</v>
      </c>
      <c r="N1114" s="136" t="s">
        <v>1107</v>
      </c>
      <c r="O1114" s="136">
        <v>2.2400000000000002</v>
      </c>
      <c r="P1114" s="136">
        <v>2.23</v>
      </c>
      <c r="Q1114" s="136">
        <v>2.19</v>
      </c>
      <c r="R1114" s="136" t="s">
        <v>434</v>
      </c>
      <c r="S1114" s="136">
        <v>2.1800000000000002</v>
      </c>
      <c r="T1114" s="136">
        <v>2</v>
      </c>
      <c r="U1114" s="136">
        <v>1.83</v>
      </c>
      <c r="V1114" s="136">
        <v>1.78</v>
      </c>
      <c r="W1114" s="136">
        <v>1.84</v>
      </c>
      <c r="X1114" s="136">
        <v>1.96</v>
      </c>
      <c r="Y1114" s="136">
        <v>2.1</v>
      </c>
      <c r="Z1114" s="136">
        <v>2.39</v>
      </c>
      <c r="AA1114" s="136">
        <v>2.61</v>
      </c>
    </row>
    <row r="1115" spans="1:27" ht="23.4" thickBot="1">
      <c r="A1115" s="115" t="s">
        <v>2778</v>
      </c>
      <c r="B1115" s="144">
        <v>1.79</v>
      </c>
      <c r="C1115" s="148">
        <v>0.82</v>
      </c>
      <c r="D1115" s="116">
        <f t="shared" si="36"/>
        <v>2019</v>
      </c>
      <c r="G1115" s="141" t="s">
        <v>1658</v>
      </c>
      <c r="H1115" s="116">
        <v>14</v>
      </c>
      <c r="I1115" s="116">
        <v>2019</v>
      </c>
      <c r="J1115" t="str">
        <f t="shared" si="35"/>
        <v>14/06/2019</v>
      </c>
      <c r="N1115" s="138" t="s">
        <v>1108</v>
      </c>
      <c r="O1115" s="138">
        <v>2.23</v>
      </c>
      <c r="P1115" s="138">
        <v>2.21</v>
      </c>
      <c r="Q1115" s="138">
        <v>2.2000000000000002</v>
      </c>
      <c r="R1115" s="138" t="s">
        <v>434</v>
      </c>
      <c r="S1115" s="138">
        <v>2.1800000000000002</v>
      </c>
      <c r="T1115" s="138">
        <v>2</v>
      </c>
      <c r="U1115" s="138">
        <v>1.84</v>
      </c>
      <c r="V1115" s="138">
        <v>1.79</v>
      </c>
      <c r="W1115" s="138">
        <v>1.85</v>
      </c>
      <c r="X1115" s="138">
        <v>1.96</v>
      </c>
      <c r="Y1115" s="138">
        <v>2.09</v>
      </c>
      <c r="Z1115" s="138">
        <v>2.38</v>
      </c>
      <c r="AA1115" s="138">
        <v>2.59</v>
      </c>
    </row>
    <row r="1116" spans="1:27" ht="23.4" thickBot="1">
      <c r="A1116" s="115" t="s">
        <v>2779</v>
      </c>
      <c r="B1116" s="143">
        <v>1.8</v>
      </c>
      <c r="C1116" s="147">
        <v>0.82</v>
      </c>
      <c r="D1116" s="116">
        <f t="shared" si="36"/>
        <v>2019</v>
      </c>
      <c r="G1116" s="140" t="s">
        <v>1658</v>
      </c>
      <c r="H1116" s="116">
        <v>17</v>
      </c>
      <c r="I1116" s="116">
        <v>2019</v>
      </c>
      <c r="J1116" t="str">
        <f t="shared" si="35"/>
        <v>17/06/2019</v>
      </c>
      <c r="N1116" s="136" t="s">
        <v>1109</v>
      </c>
      <c r="O1116" s="136">
        <v>2.2200000000000002</v>
      </c>
      <c r="P1116" s="136">
        <v>2.21</v>
      </c>
      <c r="Q1116" s="136">
        <v>2.23</v>
      </c>
      <c r="R1116" s="136" t="s">
        <v>434</v>
      </c>
      <c r="S1116" s="136">
        <v>2.2000000000000002</v>
      </c>
      <c r="T1116" s="136">
        <v>2.0299999999999998</v>
      </c>
      <c r="U1116" s="136">
        <v>1.86</v>
      </c>
      <c r="V1116" s="136">
        <v>1.8</v>
      </c>
      <c r="W1116" s="136">
        <v>1.85</v>
      </c>
      <c r="X1116" s="136">
        <v>1.96</v>
      </c>
      <c r="Y1116" s="136">
        <v>2.09</v>
      </c>
      <c r="Z1116" s="136">
        <v>2.37</v>
      </c>
      <c r="AA1116" s="136">
        <v>2.58</v>
      </c>
    </row>
    <row r="1117" spans="1:27" ht="23.4" thickBot="1">
      <c r="A1117" s="115" t="s">
        <v>2780</v>
      </c>
      <c r="B1117" s="144">
        <v>1.8</v>
      </c>
      <c r="C1117" s="148">
        <v>0.77</v>
      </c>
      <c r="D1117" s="116">
        <f t="shared" si="36"/>
        <v>2019</v>
      </c>
      <c r="G1117" s="141" t="s">
        <v>1658</v>
      </c>
      <c r="H1117" s="116">
        <v>18</v>
      </c>
      <c r="I1117" s="116">
        <v>2019</v>
      </c>
      <c r="J1117" t="str">
        <f t="shared" si="35"/>
        <v>18/06/2019</v>
      </c>
      <c r="N1117" s="138" t="s">
        <v>1110</v>
      </c>
      <c r="O1117" s="138">
        <v>2.1800000000000002</v>
      </c>
      <c r="P1117" s="138">
        <v>2.2000000000000002</v>
      </c>
      <c r="Q1117" s="138">
        <v>2.2200000000000002</v>
      </c>
      <c r="R1117" s="138" t="s">
        <v>434</v>
      </c>
      <c r="S1117" s="138">
        <v>2.2000000000000002</v>
      </c>
      <c r="T1117" s="138">
        <v>2.04</v>
      </c>
      <c r="U1117" s="138">
        <v>1.86</v>
      </c>
      <c r="V1117" s="138">
        <v>1.8</v>
      </c>
      <c r="W1117" s="138">
        <v>1.83</v>
      </c>
      <c r="X1117" s="138">
        <v>1.93</v>
      </c>
      <c r="Y1117" s="138">
        <v>2.06</v>
      </c>
      <c r="Z1117" s="138">
        <v>2.34</v>
      </c>
      <c r="AA1117" s="138">
        <v>2.5499999999999998</v>
      </c>
    </row>
    <row r="1118" spans="1:27" ht="23.4" thickBot="1">
      <c r="A1118" s="115" t="s">
        <v>2781</v>
      </c>
      <c r="B1118" s="143">
        <v>1.7</v>
      </c>
      <c r="C1118" s="147">
        <v>0.72</v>
      </c>
      <c r="D1118" s="116">
        <f t="shared" si="36"/>
        <v>2019</v>
      </c>
      <c r="G1118" s="140" t="s">
        <v>1658</v>
      </c>
      <c r="H1118" s="116">
        <v>19</v>
      </c>
      <c r="I1118" s="116">
        <v>2019</v>
      </c>
      <c r="J1118" t="str">
        <f t="shared" si="35"/>
        <v>19/06/2019</v>
      </c>
      <c r="N1118" s="136" t="s">
        <v>1111</v>
      </c>
      <c r="O1118" s="136">
        <v>2.14</v>
      </c>
      <c r="P1118" s="136">
        <v>2.1800000000000002</v>
      </c>
      <c r="Q1118" s="136">
        <v>2.1800000000000002</v>
      </c>
      <c r="R1118" s="136" t="s">
        <v>434</v>
      </c>
      <c r="S1118" s="136">
        <v>2.11</v>
      </c>
      <c r="T1118" s="136">
        <v>1.96</v>
      </c>
      <c r="U1118" s="136">
        <v>1.74</v>
      </c>
      <c r="V1118" s="136">
        <v>1.7</v>
      </c>
      <c r="W1118" s="136">
        <v>1.77</v>
      </c>
      <c r="X1118" s="136">
        <v>1.89</v>
      </c>
      <c r="Y1118" s="136">
        <v>2.0299999999999998</v>
      </c>
      <c r="Z1118" s="136">
        <v>2.3199999999999998</v>
      </c>
      <c r="AA1118" s="136">
        <v>2.54</v>
      </c>
    </row>
    <row r="1119" spans="1:27" ht="23.4" thickBot="1">
      <c r="A1119" s="115" t="s">
        <v>2782</v>
      </c>
      <c r="B1119" s="144">
        <v>1.69</v>
      </c>
      <c r="C1119" s="148">
        <v>0.66</v>
      </c>
      <c r="D1119" s="116">
        <f t="shared" si="36"/>
        <v>2019</v>
      </c>
      <c r="G1119" s="141" t="s">
        <v>1658</v>
      </c>
      <c r="H1119" s="116">
        <v>20</v>
      </c>
      <c r="I1119" s="116">
        <v>2019</v>
      </c>
      <c r="J1119" t="str">
        <f t="shared" si="35"/>
        <v>20/06/2019</v>
      </c>
      <c r="N1119" s="138" t="s">
        <v>1112</v>
      </c>
      <c r="O1119" s="138">
        <v>2.17</v>
      </c>
      <c r="P1119" s="138">
        <v>2.15</v>
      </c>
      <c r="Q1119" s="138">
        <v>2.14</v>
      </c>
      <c r="R1119" s="138" t="s">
        <v>434</v>
      </c>
      <c r="S1119" s="138">
        <v>2.04</v>
      </c>
      <c r="T1119" s="138">
        <v>1.91</v>
      </c>
      <c r="U1119" s="138">
        <v>1.72</v>
      </c>
      <c r="V1119" s="138">
        <v>1.69</v>
      </c>
      <c r="W1119" s="138">
        <v>1.74</v>
      </c>
      <c r="X1119" s="138">
        <v>1.87</v>
      </c>
      <c r="Y1119" s="138">
        <v>2.0099999999999998</v>
      </c>
      <c r="Z1119" s="138">
        <v>2.31</v>
      </c>
      <c r="AA1119" s="138">
        <v>2.5299999999999998</v>
      </c>
    </row>
    <row r="1120" spans="1:27" ht="23.4" thickBot="1">
      <c r="A1120" s="115" t="s">
        <v>2783</v>
      </c>
      <c r="B1120" s="143">
        <v>1.74</v>
      </c>
      <c r="C1120" s="147">
        <v>0.74</v>
      </c>
      <c r="D1120" s="116">
        <f t="shared" si="36"/>
        <v>2019</v>
      </c>
      <c r="G1120" s="140" t="s">
        <v>1658</v>
      </c>
      <c r="H1120" s="116">
        <v>21</v>
      </c>
      <c r="I1120" s="116">
        <v>2019</v>
      </c>
      <c r="J1120" t="str">
        <f t="shared" si="35"/>
        <v>21/06/2019</v>
      </c>
      <c r="N1120" s="136" t="s">
        <v>1113</v>
      </c>
      <c r="O1120" s="136">
        <v>2.16</v>
      </c>
      <c r="P1120" s="136">
        <v>2.16</v>
      </c>
      <c r="Q1120" s="136">
        <v>2.11</v>
      </c>
      <c r="R1120" s="136" t="s">
        <v>434</v>
      </c>
      <c r="S1120" s="136">
        <v>2.0499999999999998</v>
      </c>
      <c r="T1120" s="136">
        <v>1.95</v>
      </c>
      <c r="U1120" s="136">
        <v>1.77</v>
      </c>
      <c r="V1120" s="136">
        <v>1.74</v>
      </c>
      <c r="W1120" s="136">
        <v>1.8</v>
      </c>
      <c r="X1120" s="136">
        <v>1.93</v>
      </c>
      <c r="Y1120" s="136">
        <v>2.0699999999999998</v>
      </c>
      <c r="Z1120" s="136">
        <v>2.37</v>
      </c>
      <c r="AA1120" s="136">
        <v>2.59</v>
      </c>
    </row>
    <row r="1121" spans="1:27" ht="23.4" thickBot="1">
      <c r="A1121" s="115" t="s">
        <v>2784</v>
      </c>
      <c r="B1121" s="144">
        <v>1.69</v>
      </c>
      <c r="C1121" s="148">
        <v>0.71</v>
      </c>
      <c r="D1121" s="116">
        <f t="shared" si="36"/>
        <v>2019</v>
      </c>
      <c r="G1121" s="141" t="s">
        <v>1658</v>
      </c>
      <c r="H1121" s="116">
        <v>24</v>
      </c>
      <c r="I1121" s="116">
        <v>2019</v>
      </c>
      <c r="J1121" t="str">
        <f t="shared" si="35"/>
        <v>24/06/2019</v>
      </c>
      <c r="N1121" s="138" t="s">
        <v>1114</v>
      </c>
      <c r="O1121" s="138">
        <v>2.12</v>
      </c>
      <c r="P1121" s="138">
        <v>2.13</v>
      </c>
      <c r="Q1121" s="138">
        <v>2.13</v>
      </c>
      <c r="R1121" s="138" t="s">
        <v>434</v>
      </c>
      <c r="S1121" s="138">
        <v>2.1</v>
      </c>
      <c r="T1121" s="138">
        <v>1.92</v>
      </c>
      <c r="U1121" s="138">
        <v>1.72</v>
      </c>
      <c r="V1121" s="138">
        <v>1.69</v>
      </c>
      <c r="W1121" s="138">
        <v>1.75</v>
      </c>
      <c r="X1121" s="138">
        <v>1.88</v>
      </c>
      <c r="Y1121" s="138">
        <v>2.02</v>
      </c>
      <c r="Z1121" s="138">
        <v>2.33</v>
      </c>
      <c r="AA1121" s="138">
        <v>2.5499999999999998</v>
      </c>
    </row>
    <row r="1122" spans="1:27" ht="23.4" thickBot="1">
      <c r="A1122" s="115" t="s">
        <v>2785</v>
      </c>
      <c r="B1122" s="143">
        <v>1.67</v>
      </c>
      <c r="C1122" s="147">
        <v>0.73</v>
      </c>
      <c r="D1122" s="116">
        <f t="shared" si="36"/>
        <v>2019</v>
      </c>
      <c r="G1122" s="140" t="s">
        <v>1658</v>
      </c>
      <c r="H1122" s="116">
        <v>25</v>
      </c>
      <c r="I1122" s="116">
        <v>2019</v>
      </c>
      <c r="J1122" t="str">
        <f t="shared" si="35"/>
        <v>25/06/2019</v>
      </c>
      <c r="N1122" s="136" t="s">
        <v>1115</v>
      </c>
      <c r="O1122" s="136">
        <v>2.11</v>
      </c>
      <c r="P1122" s="136">
        <v>2.12</v>
      </c>
      <c r="Q1122" s="136">
        <v>2.12</v>
      </c>
      <c r="R1122" s="136" t="s">
        <v>434</v>
      </c>
      <c r="S1122" s="136">
        <v>2.1</v>
      </c>
      <c r="T1122" s="136">
        <v>1.93</v>
      </c>
      <c r="U1122" s="136">
        <v>1.71</v>
      </c>
      <c r="V1122" s="136">
        <v>1.67</v>
      </c>
      <c r="W1122" s="136">
        <v>1.73</v>
      </c>
      <c r="X1122" s="136">
        <v>1.86</v>
      </c>
      <c r="Y1122" s="136">
        <v>2</v>
      </c>
      <c r="Z1122" s="136">
        <v>2.31</v>
      </c>
      <c r="AA1122" s="136">
        <v>2.5299999999999998</v>
      </c>
    </row>
    <row r="1123" spans="1:27" ht="23.4" thickBot="1">
      <c r="A1123" s="115" t="s">
        <v>2786</v>
      </c>
      <c r="B1123" s="144">
        <v>1.74</v>
      </c>
      <c r="C1123" s="148">
        <v>0.74</v>
      </c>
      <c r="D1123" s="116">
        <f t="shared" si="36"/>
        <v>2019</v>
      </c>
      <c r="G1123" s="141" t="s">
        <v>1658</v>
      </c>
      <c r="H1123" s="116">
        <v>26</v>
      </c>
      <c r="I1123" s="116">
        <v>2019</v>
      </c>
      <c r="J1123" t="str">
        <f t="shared" si="35"/>
        <v>26/06/2019</v>
      </c>
      <c r="N1123" s="138" t="s">
        <v>1116</v>
      </c>
      <c r="O1123" s="138">
        <v>2.11</v>
      </c>
      <c r="P1123" s="138">
        <v>2.12</v>
      </c>
      <c r="Q1123" s="138">
        <v>2.15</v>
      </c>
      <c r="R1123" s="138" t="s">
        <v>434</v>
      </c>
      <c r="S1123" s="138">
        <v>2.12</v>
      </c>
      <c r="T1123" s="138">
        <v>1.96</v>
      </c>
      <c r="U1123" s="138">
        <v>1.77</v>
      </c>
      <c r="V1123" s="138">
        <v>1.74</v>
      </c>
      <c r="W1123" s="138">
        <v>1.8</v>
      </c>
      <c r="X1123" s="138">
        <v>1.92</v>
      </c>
      <c r="Y1123" s="138">
        <v>2.0499999999999998</v>
      </c>
      <c r="Z1123" s="138">
        <v>2.35</v>
      </c>
      <c r="AA1123" s="138">
        <v>2.57</v>
      </c>
    </row>
    <row r="1124" spans="1:27" ht="23.4" thickBot="1">
      <c r="A1124" s="115" t="s">
        <v>2787</v>
      </c>
      <c r="B1124" s="143">
        <v>1.71</v>
      </c>
      <c r="C1124" s="147">
        <v>0.71</v>
      </c>
      <c r="D1124" s="116">
        <f t="shared" si="36"/>
        <v>2019</v>
      </c>
      <c r="G1124" s="140" t="s">
        <v>1658</v>
      </c>
      <c r="H1124" s="116">
        <v>27</v>
      </c>
      <c r="I1124" s="116">
        <v>2019</v>
      </c>
      <c r="J1124" t="str">
        <f t="shared" si="35"/>
        <v>27/06/2019</v>
      </c>
      <c r="N1124" s="136" t="s">
        <v>1117</v>
      </c>
      <c r="O1124" s="136">
        <v>2.19</v>
      </c>
      <c r="P1124" s="136">
        <v>2.15</v>
      </c>
      <c r="Q1124" s="136">
        <v>2.14</v>
      </c>
      <c r="R1124" s="136" t="s">
        <v>434</v>
      </c>
      <c r="S1124" s="136">
        <v>2.12</v>
      </c>
      <c r="T1124" s="136">
        <v>1.93</v>
      </c>
      <c r="U1124" s="136">
        <v>1.74</v>
      </c>
      <c r="V1124" s="136">
        <v>1.71</v>
      </c>
      <c r="W1124" s="136">
        <v>1.76</v>
      </c>
      <c r="X1124" s="136">
        <v>1.88</v>
      </c>
      <c r="Y1124" s="136">
        <v>2.0099999999999998</v>
      </c>
      <c r="Z1124" s="136">
        <v>2.31</v>
      </c>
      <c r="AA1124" s="136">
        <v>2.52</v>
      </c>
    </row>
    <row r="1125" spans="1:27" ht="23.4" thickBot="1">
      <c r="A1125" s="115" t="s">
        <v>2788</v>
      </c>
      <c r="B1125" s="144">
        <v>1.71</v>
      </c>
      <c r="C1125" s="148">
        <v>0.72</v>
      </c>
      <c r="D1125" s="116">
        <f t="shared" si="36"/>
        <v>2019</v>
      </c>
      <c r="G1125" s="141" t="s">
        <v>1658</v>
      </c>
      <c r="H1125" s="116">
        <v>28</v>
      </c>
      <c r="I1125" s="116">
        <v>2019</v>
      </c>
      <c r="J1125" t="str">
        <f t="shared" si="35"/>
        <v>28/06/2019</v>
      </c>
      <c r="N1125" s="138" t="s">
        <v>1118</v>
      </c>
      <c r="O1125" s="138">
        <v>2.1800000000000002</v>
      </c>
      <c r="P1125" s="138">
        <v>2.15</v>
      </c>
      <c r="Q1125" s="138">
        <v>2.12</v>
      </c>
      <c r="R1125" s="138" t="s">
        <v>434</v>
      </c>
      <c r="S1125" s="138">
        <v>2.09</v>
      </c>
      <c r="T1125" s="138">
        <v>1.92</v>
      </c>
      <c r="U1125" s="138">
        <v>1.75</v>
      </c>
      <c r="V1125" s="138">
        <v>1.71</v>
      </c>
      <c r="W1125" s="138">
        <v>1.76</v>
      </c>
      <c r="X1125" s="138">
        <v>1.87</v>
      </c>
      <c r="Y1125" s="138">
        <v>2</v>
      </c>
      <c r="Z1125" s="138">
        <v>2.31</v>
      </c>
      <c r="AA1125" s="138">
        <v>2.52</v>
      </c>
    </row>
    <row r="1126" spans="1:27" ht="23.4" thickBot="1">
      <c r="A1126" s="115" t="s">
        <v>2789</v>
      </c>
      <c r="B1126" s="143">
        <v>1.74</v>
      </c>
      <c r="C1126" s="147">
        <v>0.76</v>
      </c>
      <c r="D1126" s="116">
        <f t="shared" si="36"/>
        <v>2019</v>
      </c>
      <c r="G1126" s="140" t="s">
        <v>1659</v>
      </c>
      <c r="H1126" s="116">
        <v>1</v>
      </c>
      <c r="I1126" s="116">
        <v>2019</v>
      </c>
      <c r="J1126" t="str">
        <f t="shared" si="35"/>
        <v>1/07/2019</v>
      </c>
      <c r="N1126" s="135">
        <v>43472</v>
      </c>
      <c r="O1126" s="136">
        <v>2.17</v>
      </c>
      <c r="P1126" s="136">
        <v>2.16</v>
      </c>
      <c r="Q1126" s="136">
        <v>2.21</v>
      </c>
      <c r="R1126" s="136" t="s">
        <v>434</v>
      </c>
      <c r="S1126" s="136">
        <v>2.1</v>
      </c>
      <c r="T1126" s="136">
        <v>1.94</v>
      </c>
      <c r="U1126" s="136">
        <v>1.78</v>
      </c>
      <c r="V1126" s="136">
        <v>1.74</v>
      </c>
      <c r="W1126" s="136">
        <v>1.79</v>
      </c>
      <c r="X1126" s="136">
        <v>1.9</v>
      </c>
      <c r="Y1126" s="136">
        <v>2.0299999999999998</v>
      </c>
      <c r="Z1126" s="136">
        <v>2.34</v>
      </c>
      <c r="AA1126" s="136">
        <v>2.5499999999999998</v>
      </c>
    </row>
    <row r="1127" spans="1:27" ht="23.4" thickBot="1">
      <c r="A1127" s="115" t="s">
        <v>2790</v>
      </c>
      <c r="B1127" s="144">
        <v>1.71</v>
      </c>
      <c r="C1127" s="148">
        <v>0.74</v>
      </c>
      <c r="D1127" s="116">
        <f t="shared" si="36"/>
        <v>2019</v>
      </c>
      <c r="G1127" s="141" t="s">
        <v>1659</v>
      </c>
      <c r="H1127" s="116">
        <v>2</v>
      </c>
      <c r="I1127" s="116">
        <v>2019</v>
      </c>
      <c r="J1127" t="str">
        <f t="shared" si="35"/>
        <v>2/07/2019</v>
      </c>
      <c r="N1127" s="137">
        <v>43503</v>
      </c>
      <c r="O1127" s="138">
        <v>2.21</v>
      </c>
      <c r="P1127" s="138">
        <v>2.17</v>
      </c>
      <c r="Q1127" s="138">
        <v>2.2000000000000002</v>
      </c>
      <c r="R1127" s="138" t="s">
        <v>434</v>
      </c>
      <c r="S1127" s="138">
        <v>2.09</v>
      </c>
      <c r="T1127" s="138">
        <v>1.91</v>
      </c>
      <c r="U1127" s="138">
        <v>1.77</v>
      </c>
      <c r="V1127" s="138">
        <v>1.71</v>
      </c>
      <c r="W1127" s="138">
        <v>1.75</v>
      </c>
      <c r="X1127" s="138">
        <v>1.85</v>
      </c>
      <c r="Y1127" s="138">
        <v>1.98</v>
      </c>
      <c r="Z1127" s="138">
        <v>2.29</v>
      </c>
      <c r="AA1127" s="138">
        <v>2.5099999999999998</v>
      </c>
    </row>
    <row r="1128" spans="1:27" ht="23.4" thickBot="1">
      <c r="A1128" s="115" t="s">
        <v>2791</v>
      </c>
      <c r="B1128" s="143">
        <v>1.71</v>
      </c>
      <c r="C1128" s="147">
        <v>0.7</v>
      </c>
      <c r="D1128" s="116">
        <f t="shared" si="36"/>
        <v>2019</v>
      </c>
      <c r="G1128" s="140" t="s">
        <v>1659</v>
      </c>
      <c r="H1128" s="116">
        <v>3</v>
      </c>
      <c r="I1128" s="116">
        <v>2019</v>
      </c>
      <c r="J1128" t="str">
        <f t="shared" si="35"/>
        <v>3/07/2019</v>
      </c>
      <c r="N1128" s="135">
        <v>43531</v>
      </c>
      <c r="O1128" s="136">
        <v>2.25</v>
      </c>
      <c r="P1128" s="136">
        <v>2.2000000000000002</v>
      </c>
      <c r="Q1128" s="136">
        <v>2.21</v>
      </c>
      <c r="R1128" s="136" t="s">
        <v>434</v>
      </c>
      <c r="S1128" s="136">
        <v>2.08</v>
      </c>
      <c r="T1128" s="136">
        <v>1.91</v>
      </c>
      <c r="U1128" s="136">
        <v>1.77</v>
      </c>
      <c r="V1128" s="136">
        <v>1.71</v>
      </c>
      <c r="W1128" s="136">
        <v>1.74</v>
      </c>
      <c r="X1128" s="136">
        <v>1.83</v>
      </c>
      <c r="Y1128" s="136">
        <v>1.96</v>
      </c>
      <c r="Z1128" s="136">
        <v>2.25</v>
      </c>
      <c r="AA1128" s="136">
        <v>2.4700000000000002</v>
      </c>
    </row>
    <row r="1129" spans="1:27" ht="23.4" thickBot="1">
      <c r="A1129" s="115" t="s">
        <v>2792</v>
      </c>
      <c r="B1129" s="144">
        <v>1.82</v>
      </c>
      <c r="C1129" s="148">
        <v>0.73</v>
      </c>
      <c r="D1129" s="116">
        <f t="shared" si="36"/>
        <v>2019</v>
      </c>
      <c r="G1129" s="141" t="s">
        <v>1659</v>
      </c>
      <c r="H1129" s="116">
        <v>5</v>
      </c>
      <c r="I1129" s="116">
        <v>2019</v>
      </c>
      <c r="J1129" t="str">
        <f t="shared" si="35"/>
        <v>5/07/2019</v>
      </c>
      <c r="N1129" s="137">
        <v>43592</v>
      </c>
      <c r="O1129" s="138">
        <v>2.2599999999999998</v>
      </c>
      <c r="P1129" s="138">
        <v>2.2200000000000002</v>
      </c>
      <c r="Q1129" s="138">
        <v>2.23</v>
      </c>
      <c r="R1129" s="138" t="s">
        <v>434</v>
      </c>
      <c r="S1129" s="138">
        <v>2.14</v>
      </c>
      <c r="T1129" s="138">
        <v>1.98</v>
      </c>
      <c r="U1129" s="138">
        <v>1.87</v>
      </c>
      <c r="V1129" s="138">
        <v>1.82</v>
      </c>
      <c r="W1129" s="138">
        <v>1.84</v>
      </c>
      <c r="X1129" s="138">
        <v>1.93</v>
      </c>
      <c r="Y1129" s="138">
        <v>2.04</v>
      </c>
      <c r="Z1129" s="138">
        <v>2.34</v>
      </c>
      <c r="AA1129" s="138">
        <v>2.54</v>
      </c>
    </row>
    <row r="1130" spans="1:27" ht="23.4" thickBot="1">
      <c r="A1130" s="115" t="s">
        <v>2793</v>
      </c>
      <c r="B1130" s="143">
        <v>1.84</v>
      </c>
      <c r="C1130" s="147">
        <v>0.71</v>
      </c>
      <c r="D1130" s="116">
        <f t="shared" si="36"/>
        <v>2019</v>
      </c>
      <c r="G1130" s="140" t="s">
        <v>1659</v>
      </c>
      <c r="H1130" s="116">
        <v>8</v>
      </c>
      <c r="I1130" s="116">
        <v>2019</v>
      </c>
      <c r="J1130" t="str">
        <f t="shared" si="35"/>
        <v>8/07/2019</v>
      </c>
      <c r="N1130" s="135">
        <v>43684</v>
      </c>
      <c r="O1130" s="136">
        <v>2.23</v>
      </c>
      <c r="P1130" s="136">
        <v>2.2400000000000002</v>
      </c>
      <c r="Q1130" s="136">
        <v>2.2599999999999998</v>
      </c>
      <c r="R1130" s="136" t="s">
        <v>434</v>
      </c>
      <c r="S1130" s="136">
        <v>2.14</v>
      </c>
      <c r="T1130" s="136">
        <v>1.99</v>
      </c>
      <c r="U1130" s="136">
        <v>1.88</v>
      </c>
      <c r="V1130" s="136">
        <v>1.84</v>
      </c>
      <c r="W1130" s="136">
        <v>1.86</v>
      </c>
      <c r="X1130" s="136">
        <v>1.94</v>
      </c>
      <c r="Y1130" s="136">
        <v>2.0499999999999998</v>
      </c>
      <c r="Z1130" s="136">
        <v>2.3199999999999998</v>
      </c>
      <c r="AA1130" s="136">
        <v>2.5299999999999998</v>
      </c>
    </row>
    <row r="1131" spans="1:27" ht="23.4" thickBot="1">
      <c r="A1131" s="115" t="s">
        <v>2794</v>
      </c>
      <c r="B1131" s="144">
        <v>1.88</v>
      </c>
      <c r="C1131" s="148">
        <v>0.71</v>
      </c>
      <c r="D1131" s="116">
        <f t="shared" si="36"/>
        <v>2019</v>
      </c>
      <c r="G1131" s="141" t="s">
        <v>1659</v>
      </c>
      <c r="H1131" s="116">
        <v>9</v>
      </c>
      <c r="I1131" s="116">
        <v>2019</v>
      </c>
      <c r="J1131" t="str">
        <f t="shared" si="35"/>
        <v>9/07/2019</v>
      </c>
      <c r="N1131" s="137">
        <v>43715</v>
      </c>
      <c r="O1131" s="138">
        <v>2.2200000000000002</v>
      </c>
      <c r="P1131" s="138">
        <v>2.2400000000000002</v>
      </c>
      <c r="Q1131" s="138">
        <v>2.2599999999999998</v>
      </c>
      <c r="R1131" s="138" t="s">
        <v>434</v>
      </c>
      <c r="S1131" s="138">
        <v>2.15</v>
      </c>
      <c r="T1131" s="138">
        <v>2</v>
      </c>
      <c r="U1131" s="138">
        <v>1.92</v>
      </c>
      <c r="V1131" s="138">
        <v>1.88</v>
      </c>
      <c r="W1131" s="138">
        <v>1.88</v>
      </c>
      <c r="X1131" s="138">
        <v>1.96</v>
      </c>
      <c r="Y1131" s="138">
        <v>2.0699999999999998</v>
      </c>
      <c r="Z1131" s="138">
        <v>2.34</v>
      </c>
      <c r="AA1131" s="138">
        <v>2.54</v>
      </c>
    </row>
    <row r="1132" spans="1:27" ht="23.4" thickBot="1">
      <c r="A1132" s="115" t="s">
        <v>2795</v>
      </c>
      <c r="B1132" s="143">
        <v>1.79</v>
      </c>
      <c r="C1132" s="147">
        <v>0.71</v>
      </c>
      <c r="D1132" s="116">
        <f t="shared" si="36"/>
        <v>2019</v>
      </c>
      <c r="G1132" s="140" t="s">
        <v>1659</v>
      </c>
      <c r="H1132" s="116">
        <v>10</v>
      </c>
      <c r="I1132" s="116">
        <v>2019</v>
      </c>
      <c r="J1132" t="str">
        <f t="shared" si="35"/>
        <v>10/07/2019</v>
      </c>
      <c r="N1132" s="135">
        <v>43745</v>
      </c>
      <c r="O1132" s="136">
        <v>2.1800000000000002</v>
      </c>
      <c r="P1132" s="136">
        <v>2.1800000000000002</v>
      </c>
      <c r="Q1132" s="136">
        <v>2.2000000000000002</v>
      </c>
      <c r="R1132" s="136" t="s">
        <v>434</v>
      </c>
      <c r="S1132" s="136">
        <v>2.0699999999999998</v>
      </c>
      <c r="T1132" s="136">
        <v>1.93</v>
      </c>
      <c r="U1132" s="136">
        <v>1.82</v>
      </c>
      <c r="V1132" s="136">
        <v>1.79</v>
      </c>
      <c r="W1132" s="136">
        <v>1.82</v>
      </c>
      <c r="X1132" s="136">
        <v>1.93</v>
      </c>
      <c r="Y1132" s="136">
        <v>2.0699999999999998</v>
      </c>
      <c r="Z1132" s="136">
        <v>2.36</v>
      </c>
      <c r="AA1132" s="136">
        <v>2.57</v>
      </c>
    </row>
    <row r="1133" spans="1:27" ht="23.4" thickBot="1">
      <c r="A1133" s="115" t="s">
        <v>2796</v>
      </c>
      <c r="B1133" s="144">
        <v>1.84</v>
      </c>
      <c r="C1133" s="148">
        <v>0.75</v>
      </c>
      <c r="D1133" s="116">
        <f t="shared" si="36"/>
        <v>2019</v>
      </c>
      <c r="G1133" s="141" t="s">
        <v>1659</v>
      </c>
      <c r="H1133" s="116">
        <v>11</v>
      </c>
      <c r="I1133" s="116">
        <v>2019</v>
      </c>
      <c r="J1133" t="str">
        <f t="shared" si="35"/>
        <v>11/07/2019</v>
      </c>
      <c r="N1133" s="137">
        <v>43776</v>
      </c>
      <c r="O1133" s="138">
        <v>2.17</v>
      </c>
      <c r="P1133" s="138">
        <v>2.17</v>
      </c>
      <c r="Q1133" s="138">
        <v>2.17</v>
      </c>
      <c r="R1133" s="138" t="s">
        <v>434</v>
      </c>
      <c r="S1133" s="138">
        <v>2.08</v>
      </c>
      <c r="T1133" s="138">
        <v>1.97</v>
      </c>
      <c r="U1133" s="138">
        <v>1.85</v>
      </c>
      <c r="V1133" s="138">
        <v>1.84</v>
      </c>
      <c r="W1133" s="138">
        <v>1.88</v>
      </c>
      <c r="X1133" s="138">
        <v>1.99</v>
      </c>
      <c r="Y1133" s="138">
        <v>2.13</v>
      </c>
      <c r="Z1133" s="138">
        <v>2.42</v>
      </c>
      <c r="AA1133" s="138">
        <v>2.65</v>
      </c>
    </row>
    <row r="1134" spans="1:27" ht="23.4" thickBot="1">
      <c r="A1134" s="115" t="s">
        <v>2797</v>
      </c>
      <c r="B1134" s="143">
        <v>1.81</v>
      </c>
      <c r="C1134" s="147">
        <v>0.75</v>
      </c>
      <c r="D1134" s="116">
        <f t="shared" si="36"/>
        <v>2019</v>
      </c>
      <c r="G1134" s="140" t="s">
        <v>1659</v>
      </c>
      <c r="H1134" s="116">
        <v>12</v>
      </c>
      <c r="I1134" s="116">
        <v>2019</v>
      </c>
      <c r="J1134" t="str">
        <f t="shared" si="35"/>
        <v>12/07/2019</v>
      </c>
      <c r="N1134" s="135">
        <v>43806</v>
      </c>
      <c r="O1134" s="136">
        <v>2.16</v>
      </c>
      <c r="P1134" s="136">
        <v>2.1800000000000002</v>
      </c>
      <c r="Q1134" s="136">
        <v>2.14</v>
      </c>
      <c r="R1134" s="136" t="s">
        <v>434</v>
      </c>
      <c r="S1134" s="136">
        <v>2.0699999999999998</v>
      </c>
      <c r="T1134" s="136">
        <v>1.96</v>
      </c>
      <c r="U1134" s="136">
        <v>1.84</v>
      </c>
      <c r="V1134" s="136">
        <v>1.81</v>
      </c>
      <c r="W1134" s="136">
        <v>1.86</v>
      </c>
      <c r="X1134" s="136">
        <v>1.98</v>
      </c>
      <c r="Y1134" s="136">
        <v>2.12</v>
      </c>
      <c r="Z1134" s="136">
        <v>2.42</v>
      </c>
      <c r="AA1134" s="136">
        <v>2.64</v>
      </c>
    </row>
    <row r="1135" spans="1:27" ht="23.4" thickBot="1">
      <c r="A1135" s="115" t="s">
        <v>2798</v>
      </c>
      <c r="B1135" s="144">
        <v>1.8</v>
      </c>
      <c r="C1135" s="148">
        <v>0.72</v>
      </c>
      <c r="D1135" s="116">
        <f t="shared" si="36"/>
        <v>2019</v>
      </c>
      <c r="G1135" s="141" t="s">
        <v>1659</v>
      </c>
      <c r="H1135" s="116">
        <v>15</v>
      </c>
      <c r="I1135" s="116">
        <v>2019</v>
      </c>
      <c r="J1135" t="str">
        <f t="shared" si="35"/>
        <v>15/07/2019</v>
      </c>
      <c r="N1135" s="138" t="s">
        <v>1119</v>
      </c>
      <c r="O1135" s="138">
        <v>2.17</v>
      </c>
      <c r="P1135" s="138">
        <v>2.19</v>
      </c>
      <c r="Q1135" s="138">
        <v>2.16</v>
      </c>
      <c r="R1135" s="138" t="s">
        <v>434</v>
      </c>
      <c r="S1135" s="138">
        <v>2.06</v>
      </c>
      <c r="T1135" s="138">
        <v>1.95</v>
      </c>
      <c r="U1135" s="138">
        <v>1.83</v>
      </c>
      <c r="V1135" s="138">
        <v>1.8</v>
      </c>
      <c r="W1135" s="138">
        <v>1.84</v>
      </c>
      <c r="X1135" s="138">
        <v>1.96</v>
      </c>
      <c r="Y1135" s="138">
        <v>2.09</v>
      </c>
      <c r="Z1135" s="138">
        <v>2.39</v>
      </c>
      <c r="AA1135" s="138">
        <v>2.61</v>
      </c>
    </row>
    <row r="1136" spans="1:27" ht="23.4" thickBot="1">
      <c r="A1136" s="115" t="s">
        <v>2799</v>
      </c>
      <c r="B1136" s="143">
        <v>1.84</v>
      </c>
      <c r="C1136" s="147">
        <v>0.73</v>
      </c>
      <c r="D1136" s="116">
        <f t="shared" si="36"/>
        <v>2019</v>
      </c>
      <c r="G1136" s="140" t="s">
        <v>1659</v>
      </c>
      <c r="H1136" s="116">
        <v>16</v>
      </c>
      <c r="I1136" s="116">
        <v>2019</v>
      </c>
      <c r="J1136" t="str">
        <f t="shared" si="35"/>
        <v>16/07/2019</v>
      </c>
      <c r="N1136" s="136" t="s">
        <v>1120</v>
      </c>
      <c r="O1136" s="136">
        <v>2.16</v>
      </c>
      <c r="P1136" s="136">
        <v>2.17</v>
      </c>
      <c r="Q1136" s="136">
        <v>2.15</v>
      </c>
      <c r="R1136" s="136" t="s">
        <v>434</v>
      </c>
      <c r="S1136" s="136">
        <v>2.06</v>
      </c>
      <c r="T1136" s="136">
        <v>2</v>
      </c>
      <c r="U1136" s="136">
        <v>1.87</v>
      </c>
      <c r="V1136" s="136">
        <v>1.84</v>
      </c>
      <c r="W1136" s="136">
        <v>1.88</v>
      </c>
      <c r="X1136" s="136">
        <v>2</v>
      </c>
      <c r="Y1136" s="136">
        <v>2.13</v>
      </c>
      <c r="Z1136" s="136">
        <v>2.42</v>
      </c>
      <c r="AA1136" s="136">
        <v>2.63</v>
      </c>
    </row>
    <row r="1137" spans="1:27" ht="23.4" thickBot="1">
      <c r="A1137" s="115" t="s">
        <v>2800</v>
      </c>
      <c r="B1137" s="144">
        <v>1.8</v>
      </c>
      <c r="C1137" s="148">
        <v>0.7</v>
      </c>
      <c r="D1137" s="116">
        <f t="shared" si="36"/>
        <v>2019</v>
      </c>
      <c r="G1137" s="141" t="s">
        <v>1659</v>
      </c>
      <c r="H1137" s="116">
        <v>17</v>
      </c>
      <c r="I1137" s="116">
        <v>2019</v>
      </c>
      <c r="J1137" t="str">
        <f t="shared" si="35"/>
        <v>17/07/2019</v>
      </c>
      <c r="N1137" s="138" t="s">
        <v>1121</v>
      </c>
      <c r="O1137" s="138">
        <v>2.13</v>
      </c>
      <c r="P1137" s="138">
        <v>2.14</v>
      </c>
      <c r="Q1137" s="138">
        <v>2.14</v>
      </c>
      <c r="R1137" s="138" t="s">
        <v>434</v>
      </c>
      <c r="S1137" s="138">
        <v>2.04</v>
      </c>
      <c r="T1137" s="138">
        <v>1.95</v>
      </c>
      <c r="U1137" s="138">
        <v>1.83</v>
      </c>
      <c r="V1137" s="138">
        <v>1.8</v>
      </c>
      <c r="W1137" s="138">
        <v>1.83</v>
      </c>
      <c r="X1137" s="138">
        <v>1.94</v>
      </c>
      <c r="Y1137" s="138">
        <v>2.06</v>
      </c>
      <c r="Z1137" s="138">
        <v>2.35</v>
      </c>
      <c r="AA1137" s="138">
        <v>2.57</v>
      </c>
    </row>
    <row r="1138" spans="1:27" ht="23.4" thickBot="1">
      <c r="A1138" s="115" t="s">
        <v>2801</v>
      </c>
      <c r="B1138" s="143">
        <v>1.74</v>
      </c>
      <c r="C1138" s="147">
        <v>0.69</v>
      </c>
      <c r="D1138" s="116">
        <f t="shared" si="36"/>
        <v>2019</v>
      </c>
      <c r="G1138" s="140" t="s">
        <v>1659</v>
      </c>
      <c r="H1138" s="116">
        <v>18</v>
      </c>
      <c r="I1138" s="116">
        <v>2019</v>
      </c>
      <c r="J1138" t="str">
        <f t="shared" si="35"/>
        <v>18/07/2019</v>
      </c>
      <c r="N1138" s="136" t="s">
        <v>1122</v>
      </c>
      <c r="O1138" s="136">
        <v>2.11</v>
      </c>
      <c r="P1138" s="136">
        <v>2.12</v>
      </c>
      <c r="Q1138" s="136">
        <v>2.0499999999999998</v>
      </c>
      <c r="R1138" s="136" t="s">
        <v>434</v>
      </c>
      <c r="S1138" s="136">
        <v>2.0099999999999998</v>
      </c>
      <c r="T1138" s="136">
        <v>1.9</v>
      </c>
      <c r="U1138" s="136">
        <v>1.77</v>
      </c>
      <c r="V1138" s="136">
        <v>1.74</v>
      </c>
      <c r="W1138" s="136">
        <v>1.78</v>
      </c>
      <c r="X1138" s="136">
        <v>1.89</v>
      </c>
      <c r="Y1138" s="136">
        <v>2.04</v>
      </c>
      <c r="Z1138" s="136">
        <v>2.34</v>
      </c>
      <c r="AA1138" s="136">
        <v>2.56</v>
      </c>
    </row>
    <row r="1139" spans="1:27" ht="23.4" thickBot="1">
      <c r="A1139" s="115" t="s">
        <v>2802</v>
      </c>
      <c r="B1139" s="144">
        <v>1.77</v>
      </c>
      <c r="C1139" s="148">
        <v>0.7</v>
      </c>
      <c r="D1139" s="116">
        <f t="shared" si="36"/>
        <v>2019</v>
      </c>
      <c r="G1139" s="141" t="s">
        <v>1659</v>
      </c>
      <c r="H1139" s="116">
        <v>19</v>
      </c>
      <c r="I1139" s="116">
        <v>2019</v>
      </c>
      <c r="J1139" t="str">
        <f t="shared" si="35"/>
        <v>19/07/2019</v>
      </c>
      <c r="N1139" s="138" t="s">
        <v>1123</v>
      </c>
      <c r="O1139" s="138">
        <v>2.11</v>
      </c>
      <c r="P1139" s="138">
        <v>2.16</v>
      </c>
      <c r="Q1139" s="138">
        <v>2.06</v>
      </c>
      <c r="R1139" s="138" t="s">
        <v>434</v>
      </c>
      <c r="S1139" s="138">
        <v>2.0299999999999998</v>
      </c>
      <c r="T1139" s="138">
        <v>1.94</v>
      </c>
      <c r="U1139" s="138">
        <v>1.8</v>
      </c>
      <c r="V1139" s="138">
        <v>1.77</v>
      </c>
      <c r="W1139" s="138">
        <v>1.8</v>
      </c>
      <c r="X1139" s="138">
        <v>1.91</v>
      </c>
      <c r="Y1139" s="138">
        <v>2.0499999999999998</v>
      </c>
      <c r="Z1139" s="138">
        <v>2.35</v>
      </c>
      <c r="AA1139" s="138">
        <v>2.57</v>
      </c>
    </row>
    <row r="1140" spans="1:27" ht="23.4" thickBot="1">
      <c r="A1140" s="115" t="s">
        <v>2803</v>
      </c>
      <c r="B1140" s="143">
        <v>1.77</v>
      </c>
      <c r="C1140" s="147">
        <v>0.7</v>
      </c>
      <c r="D1140" s="116">
        <f t="shared" si="36"/>
        <v>2019</v>
      </c>
      <c r="G1140" s="140" t="s">
        <v>1659</v>
      </c>
      <c r="H1140" s="116">
        <v>22</v>
      </c>
      <c r="I1140" s="116">
        <v>2019</v>
      </c>
      <c r="J1140" t="str">
        <f t="shared" si="35"/>
        <v>22/07/2019</v>
      </c>
      <c r="N1140" s="136" t="s">
        <v>1124</v>
      </c>
      <c r="O1140" s="136">
        <v>2.13</v>
      </c>
      <c r="P1140" s="136">
        <v>2.16</v>
      </c>
      <c r="Q1140" s="136">
        <v>2.09</v>
      </c>
      <c r="R1140" s="136" t="s">
        <v>434</v>
      </c>
      <c r="S1140" s="136">
        <v>2.08</v>
      </c>
      <c r="T1140" s="136">
        <v>1.95</v>
      </c>
      <c r="U1140" s="136">
        <v>1.8</v>
      </c>
      <c r="V1140" s="136">
        <v>1.77</v>
      </c>
      <c r="W1140" s="136">
        <v>1.8</v>
      </c>
      <c r="X1140" s="136">
        <v>1.92</v>
      </c>
      <c r="Y1140" s="136">
        <v>2.0499999999999998</v>
      </c>
      <c r="Z1140" s="136">
        <v>2.36</v>
      </c>
      <c r="AA1140" s="136">
        <v>2.58</v>
      </c>
    </row>
    <row r="1141" spans="1:27" ht="23.4" thickBot="1">
      <c r="A1141" s="115" t="s">
        <v>2804</v>
      </c>
      <c r="B1141" s="144">
        <v>1.79</v>
      </c>
      <c r="C1141" s="148">
        <v>0.71</v>
      </c>
      <c r="D1141" s="116">
        <f t="shared" si="36"/>
        <v>2019</v>
      </c>
      <c r="G1141" s="141" t="s">
        <v>1659</v>
      </c>
      <c r="H1141" s="116">
        <v>23</v>
      </c>
      <c r="I1141" s="116">
        <v>2019</v>
      </c>
      <c r="J1141" t="str">
        <f t="shared" si="35"/>
        <v>23/07/2019</v>
      </c>
      <c r="N1141" s="138" t="s">
        <v>1125</v>
      </c>
      <c r="O1141" s="138">
        <v>2.12</v>
      </c>
      <c r="P1141" s="138">
        <v>2.15</v>
      </c>
      <c r="Q1141" s="138">
        <v>2.06</v>
      </c>
      <c r="R1141" s="138" t="s">
        <v>434</v>
      </c>
      <c r="S1141" s="138">
        <v>2.09</v>
      </c>
      <c r="T1141" s="138">
        <v>1.97</v>
      </c>
      <c r="U1141" s="138">
        <v>1.83</v>
      </c>
      <c r="V1141" s="138">
        <v>1.79</v>
      </c>
      <c r="W1141" s="138">
        <v>1.83</v>
      </c>
      <c r="X1141" s="138">
        <v>1.94</v>
      </c>
      <c r="Y1141" s="138">
        <v>2.08</v>
      </c>
      <c r="Z1141" s="138">
        <v>2.38</v>
      </c>
      <c r="AA1141" s="138">
        <v>2.61</v>
      </c>
    </row>
    <row r="1142" spans="1:27" ht="23.4" thickBot="1">
      <c r="A1142" s="115" t="s">
        <v>2805</v>
      </c>
      <c r="B1142" s="143">
        <v>1.79</v>
      </c>
      <c r="C1142" s="147">
        <v>0.69</v>
      </c>
      <c r="D1142" s="116">
        <f t="shared" si="36"/>
        <v>2019</v>
      </c>
      <c r="G1142" s="140" t="s">
        <v>1659</v>
      </c>
      <c r="H1142" s="116">
        <v>24</v>
      </c>
      <c r="I1142" s="116">
        <v>2019</v>
      </c>
      <c r="J1142" t="str">
        <f t="shared" si="35"/>
        <v>24/07/2019</v>
      </c>
      <c r="N1142" s="136" t="s">
        <v>1126</v>
      </c>
      <c r="O1142" s="136">
        <v>2.1</v>
      </c>
      <c r="P1142" s="136">
        <v>2.14</v>
      </c>
      <c r="Q1142" s="136">
        <v>2.1</v>
      </c>
      <c r="R1142" s="136" t="s">
        <v>434</v>
      </c>
      <c r="S1142" s="136">
        <v>2.08</v>
      </c>
      <c r="T1142" s="136">
        <v>1.98</v>
      </c>
      <c r="U1142" s="136">
        <v>1.83</v>
      </c>
      <c r="V1142" s="136">
        <v>1.79</v>
      </c>
      <c r="W1142" s="136">
        <v>1.82</v>
      </c>
      <c r="X1142" s="136">
        <v>1.93</v>
      </c>
      <c r="Y1142" s="136">
        <v>2.0499999999999998</v>
      </c>
      <c r="Z1142" s="136">
        <v>2.36</v>
      </c>
      <c r="AA1142" s="136">
        <v>2.58</v>
      </c>
    </row>
    <row r="1143" spans="1:27" ht="23.4" thickBot="1">
      <c r="A1143" s="115" t="s">
        <v>2806</v>
      </c>
      <c r="B1143" s="144">
        <v>1.83</v>
      </c>
      <c r="C1143" s="148">
        <v>0.71</v>
      </c>
      <c r="D1143" s="116">
        <f t="shared" si="36"/>
        <v>2019</v>
      </c>
      <c r="G1143" s="141" t="s">
        <v>1659</v>
      </c>
      <c r="H1143" s="116">
        <v>25</v>
      </c>
      <c r="I1143" s="116">
        <v>2019</v>
      </c>
      <c r="J1143" t="str">
        <f t="shared" si="35"/>
        <v>25/07/2019</v>
      </c>
      <c r="N1143" s="138" t="s">
        <v>1127</v>
      </c>
      <c r="O1143" s="138">
        <v>2.16</v>
      </c>
      <c r="P1143" s="138">
        <v>2.17</v>
      </c>
      <c r="Q1143" s="138">
        <v>2.1</v>
      </c>
      <c r="R1143" s="138" t="s">
        <v>434</v>
      </c>
      <c r="S1143" s="138">
        <v>2.08</v>
      </c>
      <c r="T1143" s="138">
        <v>1.99</v>
      </c>
      <c r="U1143" s="138">
        <v>1.86</v>
      </c>
      <c r="V1143" s="138">
        <v>1.83</v>
      </c>
      <c r="W1143" s="138">
        <v>1.85</v>
      </c>
      <c r="X1143" s="138">
        <v>1.95</v>
      </c>
      <c r="Y1143" s="138">
        <v>2.08</v>
      </c>
      <c r="Z1143" s="138">
        <v>2.38</v>
      </c>
      <c r="AA1143" s="138">
        <v>2.6</v>
      </c>
    </row>
    <row r="1144" spans="1:27" ht="23.4" thickBot="1">
      <c r="A1144" s="115" t="s">
        <v>2807</v>
      </c>
      <c r="B1144" s="143">
        <v>1.83</v>
      </c>
      <c r="C1144" s="147">
        <v>0.73</v>
      </c>
      <c r="D1144" s="116">
        <f t="shared" si="36"/>
        <v>2019</v>
      </c>
      <c r="G1144" s="140" t="s">
        <v>1659</v>
      </c>
      <c r="H1144" s="116">
        <v>26</v>
      </c>
      <c r="I1144" s="116">
        <v>2019</v>
      </c>
      <c r="J1144" t="str">
        <f t="shared" si="35"/>
        <v>26/07/2019</v>
      </c>
      <c r="N1144" s="136" t="s">
        <v>1128</v>
      </c>
      <c r="O1144" s="136">
        <v>2.13</v>
      </c>
      <c r="P1144" s="136">
        <v>2.15</v>
      </c>
      <c r="Q1144" s="136">
        <v>2.12</v>
      </c>
      <c r="R1144" s="136" t="s">
        <v>434</v>
      </c>
      <c r="S1144" s="136">
        <v>2.1</v>
      </c>
      <c r="T1144" s="136">
        <v>2</v>
      </c>
      <c r="U1144" s="136">
        <v>1.86</v>
      </c>
      <c r="V1144" s="136">
        <v>1.83</v>
      </c>
      <c r="W1144" s="136">
        <v>1.85</v>
      </c>
      <c r="X1144" s="136">
        <v>1.95</v>
      </c>
      <c r="Y1144" s="136">
        <v>2.08</v>
      </c>
      <c r="Z1144" s="136">
        <v>2.38</v>
      </c>
      <c r="AA1144" s="136">
        <v>2.59</v>
      </c>
    </row>
    <row r="1145" spans="1:27" ht="23.4" thickBot="1">
      <c r="A1145" s="115" t="s">
        <v>2808</v>
      </c>
      <c r="B1145" s="144">
        <v>1.81</v>
      </c>
      <c r="C1145" s="148">
        <v>0.73</v>
      </c>
      <c r="D1145" s="116">
        <f t="shared" si="36"/>
        <v>2019</v>
      </c>
      <c r="G1145" s="141" t="s">
        <v>1659</v>
      </c>
      <c r="H1145" s="116">
        <v>29</v>
      </c>
      <c r="I1145" s="116">
        <v>2019</v>
      </c>
      <c r="J1145" t="str">
        <f t="shared" si="35"/>
        <v>29/07/2019</v>
      </c>
      <c r="N1145" s="138" t="s">
        <v>1129</v>
      </c>
      <c r="O1145" s="138">
        <v>2.12</v>
      </c>
      <c r="P1145" s="138">
        <v>2.16</v>
      </c>
      <c r="Q1145" s="138">
        <v>2.12</v>
      </c>
      <c r="R1145" s="138" t="s">
        <v>434</v>
      </c>
      <c r="S1145" s="138">
        <v>2.1</v>
      </c>
      <c r="T1145" s="138">
        <v>1.98</v>
      </c>
      <c r="U1145" s="138">
        <v>1.85</v>
      </c>
      <c r="V1145" s="138">
        <v>1.81</v>
      </c>
      <c r="W1145" s="138">
        <v>1.84</v>
      </c>
      <c r="X1145" s="138">
        <v>1.93</v>
      </c>
      <c r="Y1145" s="138">
        <v>2.06</v>
      </c>
      <c r="Z1145" s="138">
        <v>2.37</v>
      </c>
      <c r="AA1145" s="138">
        <v>2.59</v>
      </c>
    </row>
    <row r="1146" spans="1:27" ht="23.4" thickBot="1">
      <c r="A1146" s="115" t="s">
        <v>2809</v>
      </c>
      <c r="B1146" s="143">
        <v>1.82</v>
      </c>
      <c r="C1146" s="147">
        <v>0.72</v>
      </c>
      <c r="D1146" s="116">
        <f t="shared" si="36"/>
        <v>2019</v>
      </c>
      <c r="G1146" s="140" t="s">
        <v>1659</v>
      </c>
      <c r="H1146" s="116">
        <v>30</v>
      </c>
      <c r="I1146" s="116">
        <v>2019</v>
      </c>
      <c r="J1146" t="str">
        <f t="shared" si="35"/>
        <v>30/07/2019</v>
      </c>
      <c r="N1146" s="136" t="s">
        <v>1130</v>
      </c>
      <c r="O1146" s="136">
        <v>2.0699999999999998</v>
      </c>
      <c r="P1146" s="136">
        <v>2.1</v>
      </c>
      <c r="Q1146" s="136">
        <v>2.08</v>
      </c>
      <c r="R1146" s="136" t="s">
        <v>434</v>
      </c>
      <c r="S1146" s="136">
        <v>2.0699999999999998</v>
      </c>
      <c r="T1146" s="136">
        <v>1.97</v>
      </c>
      <c r="U1146" s="136">
        <v>1.85</v>
      </c>
      <c r="V1146" s="136">
        <v>1.82</v>
      </c>
      <c r="W1146" s="136">
        <v>1.84</v>
      </c>
      <c r="X1146" s="136">
        <v>1.93</v>
      </c>
      <c r="Y1146" s="136">
        <v>2.06</v>
      </c>
      <c r="Z1146" s="136">
        <v>2.36</v>
      </c>
      <c r="AA1146" s="136">
        <v>2.58</v>
      </c>
    </row>
    <row r="1147" spans="1:27" ht="23.4" thickBot="1">
      <c r="A1147" s="115" t="s">
        <v>2810</v>
      </c>
      <c r="B1147" s="144">
        <v>1.84</v>
      </c>
      <c r="C1147" s="148">
        <v>0.67</v>
      </c>
      <c r="D1147" s="116">
        <f t="shared" si="36"/>
        <v>2019</v>
      </c>
      <c r="G1147" s="141" t="s">
        <v>1659</v>
      </c>
      <c r="H1147" s="116">
        <v>31</v>
      </c>
      <c r="I1147" s="116">
        <v>2019</v>
      </c>
      <c r="J1147" t="str">
        <f t="shared" si="35"/>
        <v>31/07/2019</v>
      </c>
      <c r="N1147" s="138" t="s">
        <v>1131</v>
      </c>
      <c r="O1147" s="138">
        <v>2.0099999999999998</v>
      </c>
      <c r="P1147" s="138">
        <v>2.0699999999999998</v>
      </c>
      <c r="Q1147" s="138">
        <v>2.08</v>
      </c>
      <c r="R1147" s="138" t="s">
        <v>434</v>
      </c>
      <c r="S1147" s="138">
        <v>2.1</v>
      </c>
      <c r="T1147" s="138">
        <v>2</v>
      </c>
      <c r="U1147" s="138">
        <v>1.89</v>
      </c>
      <c r="V1147" s="138">
        <v>1.84</v>
      </c>
      <c r="W1147" s="138">
        <v>1.84</v>
      </c>
      <c r="X1147" s="138">
        <v>1.92</v>
      </c>
      <c r="Y1147" s="138">
        <v>2.02</v>
      </c>
      <c r="Z1147" s="138">
        <v>2.31</v>
      </c>
      <c r="AA1147" s="138">
        <v>2.5299999999999998</v>
      </c>
    </row>
    <row r="1148" spans="1:27" ht="23.4" thickBot="1">
      <c r="A1148" s="115" t="s">
        <v>2811</v>
      </c>
      <c r="B1148" s="143">
        <v>1.67</v>
      </c>
      <c r="C1148" s="147">
        <v>0.65</v>
      </c>
      <c r="D1148" s="116">
        <f t="shared" si="36"/>
        <v>2019</v>
      </c>
      <c r="G1148" s="140" t="s">
        <v>1660</v>
      </c>
      <c r="H1148" s="116">
        <v>1</v>
      </c>
      <c r="I1148" s="116">
        <v>2019</v>
      </c>
      <c r="J1148" t="str">
        <f t="shared" si="35"/>
        <v>1/08/2019</v>
      </c>
      <c r="N1148" s="135">
        <v>43473</v>
      </c>
      <c r="O1148" s="136">
        <v>2.11</v>
      </c>
      <c r="P1148" s="136">
        <v>2.14</v>
      </c>
      <c r="Q1148" s="136">
        <v>2.0699999999999998</v>
      </c>
      <c r="R1148" s="136" t="s">
        <v>434</v>
      </c>
      <c r="S1148" s="136">
        <v>2.04</v>
      </c>
      <c r="T1148" s="136">
        <v>1.88</v>
      </c>
      <c r="U1148" s="136">
        <v>1.73</v>
      </c>
      <c r="V1148" s="136">
        <v>1.67</v>
      </c>
      <c r="W1148" s="136">
        <v>1.68</v>
      </c>
      <c r="X1148" s="136">
        <v>1.77</v>
      </c>
      <c r="Y1148" s="136">
        <v>1.9</v>
      </c>
      <c r="Z1148" s="136">
        <v>2.21</v>
      </c>
      <c r="AA1148" s="136">
        <v>2.44</v>
      </c>
    </row>
    <row r="1149" spans="1:27" ht="23.4" thickBot="1">
      <c r="A1149" s="115" t="s">
        <v>2812</v>
      </c>
      <c r="B1149" s="144">
        <v>1.67</v>
      </c>
      <c r="C1149" s="148">
        <v>0.64</v>
      </c>
      <c r="D1149" s="116">
        <f t="shared" si="36"/>
        <v>2019</v>
      </c>
      <c r="G1149" s="141" t="s">
        <v>1660</v>
      </c>
      <c r="H1149" s="116">
        <v>2</v>
      </c>
      <c r="I1149" s="116">
        <v>2019</v>
      </c>
      <c r="J1149" t="str">
        <f t="shared" si="35"/>
        <v>2/08/2019</v>
      </c>
      <c r="N1149" s="137">
        <v>43504</v>
      </c>
      <c r="O1149" s="138">
        <v>2.11</v>
      </c>
      <c r="P1149" s="138">
        <v>2.12</v>
      </c>
      <c r="Q1149" s="138">
        <v>2.06</v>
      </c>
      <c r="R1149" s="138" t="s">
        <v>434</v>
      </c>
      <c r="S1149" s="138">
        <v>2.02</v>
      </c>
      <c r="T1149" s="138">
        <v>1.85</v>
      </c>
      <c r="U1149" s="138">
        <v>1.72</v>
      </c>
      <c r="V1149" s="138">
        <v>1.67</v>
      </c>
      <c r="W1149" s="138">
        <v>1.66</v>
      </c>
      <c r="X1149" s="138">
        <v>1.75</v>
      </c>
      <c r="Y1149" s="138">
        <v>1.86</v>
      </c>
      <c r="Z1149" s="138">
        <v>2.16</v>
      </c>
      <c r="AA1149" s="138">
        <v>2.39</v>
      </c>
    </row>
    <row r="1150" spans="1:27" ht="23.4" thickBot="1">
      <c r="A1150" s="115" t="s">
        <v>2813</v>
      </c>
      <c r="B1150" s="143">
        <v>1.55</v>
      </c>
      <c r="C1150" s="147">
        <v>0.6</v>
      </c>
      <c r="D1150" s="116">
        <f t="shared" si="36"/>
        <v>2019</v>
      </c>
      <c r="G1150" s="140" t="s">
        <v>1660</v>
      </c>
      <c r="H1150" s="116">
        <v>5</v>
      </c>
      <c r="I1150" s="116">
        <v>2019</v>
      </c>
      <c r="J1150" t="str">
        <f t="shared" si="35"/>
        <v>5/08/2019</v>
      </c>
      <c r="N1150" s="135">
        <v>43593</v>
      </c>
      <c r="O1150" s="136">
        <v>2.0699999999999998</v>
      </c>
      <c r="P1150" s="136">
        <v>2.08</v>
      </c>
      <c r="Q1150" s="136">
        <v>2.0499999999999998</v>
      </c>
      <c r="R1150" s="136" t="s">
        <v>434</v>
      </c>
      <c r="S1150" s="136">
        <v>1.99</v>
      </c>
      <c r="T1150" s="136">
        <v>1.78</v>
      </c>
      <c r="U1150" s="136">
        <v>1.59</v>
      </c>
      <c r="V1150" s="136">
        <v>1.55</v>
      </c>
      <c r="W1150" s="136">
        <v>1.55</v>
      </c>
      <c r="X1150" s="136">
        <v>1.63</v>
      </c>
      <c r="Y1150" s="136">
        <v>1.75</v>
      </c>
      <c r="Z1150" s="136">
        <v>2.0699999999999998</v>
      </c>
      <c r="AA1150" s="136">
        <v>2.2999999999999998</v>
      </c>
    </row>
    <row r="1151" spans="1:27" ht="23.4" thickBot="1">
      <c r="A1151" s="115" t="s">
        <v>2814</v>
      </c>
      <c r="B1151" s="144">
        <v>1.54</v>
      </c>
      <c r="C1151" s="148">
        <v>0.54</v>
      </c>
      <c r="D1151" s="116">
        <f t="shared" si="36"/>
        <v>2019</v>
      </c>
      <c r="G1151" s="141" t="s">
        <v>1660</v>
      </c>
      <c r="H1151" s="116">
        <v>6</v>
      </c>
      <c r="I1151" s="116">
        <v>2019</v>
      </c>
      <c r="J1151" t="str">
        <f t="shared" si="35"/>
        <v>6/08/2019</v>
      </c>
      <c r="N1151" s="137">
        <v>43624</v>
      </c>
      <c r="O1151" s="138">
        <v>2.0499999999999998</v>
      </c>
      <c r="P1151" s="138">
        <v>2.08</v>
      </c>
      <c r="Q1151" s="138">
        <v>2.0499999999999998</v>
      </c>
      <c r="R1151" s="138" t="s">
        <v>434</v>
      </c>
      <c r="S1151" s="138">
        <v>2</v>
      </c>
      <c r="T1151" s="138">
        <v>1.8</v>
      </c>
      <c r="U1151" s="138">
        <v>1.6</v>
      </c>
      <c r="V1151" s="138">
        <v>1.54</v>
      </c>
      <c r="W1151" s="138">
        <v>1.53</v>
      </c>
      <c r="X1151" s="138">
        <v>1.62</v>
      </c>
      <c r="Y1151" s="138">
        <v>1.73</v>
      </c>
      <c r="Z1151" s="138">
        <v>2.0299999999999998</v>
      </c>
      <c r="AA1151" s="138">
        <v>2.25</v>
      </c>
    </row>
    <row r="1152" spans="1:27" ht="23.4" thickBot="1">
      <c r="A1152" s="115" t="s">
        <v>2815</v>
      </c>
      <c r="B1152" s="143">
        <v>1.51</v>
      </c>
      <c r="C1152" s="147">
        <v>0.51</v>
      </c>
      <c r="D1152" s="116">
        <f t="shared" si="36"/>
        <v>2019</v>
      </c>
      <c r="G1152" s="140" t="s">
        <v>1660</v>
      </c>
      <c r="H1152" s="116">
        <v>7</v>
      </c>
      <c r="I1152" s="116">
        <v>2019</v>
      </c>
      <c r="J1152" t="str">
        <f t="shared" si="35"/>
        <v>7/08/2019</v>
      </c>
      <c r="N1152" s="135">
        <v>43654</v>
      </c>
      <c r="O1152" s="136">
        <v>2.02</v>
      </c>
      <c r="P1152" s="136">
        <v>2.04</v>
      </c>
      <c r="Q1152" s="136">
        <v>2.02</v>
      </c>
      <c r="R1152" s="136" t="s">
        <v>434</v>
      </c>
      <c r="S1152" s="136">
        <v>1.95</v>
      </c>
      <c r="T1152" s="136">
        <v>1.75</v>
      </c>
      <c r="U1152" s="136">
        <v>1.59</v>
      </c>
      <c r="V1152" s="136">
        <v>1.51</v>
      </c>
      <c r="W1152" s="136">
        <v>1.52</v>
      </c>
      <c r="X1152" s="136">
        <v>1.6</v>
      </c>
      <c r="Y1152" s="136">
        <v>1.71</v>
      </c>
      <c r="Z1152" s="136">
        <v>2.0099999999999998</v>
      </c>
      <c r="AA1152" s="136">
        <v>2.2200000000000002</v>
      </c>
    </row>
    <row r="1153" spans="1:27" ht="23.4" thickBot="1">
      <c r="A1153" s="115" t="s">
        <v>2816</v>
      </c>
      <c r="B1153" s="144">
        <v>1.54</v>
      </c>
      <c r="C1153" s="148">
        <v>0.49</v>
      </c>
      <c r="D1153" s="116">
        <f t="shared" si="36"/>
        <v>2019</v>
      </c>
      <c r="G1153" s="141" t="s">
        <v>1660</v>
      </c>
      <c r="H1153" s="116">
        <v>8</v>
      </c>
      <c r="I1153" s="116">
        <v>2019</v>
      </c>
      <c r="J1153" t="str">
        <f t="shared" si="35"/>
        <v>8/08/2019</v>
      </c>
      <c r="N1153" s="137">
        <v>43685</v>
      </c>
      <c r="O1153" s="138">
        <v>2.09</v>
      </c>
      <c r="P1153" s="138">
        <v>2.0699999999999998</v>
      </c>
      <c r="Q1153" s="138">
        <v>2.02</v>
      </c>
      <c r="R1153" s="138" t="s">
        <v>434</v>
      </c>
      <c r="S1153" s="138">
        <v>1.96</v>
      </c>
      <c r="T1153" s="138">
        <v>1.79</v>
      </c>
      <c r="U1153" s="138">
        <v>1.62</v>
      </c>
      <c r="V1153" s="138">
        <v>1.54</v>
      </c>
      <c r="W1153" s="138">
        <v>1.54</v>
      </c>
      <c r="X1153" s="138">
        <v>1.62</v>
      </c>
      <c r="Y1153" s="138">
        <v>1.72</v>
      </c>
      <c r="Z1153" s="138">
        <v>2.02</v>
      </c>
      <c r="AA1153" s="138">
        <v>2.25</v>
      </c>
    </row>
    <row r="1154" spans="1:27" ht="23.4" thickBot="1">
      <c r="A1154" s="115" t="s">
        <v>2817</v>
      </c>
      <c r="B1154" s="143">
        <v>1.58</v>
      </c>
      <c r="C1154" s="147">
        <v>0.5</v>
      </c>
      <c r="D1154" s="116">
        <f t="shared" si="36"/>
        <v>2019</v>
      </c>
      <c r="G1154" s="140" t="s">
        <v>1660</v>
      </c>
      <c r="H1154" s="116">
        <v>9</v>
      </c>
      <c r="I1154" s="116">
        <v>2019</v>
      </c>
      <c r="J1154" t="str">
        <f t="shared" ref="J1154:J1217" si="37">H1154&amp;"/"&amp;G1154&amp;"/"&amp;I1154</f>
        <v>9/08/2019</v>
      </c>
      <c r="N1154" s="135">
        <v>43716</v>
      </c>
      <c r="O1154" s="136">
        <v>2.0499999999999998</v>
      </c>
      <c r="P1154" s="136">
        <v>2.06</v>
      </c>
      <c r="Q1154" s="136">
        <v>2</v>
      </c>
      <c r="R1154" s="136" t="s">
        <v>434</v>
      </c>
      <c r="S1154" s="136">
        <v>1.95</v>
      </c>
      <c r="T1154" s="136">
        <v>1.78</v>
      </c>
      <c r="U1154" s="136">
        <v>1.63</v>
      </c>
      <c r="V1154" s="136">
        <v>1.58</v>
      </c>
      <c r="W1154" s="136">
        <v>1.57</v>
      </c>
      <c r="X1154" s="136">
        <v>1.65</v>
      </c>
      <c r="Y1154" s="136">
        <v>1.74</v>
      </c>
      <c r="Z1154" s="136">
        <v>2.0299999999999998</v>
      </c>
      <c r="AA1154" s="136">
        <v>2.2599999999999998</v>
      </c>
    </row>
    <row r="1155" spans="1:27" ht="23.4" thickBot="1">
      <c r="A1155" s="115" t="s">
        <v>2818</v>
      </c>
      <c r="B1155" s="144">
        <v>1.51</v>
      </c>
      <c r="C1155" s="148">
        <v>0.43</v>
      </c>
      <c r="D1155" s="116">
        <f t="shared" ref="D1155:D1218" si="38">YEAR(A1155)</f>
        <v>2019</v>
      </c>
      <c r="G1155" s="141" t="s">
        <v>1660</v>
      </c>
      <c r="H1155" s="116">
        <v>12</v>
      </c>
      <c r="I1155" s="116">
        <v>2019</v>
      </c>
      <c r="J1155" t="str">
        <f t="shared" si="37"/>
        <v>12/08/2019</v>
      </c>
      <c r="N1155" s="137">
        <v>43807</v>
      </c>
      <c r="O1155" s="138">
        <v>2.09</v>
      </c>
      <c r="P1155" s="138">
        <v>2.06</v>
      </c>
      <c r="Q1155" s="138">
        <v>2</v>
      </c>
      <c r="R1155" s="138" t="s">
        <v>434</v>
      </c>
      <c r="S1155" s="138">
        <v>1.94</v>
      </c>
      <c r="T1155" s="138">
        <v>1.75</v>
      </c>
      <c r="U1155" s="138">
        <v>1.58</v>
      </c>
      <c r="V1155" s="138">
        <v>1.51</v>
      </c>
      <c r="W1155" s="138">
        <v>1.49</v>
      </c>
      <c r="X1155" s="138">
        <v>1.56</v>
      </c>
      <c r="Y1155" s="138">
        <v>1.65</v>
      </c>
      <c r="Z1155" s="138">
        <v>1.92</v>
      </c>
      <c r="AA1155" s="138">
        <v>2.14</v>
      </c>
    </row>
    <row r="1156" spans="1:27" ht="23.4" thickBot="1">
      <c r="A1156" s="115" t="s">
        <v>2819</v>
      </c>
      <c r="B1156" s="143">
        <v>1.6</v>
      </c>
      <c r="C1156" s="147">
        <v>0.44</v>
      </c>
      <c r="D1156" s="116">
        <f t="shared" si="38"/>
        <v>2019</v>
      </c>
      <c r="G1156" s="140" t="s">
        <v>1660</v>
      </c>
      <c r="H1156" s="116">
        <v>13</v>
      </c>
      <c r="I1156" s="116">
        <v>2019</v>
      </c>
      <c r="J1156" t="str">
        <f t="shared" si="37"/>
        <v>13/08/2019</v>
      </c>
      <c r="N1156" s="136" t="s">
        <v>1132</v>
      </c>
      <c r="O1156" s="136">
        <v>2.0499999999999998</v>
      </c>
      <c r="P1156" s="136">
        <v>2.04</v>
      </c>
      <c r="Q1156" s="136">
        <v>2</v>
      </c>
      <c r="R1156" s="136" t="s">
        <v>434</v>
      </c>
      <c r="S1156" s="136">
        <v>1.96</v>
      </c>
      <c r="T1156" s="136">
        <v>1.86</v>
      </c>
      <c r="U1156" s="136">
        <v>1.66</v>
      </c>
      <c r="V1156" s="136">
        <v>1.6</v>
      </c>
      <c r="W1156" s="136">
        <v>1.57</v>
      </c>
      <c r="X1156" s="136">
        <v>1.62</v>
      </c>
      <c r="Y1156" s="136">
        <v>1.68</v>
      </c>
      <c r="Z1156" s="136">
        <v>1.94</v>
      </c>
      <c r="AA1156" s="136">
        <v>2.15</v>
      </c>
    </row>
    <row r="1157" spans="1:27" ht="23.4" thickBot="1">
      <c r="A1157" s="115" t="s">
        <v>2820</v>
      </c>
      <c r="B1157" s="144">
        <v>1.53</v>
      </c>
      <c r="C1157" s="148">
        <v>0.39</v>
      </c>
      <c r="D1157" s="116">
        <f t="shared" si="38"/>
        <v>2019</v>
      </c>
      <c r="G1157" s="141" t="s">
        <v>1660</v>
      </c>
      <c r="H1157" s="116">
        <v>14</v>
      </c>
      <c r="I1157" s="116">
        <v>2019</v>
      </c>
      <c r="J1157" t="str">
        <f t="shared" si="37"/>
        <v>14/08/2019</v>
      </c>
      <c r="N1157" s="138" t="s">
        <v>1133</v>
      </c>
      <c r="O1157" s="138">
        <v>1.98</v>
      </c>
      <c r="P1157" s="138">
        <v>1.98</v>
      </c>
      <c r="Q1157" s="138">
        <v>1.96</v>
      </c>
      <c r="R1157" s="138" t="s">
        <v>434</v>
      </c>
      <c r="S1157" s="138">
        <v>1.92</v>
      </c>
      <c r="T1157" s="138">
        <v>1.79</v>
      </c>
      <c r="U1157" s="138">
        <v>1.58</v>
      </c>
      <c r="V1157" s="138">
        <v>1.53</v>
      </c>
      <c r="W1157" s="138">
        <v>1.51</v>
      </c>
      <c r="X1157" s="138">
        <v>1.55</v>
      </c>
      <c r="Y1157" s="138">
        <v>1.59</v>
      </c>
      <c r="Z1157" s="138">
        <v>1.84</v>
      </c>
      <c r="AA1157" s="138">
        <v>2.0299999999999998</v>
      </c>
    </row>
    <row r="1158" spans="1:27" ht="23.4" thickBot="1">
      <c r="A1158" s="115" t="s">
        <v>2821</v>
      </c>
      <c r="B1158" s="143">
        <v>1.44</v>
      </c>
      <c r="C1158" s="147">
        <v>0.36</v>
      </c>
      <c r="D1158" s="116">
        <f t="shared" si="38"/>
        <v>2019</v>
      </c>
      <c r="G1158" s="140" t="s">
        <v>1660</v>
      </c>
      <c r="H1158" s="116">
        <v>15</v>
      </c>
      <c r="I1158" s="116">
        <v>2019</v>
      </c>
      <c r="J1158" t="str">
        <f t="shared" si="37"/>
        <v>15/08/2019</v>
      </c>
      <c r="N1158" s="136" t="s">
        <v>1134</v>
      </c>
      <c r="O1158" s="136">
        <v>2.08</v>
      </c>
      <c r="P1158" s="136">
        <v>1.97</v>
      </c>
      <c r="Q1158" s="136">
        <v>1.91</v>
      </c>
      <c r="R1158" s="136" t="s">
        <v>434</v>
      </c>
      <c r="S1158" s="136">
        <v>1.86</v>
      </c>
      <c r="T1158" s="136">
        <v>1.72</v>
      </c>
      <c r="U1158" s="136">
        <v>1.48</v>
      </c>
      <c r="V1158" s="136">
        <v>1.44</v>
      </c>
      <c r="W1158" s="136">
        <v>1.42</v>
      </c>
      <c r="X1158" s="136">
        <v>1.47</v>
      </c>
      <c r="Y1158" s="136">
        <v>1.52</v>
      </c>
      <c r="Z1158" s="136">
        <v>1.8</v>
      </c>
      <c r="AA1158" s="136">
        <v>1.98</v>
      </c>
    </row>
    <row r="1159" spans="1:27" ht="23.4" thickBot="1">
      <c r="A1159" s="115" t="s">
        <v>2822</v>
      </c>
      <c r="B1159" s="144">
        <v>1.44</v>
      </c>
      <c r="C1159" s="148">
        <v>0.4</v>
      </c>
      <c r="D1159" s="116">
        <f t="shared" si="38"/>
        <v>2019</v>
      </c>
      <c r="G1159" s="141" t="s">
        <v>1660</v>
      </c>
      <c r="H1159" s="116">
        <v>16</v>
      </c>
      <c r="I1159" s="116">
        <v>2019</v>
      </c>
      <c r="J1159" t="str">
        <f t="shared" si="37"/>
        <v>16/08/2019</v>
      </c>
      <c r="N1159" s="138" t="s">
        <v>1135</v>
      </c>
      <c r="O1159" s="138">
        <v>2.0499999999999998</v>
      </c>
      <c r="P1159" s="138">
        <v>1.95</v>
      </c>
      <c r="Q1159" s="138">
        <v>1.87</v>
      </c>
      <c r="R1159" s="138" t="s">
        <v>434</v>
      </c>
      <c r="S1159" s="138">
        <v>1.85</v>
      </c>
      <c r="T1159" s="138">
        <v>1.71</v>
      </c>
      <c r="U1159" s="138">
        <v>1.48</v>
      </c>
      <c r="V1159" s="138">
        <v>1.44</v>
      </c>
      <c r="W1159" s="138">
        <v>1.42</v>
      </c>
      <c r="X1159" s="138">
        <v>1.49</v>
      </c>
      <c r="Y1159" s="138">
        <v>1.55</v>
      </c>
      <c r="Z1159" s="138">
        <v>1.82</v>
      </c>
      <c r="AA1159" s="138">
        <v>2.0099999999999998</v>
      </c>
    </row>
    <row r="1160" spans="1:27" ht="23.4" thickBot="1">
      <c r="A1160" s="115" t="s">
        <v>2823</v>
      </c>
      <c r="B1160" s="143">
        <v>1.49</v>
      </c>
      <c r="C1160" s="147">
        <v>0.44</v>
      </c>
      <c r="D1160" s="116">
        <f t="shared" si="38"/>
        <v>2019</v>
      </c>
      <c r="G1160" s="140" t="s">
        <v>1660</v>
      </c>
      <c r="H1160" s="116">
        <v>19</v>
      </c>
      <c r="I1160" s="116">
        <v>2019</v>
      </c>
      <c r="J1160" t="str">
        <f t="shared" si="37"/>
        <v>19/08/2019</v>
      </c>
      <c r="N1160" s="136" t="s">
        <v>1136</v>
      </c>
      <c r="O1160" s="136">
        <v>2.06</v>
      </c>
      <c r="P1160" s="136">
        <v>1.96</v>
      </c>
      <c r="Q1160" s="136">
        <v>1.94</v>
      </c>
      <c r="R1160" s="136" t="s">
        <v>434</v>
      </c>
      <c r="S1160" s="136">
        <v>1.9</v>
      </c>
      <c r="T1160" s="136">
        <v>1.75</v>
      </c>
      <c r="U1160" s="136">
        <v>1.53</v>
      </c>
      <c r="V1160" s="136">
        <v>1.49</v>
      </c>
      <c r="W1160" s="136">
        <v>1.47</v>
      </c>
      <c r="X1160" s="136">
        <v>1.54</v>
      </c>
      <c r="Y1160" s="136">
        <v>1.6</v>
      </c>
      <c r="Z1160" s="136">
        <v>1.88</v>
      </c>
      <c r="AA1160" s="136">
        <v>2.08</v>
      </c>
    </row>
    <row r="1161" spans="1:27" ht="23.4" thickBot="1">
      <c r="A1161" s="115" t="s">
        <v>2824</v>
      </c>
      <c r="B1161" s="144">
        <v>1.44</v>
      </c>
      <c r="C1161" s="148">
        <v>0.43</v>
      </c>
      <c r="D1161" s="116">
        <f t="shared" si="38"/>
        <v>2019</v>
      </c>
      <c r="G1161" s="141" t="s">
        <v>1660</v>
      </c>
      <c r="H1161" s="116">
        <v>20</v>
      </c>
      <c r="I1161" s="116">
        <v>2019</v>
      </c>
      <c r="J1161" t="str">
        <f t="shared" si="37"/>
        <v>20/08/2019</v>
      </c>
      <c r="N1161" s="138" t="s">
        <v>1137</v>
      </c>
      <c r="O1161" s="138">
        <v>2.0499999999999998</v>
      </c>
      <c r="P1161" s="138">
        <v>1.96</v>
      </c>
      <c r="Q1161" s="138">
        <v>1.94</v>
      </c>
      <c r="R1161" s="138" t="s">
        <v>434</v>
      </c>
      <c r="S1161" s="138">
        <v>1.89</v>
      </c>
      <c r="T1161" s="138">
        <v>1.72</v>
      </c>
      <c r="U1161" s="138">
        <v>1.5</v>
      </c>
      <c r="V1161" s="138">
        <v>1.44</v>
      </c>
      <c r="W1161" s="138">
        <v>1.42</v>
      </c>
      <c r="X1161" s="138">
        <v>1.49</v>
      </c>
      <c r="Y1161" s="138">
        <v>1.55</v>
      </c>
      <c r="Z1161" s="138">
        <v>1.84</v>
      </c>
      <c r="AA1161" s="138">
        <v>2.04</v>
      </c>
    </row>
    <row r="1162" spans="1:27" ht="23.4" thickBot="1">
      <c r="A1162" s="115" t="s">
        <v>2825</v>
      </c>
      <c r="B1162" s="143">
        <v>1.5</v>
      </c>
      <c r="C1162" s="147">
        <v>0.45</v>
      </c>
      <c r="D1162" s="116">
        <f t="shared" si="38"/>
        <v>2019</v>
      </c>
      <c r="G1162" s="140" t="s">
        <v>1660</v>
      </c>
      <c r="H1162" s="116">
        <v>21</v>
      </c>
      <c r="I1162" s="116">
        <v>2019</v>
      </c>
      <c r="J1162" t="str">
        <f t="shared" si="37"/>
        <v>21/08/2019</v>
      </c>
      <c r="N1162" s="136" t="s">
        <v>1138</v>
      </c>
      <c r="O1162" s="136">
        <v>2.0299999999999998</v>
      </c>
      <c r="P1162" s="136">
        <v>1.98</v>
      </c>
      <c r="Q1162" s="136">
        <v>1.97</v>
      </c>
      <c r="R1162" s="136" t="s">
        <v>434</v>
      </c>
      <c r="S1162" s="136">
        <v>1.9</v>
      </c>
      <c r="T1162" s="136">
        <v>1.77</v>
      </c>
      <c r="U1162" s="136">
        <v>1.56</v>
      </c>
      <c r="V1162" s="136">
        <v>1.5</v>
      </c>
      <c r="W1162" s="136">
        <v>1.47</v>
      </c>
      <c r="X1162" s="136">
        <v>1.54</v>
      </c>
      <c r="Y1162" s="136">
        <v>1.59</v>
      </c>
      <c r="Z1162" s="136">
        <v>1.87</v>
      </c>
      <c r="AA1162" s="136">
        <v>2.0699999999999998</v>
      </c>
    </row>
    <row r="1163" spans="1:27" ht="23.4" thickBot="1">
      <c r="A1163" s="115" t="s">
        <v>2826</v>
      </c>
      <c r="B1163" s="144">
        <v>1.53</v>
      </c>
      <c r="C1163" s="148">
        <v>0.46</v>
      </c>
      <c r="D1163" s="116">
        <f t="shared" si="38"/>
        <v>2019</v>
      </c>
      <c r="G1163" s="141" t="s">
        <v>1660</v>
      </c>
      <c r="H1163" s="116">
        <v>22</v>
      </c>
      <c r="I1163" s="116">
        <v>2019</v>
      </c>
      <c r="J1163" t="str">
        <f t="shared" si="37"/>
        <v>22/08/2019</v>
      </c>
      <c r="N1163" s="138" t="s">
        <v>1139</v>
      </c>
      <c r="O1163" s="138">
        <v>2.1</v>
      </c>
      <c r="P1163" s="138">
        <v>2.02</v>
      </c>
      <c r="Q1163" s="138">
        <v>2</v>
      </c>
      <c r="R1163" s="138" t="s">
        <v>434</v>
      </c>
      <c r="S1163" s="138">
        <v>1.91</v>
      </c>
      <c r="T1163" s="138">
        <v>1.79</v>
      </c>
      <c r="U1163" s="138">
        <v>1.61</v>
      </c>
      <c r="V1163" s="138">
        <v>1.53</v>
      </c>
      <c r="W1163" s="138">
        <v>1.5</v>
      </c>
      <c r="X1163" s="138">
        <v>1.56</v>
      </c>
      <c r="Y1163" s="138">
        <v>1.62</v>
      </c>
      <c r="Z1163" s="138">
        <v>1.9</v>
      </c>
      <c r="AA1163" s="138">
        <v>2.11</v>
      </c>
    </row>
    <row r="1164" spans="1:27" ht="23.4" thickBot="1">
      <c r="A1164" s="115" t="s">
        <v>2827</v>
      </c>
      <c r="B1164" s="143">
        <v>1.43</v>
      </c>
      <c r="C1164" s="147">
        <v>0.38</v>
      </c>
      <c r="D1164" s="116">
        <f t="shared" si="38"/>
        <v>2019</v>
      </c>
      <c r="G1164" s="140" t="s">
        <v>1660</v>
      </c>
      <c r="H1164" s="116">
        <v>23</v>
      </c>
      <c r="I1164" s="116">
        <v>2019</v>
      </c>
      <c r="J1164" t="str">
        <f t="shared" si="37"/>
        <v>23/08/2019</v>
      </c>
      <c r="N1164" s="136" t="s">
        <v>1140</v>
      </c>
      <c r="O1164" s="136">
        <v>2.0699999999999998</v>
      </c>
      <c r="P1164" s="136">
        <v>2.02</v>
      </c>
      <c r="Q1164" s="136">
        <v>1.97</v>
      </c>
      <c r="R1164" s="136" t="s">
        <v>434</v>
      </c>
      <c r="S1164" s="136">
        <v>1.87</v>
      </c>
      <c r="T1164" s="136">
        <v>1.73</v>
      </c>
      <c r="U1164" s="136">
        <v>1.51</v>
      </c>
      <c r="V1164" s="136">
        <v>1.43</v>
      </c>
      <c r="W1164" s="136">
        <v>1.4</v>
      </c>
      <c r="X1164" s="136">
        <v>1.46</v>
      </c>
      <c r="Y1164" s="136">
        <v>1.52</v>
      </c>
      <c r="Z1164" s="136">
        <v>1.82</v>
      </c>
      <c r="AA1164" s="136">
        <v>2.02</v>
      </c>
    </row>
    <row r="1165" spans="1:27" ht="23.4" thickBot="1">
      <c r="A1165" s="115" t="s">
        <v>2828</v>
      </c>
      <c r="B1165" s="144">
        <v>1.47</v>
      </c>
      <c r="C1165" s="148">
        <v>0.39</v>
      </c>
      <c r="D1165" s="116">
        <f t="shared" si="38"/>
        <v>2019</v>
      </c>
      <c r="G1165" s="141" t="s">
        <v>1660</v>
      </c>
      <c r="H1165" s="116">
        <v>26</v>
      </c>
      <c r="I1165" s="116">
        <v>2019</v>
      </c>
      <c r="J1165" t="str">
        <f t="shared" si="37"/>
        <v>26/08/2019</v>
      </c>
      <c r="N1165" s="138" t="s">
        <v>1141</v>
      </c>
      <c r="O1165" s="138">
        <v>2.09</v>
      </c>
      <c r="P1165" s="138">
        <v>2.0299999999999998</v>
      </c>
      <c r="Q1165" s="138">
        <v>2.0099999999999998</v>
      </c>
      <c r="R1165" s="138" t="s">
        <v>434</v>
      </c>
      <c r="S1165" s="138">
        <v>1.9</v>
      </c>
      <c r="T1165" s="138">
        <v>1.75</v>
      </c>
      <c r="U1165" s="138">
        <v>1.54</v>
      </c>
      <c r="V1165" s="138">
        <v>1.47</v>
      </c>
      <c r="W1165" s="138">
        <v>1.43</v>
      </c>
      <c r="X1165" s="138">
        <v>1.49</v>
      </c>
      <c r="Y1165" s="138">
        <v>1.54</v>
      </c>
      <c r="Z1165" s="138">
        <v>1.84</v>
      </c>
      <c r="AA1165" s="138">
        <v>2.04</v>
      </c>
    </row>
    <row r="1166" spans="1:27" ht="23.4" thickBot="1">
      <c r="A1166" s="115" t="s">
        <v>2829</v>
      </c>
      <c r="B1166" s="143">
        <v>1.43</v>
      </c>
      <c r="C1166" s="147">
        <v>0.32</v>
      </c>
      <c r="D1166" s="116">
        <f t="shared" si="38"/>
        <v>2019</v>
      </c>
      <c r="G1166" s="140" t="s">
        <v>1660</v>
      </c>
      <c r="H1166" s="116">
        <v>27</v>
      </c>
      <c r="I1166" s="116">
        <v>2019</v>
      </c>
      <c r="J1166" t="str">
        <f t="shared" si="37"/>
        <v>27/08/2019</v>
      </c>
      <c r="N1166" s="136" t="s">
        <v>1142</v>
      </c>
      <c r="O1166" s="136">
        <v>2.0699999999999998</v>
      </c>
      <c r="P1166" s="136">
        <v>2.0299999999999998</v>
      </c>
      <c r="Q1166" s="136">
        <v>1.98</v>
      </c>
      <c r="R1166" s="136" t="s">
        <v>434</v>
      </c>
      <c r="S1166" s="136">
        <v>1.94</v>
      </c>
      <c r="T1166" s="136">
        <v>1.77</v>
      </c>
      <c r="U1166" s="136">
        <v>1.53</v>
      </c>
      <c r="V1166" s="136">
        <v>1.43</v>
      </c>
      <c r="W1166" s="136">
        <v>1.4</v>
      </c>
      <c r="X1166" s="136">
        <v>1.44</v>
      </c>
      <c r="Y1166" s="136">
        <v>1.49</v>
      </c>
      <c r="Z1166" s="136">
        <v>1.77</v>
      </c>
      <c r="AA1166" s="136">
        <v>1.97</v>
      </c>
    </row>
    <row r="1167" spans="1:27" ht="23.4" thickBot="1">
      <c r="A1167" s="115" t="s">
        <v>2830</v>
      </c>
      <c r="B1167" s="144">
        <v>1.42</v>
      </c>
      <c r="C1167" s="148">
        <v>0.28000000000000003</v>
      </c>
      <c r="D1167" s="116">
        <f t="shared" si="38"/>
        <v>2019</v>
      </c>
      <c r="G1167" s="141" t="s">
        <v>1660</v>
      </c>
      <c r="H1167" s="116">
        <v>28</v>
      </c>
      <c r="I1167" s="116">
        <v>2019</v>
      </c>
      <c r="J1167" t="str">
        <f t="shared" si="37"/>
        <v>28/08/2019</v>
      </c>
      <c r="N1167" s="138" t="s">
        <v>1143</v>
      </c>
      <c r="O1167" s="138">
        <v>2.0699999999999998</v>
      </c>
      <c r="P1167" s="138">
        <v>2.04</v>
      </c>
      <c r="Q1167" s="138">
        <v>1.99</v>
      </c>
      <c r="R1167" s="138" t="s">
        <v>434</v>
      </c>
      <c r="S1167" s="138">
        <v>1.89</v>
      </c>
      <c r="T1167" s="138">
        <v>1.74</v>
      </c>
      <c r="U1167" s="138">
        <v>1.5</v>
      </c>
      <c r="V1167" s="138">
        <v>1.42</v>
      </c>
      <c r="W1167" s="138">
        <v>1.37</v>
      </c>
      <c r="X1167" s="138">
        <v>1.42</v>
      </c>
      <c r="Y1167" s="138">
        <v>1.47</v>
      </c>
      <c r="Z1167" s="138">
        <v>1.76</v>
      </c>
      <c r="AA1167" s="138">
        <v>1.94</v>
      </c>
    </row>
    <row r="1168" spans="1:27" ht="23.4" thickBot="1">
      <c r="A1168" s="115" t="s">
        <v>2831</v>
      </c>
      <c r="B1168" s="143">
        <v>1.44</v>
      </c>
      <c r="C1168" s="147">
        <v>0.27</v>
      </c>
      <c r="D1168" s="116">
        <f t="shared" si="38"/>
        <v>2019</v>
      </c>
      <c r="G1168" s="140" t="s">
        <v>1660</v>
      </c>
      <c r="H1168" s="116">
        <v>29</v>
      </c>
      <c r="I1168" s="116">
        <v>2019</v>
      </c>
      <c r="J1168" t="str">
        <f t="shared" si="37"/>
        <v>29/08/2019</v>
      </c>
      <c r="N1168" s="136" t="s">
        <v>1144</v>
      </c>
      <c r="O1168" s="136">
        <v>2.1</v>
      </c>
      <c r="P1168" s="136">
        <v>2.0299999999999998</v>
      </c>
      <c r="Q1168" s="136">
        <v>1.99</v>
      </c>
      <c r="R1168" s="136" t="s">
        <v>434</v>
      </c>
      <c r="S1168" s="136">
        <v>1.89</v>
      </c>
      <c r="T1168" s="136">
        <v>1.75</v>
      </c>
      <c r="U1168" s="136">
        <v>1.53</v>
      </c>
      <c r="V1168" s="136">
        <v>1.44</v>
      </c>
      <c r="W1168" s="136">
        <v>1.4</v>
      </c>
      <c r="X1168" s="136">
        <v>1.46</v>
      </c>
      <c r="Y1168" s="136">
        <v>1.5</v>
      </c>
      <c r="Z1168" s="136">
        <v>1.78</v>
      </c>
      <c r="AA1168" s="136">
        <v>1.97</v>
      </c>
    </row>
    <row r="1169" spans="1:27" ht="23.4" thickBot="1">
      <c r="A1169" s="115" t="s">
        <v>2832</v>
      </c>
      <c r="B1169" s="144">
        <v>1.42</v>
      </c>
      <c r="C1169" s="148">
        <v>0.31</v>
      </c>
      <c r="D1169" s="116">
        <f t="shared" si="38"/>
        <v>2019</v>
      </c>
      <c r="G1169" s="141" t="s">
        <v>1660</v>
      </c>
      <c r="H1169" s="116">
        <v>30</v>
      </c>
      <c r="I1169" s="116">
        <v>2019</v>
      </c>
      <c r="J1169" t="str">
        <f t="shared" si="37"/>
        <v>30/08/2019</v>
      </c>
      <c r="N1169" s="138" t="s">
        <v>1145</v>
      </c>
      <c r="O1169" s="138">
        <v>2.1</v>
      </c>
      <c r="P1169" s="138">
        <v>2.04</v>
      </c>
      <c r="Q1169" s="138">
        <v>1.99</v>
      </c>
      <c r="R1169" s="138" t="s">
        <v>434</v>
      </c>
      <c r="S1169" s="138">
        <v>1.89</v>
      </c>
      <c r="T1169" s="138">
        <v>1.76</v>
      </c>
      <c r="U1169" s="138">
        <v>1.5</v>
      </c>
      <c r="V1169" s="138">
        <v>1.42</v>
      </c>
      <c r="W1169" s="138">
        <v>1.39</v>
      </c>
      <c r="X1169" s="138">
        <v>1.45</v>
      </c>
      <c r="Y1169" s="138">
        <v>1.5</v>
      </c>
      <c r="Z1169" s="138">
        <v>1.78</v>
      </c>
      <c r="AA1169" s="138">
        <v>1.96</v>
      </c>
    </row>
    <row r="1170" spans="1:27" ht="23.4" thickBot="1">
      <c r="A1170" s="115" t="s">
        <v>2833</v>
      </c>
      <c r="B1170" s="143">
        <v>1.38</v>
      </c>
      <c r="C1170" s="147">
        <v>0.33</v>
      </c>
      <c r="D1170" s="116">
        <f t="shared" si="38"/>
        <v>2019</v>
      </c>
      <c r="G1170" s="140" t="s">
        <v>1661</v>
      </c>
      <c r="H1170" s="116">
        <v>3</v>
      </c>
      <c r="I1170" s="116">
        <v>2019</v>
      </c>
      <c r="J1170" t="str">
        <f t="shared" si="37"/>
        <v>3/09/2019</v>
      </c>
      <c r="N1170" s="135">
        <v>43533</v>
      </c>
      <c r="O1170" s="136">
        <v>2.06</v>
      </c>
      <c r="P1170" s="136">
        <v>2.0099999999999998</v>
      </c>
      <c r="Q1170" s="136">
        <v>1.98</v>
      </c>
      <c r="R1170" s="136" t="s">
        <v>434</v>
      </c>
      <c r="S1170" s="136">
        <v>1.88</v>
      </c>
      <c r="T1170" s="136">
        <v>1.72</v>
      </c>
      <c r="U1170" s="136">
        <v>1.47</v>
      </c>
      <c r="V1170" s="136">
        <v>1.38</v>
      </c>
      <c r="W1170" s="136">
        <v>1.35</v>
      </c>
      <c r="X1170" s="136">
        <v>1.42</v>
      </c>
      <c r="Y1170" s="136">
        <v>1.47</v>
      </c>
      <c r="Z1170" s="136">
        <v>1.77</v>
      </c>
      <c r="AA1170" s="136">
        <v>1.95</v>
      </c>
    </row>
    <row r="1171" spans="1:27" ht="23.4" thickBot="1">
      <c r="A1171" s="115" t="s">
        <v>2834</v>
      </c>
      <c r="B1171" s="144">
        <v>1.36</v>
      </c>
      <c r="C1171" s="148">
        <v>0.34</v>
      </c>
      <c r="D1171" s="116">
        <f t="shared" si="38"/>
        <v>2019</v>
      </c>
      <c r="G1171" s="141" t="s">
        <v>1661</v>
      </c>
      <c r="H1171" s="116">
        <v>4</v>
      </c>
      <c r="I1171" s="116">
        <v>2019</v>
      </c>
      <c r="J1171" t="str">
        <f t="shared" si="37"/>
        <v>4/09/2019</v>
      </c>
      <c r="N1171" s="137">
        <v>43564</v>
      </c>
      <c r="O1171" s="138">
        <v>2.0499999999999998</v>
      </c>
      <c r="P1171" s="138">
        <v>2.02</v>
      </c>
      <c r="Q1171" s="138">
        <v>1.97</v>
      </c>
      <c r="R1171" s="138" t="s">
        <v>434</v>
      </c>
      <c r="S1171" s="138">
        <v>1.87</v>
      </c>
      <c r="T1171" s="138">
        <v>1.69</v>
      </c>
      <c r="U1171" s="138">
        <v>1.43</v>
      </c>
      <c r="V1171" s="138">
        <v>1.36</v>
      </c>
      <c r="W1171" s="138">
        <v>1.32</v>
      </c>
      <c r="X1171" s="138">
        <v>1.4</v>
      </c>
      <c r="Y1171" s="138">
        <v>1.47</v>
      </c>
      <c r="Z1171" s="138">
        <v>1.77</v>
      </c>
      <c r="AA1171" s="138">
        <v>1.97</v>
      </c>
    </row>
    <row r="1172" spans="1:27" ht="23.4" thickBot="1">
      <c r="A1172" s="115" t="s">
        <v>2835</v>
      </c>
      <c r="B1172" s="143">
        <v>1.47</v>
      </c>
      <c r="C1172" s="147">
        <v>0.39</v>
      </c>
      <c r="D1172" s="116">
        <f t="shared" si="38"/>
        <v>2019</v>
      </c>
      <c r="G1172" s="140" t="s">
        <v>1661</v>
      </c>
      <c r="H1172" s="116">
        <v>5</v>
      </c>
      <c r="I1172" s="116">
        <v>2019</v>
      </c>
      <c r="J1172" t="str">
        <f t="shared" si="37"/>
        <v>5/09/2019</v>
      </c>
      <c r="N1172" s="135">
        <v>43594</v>
      </c>
      <c r="O1172" s="136">
        <v>2.0499999999999998</v>
      </c>
      <c r="P1172" s="136">
        <v>2.0099999999999998</v>
      </c>
      <c r="Q1172" s="136">
        <v>1.97</v>
      </c>
      <c r="R1172" s="136" t="s">
        <v>434</v>
      </c>
      <c r="S1172" s="136">
        <v>1.88</v>
      </c>
      <c r="T1172" s="136">
        <v>1.73</v>
      </c>
      <c r="U1172" s="136">
        <v>1.55</v>
      </c>
      <c r="V1172" s="136">
        <v>1.47</v>
      </c>
      <c r="W1172" s="136">
        <v>1.43</v>
      </c>
      <c r="X1172" s="136">
        <v>1.51</v>
      </c>
      <c r="Y1172" s="136">
        <v>1.57</v>
      </c>
      <c r="Z1172" s="136">
        <v>1.86</v>
      </c>
      <c r="AA1172" s="136">
        <v>2.06</v>
      </c>
    </row>
    <row r="1173" spans="1:27" ht="23.4" thickBot="1">
      <c r="A1173" s="115" t="s">
        <v>2836</v>
      </c>
      <c r="B1173" s="144">
        <v>1.46</v>
      </c>
      <c r="C1173" s="148">
        <v>0.37</v>
      </c>
      <c r="D1173" s="116">
        <f t="shared" si="38"/>
        <v>2019</v>
      </c>
      <c r="G1173" s="141" t="s">
        <v>1661</v>
      </c>
      <c r="H1173" s="116">
        <v>6</v>
      </c>
      <c r="I1173" s="116">
        <v>2019</v>
      </c>
      <c r="J1173" t="str">
        <f t="shared" si="37"/>
        <v>6/09/2019</v>
      </c>
      <c r="N1173" s="137">
        <v>43625</v>
      </c>
      <c r="O1173" s="138">
        <v>2.0499999999999998</v>
      </c>
      <c r="P1173" s="138">
        <v>2</v>
      </c>
      <c r="Q1173" s="138">
        <v>1.96</v>
      </c>
      <c r="R1173" s="138" t="s">
        <v>434</v>
      </c>
      <c r="S1173" s="138">
        <v>1.88</v>
      </c>
      <c r="T1173" s="138">
        <v>1.73</v>
      </c>
      <c r="U1173" s="138">
        <v>1.53</v>
      </c>
      <c r="V1173" s="138">
        <v>1.46</v>
      </c>
      <c r="W1173" s="138">
        <v>1.42</v>
      </c>
      <c r="X1173" s="138">
        <v>1.5</v>
      </c>
      <c r="Y1173" s="138">
        <v>1.55</v>
      </c>
      <c r="Z1173" s="138">
        <v>1.83</v>
      </c>
      <c r="AA1173" s="138">
        <v>2.02</v>
      </c>
    </row>
    <row r="1174" spans="1:27" ht="23.4" thickBot="1">
      <c r="A1174" s="115" t="s">
        <v>2837</v>
      </c>
      <c r="B1174" s="143">
        <v>1.52</v>
      </c>
      <c r="C1174" s="147">
        <v>0.43</v>
      </c>
      <c r="D1174" s="116">
        <f t="shared" si="38"/>
        <v>2019</v>
      </c>
      <c r="G1174" s="140" t="s">
        <v>1661</v>
      </c>
      <c r="H1174" s="116">
        <v>9</v>
      </c>
      <c r="I1174" s="116">
        <v>2019</v>
      </c>
      <c r="J1174" t="str">
        <f t="shared" si="37"/>
        <v>9/09/2019</v>
      </c>
      <c r="N1174" s="135">
        <v>43717</v>
      </c>
      <c r="O1174" s="136">
        <v>2.04</v>
      </c>
      <c r="P1174" s="136">
        <v>1.99</v>
      </c>
      <c r="Q1174" s="136">
        <v>1.96</v>
      </c>
      <c r="R1174" s="136" t="s">
        <v>434</v>
      </c>
      <c r="S1174" s="136">
        <v>1.87</v>
      </c>
      <c r="T1174" s="136">
        <v>1.74</v>
      </c>
      <c r="U1174" s="136">
        <v>1.58</v>
      </c>
      <c r="V1174" s="136">
        <v>1.52</v>
      </c>
      <c r="W1174" s="136">
        <v>1.49</v>
      </c>
      <c r="X1174" s="136">
        <v>1.57</v>
      </c>
      <c r="Y1174" s="136">
        <v>1.63</v>
      </c>
      <c r="Z1174" s="136">
        <v>1.91</v>
      </c>
      <c r="AA1174" s="136">
        <v>2.11</v>
      </c>
    </row>
    <row r="1175" spans="1:27" ht="23.4" thickBot="1">
      <c r="A1175" s="115" t="s">
        <v>2838</v>
      </c>
      <c r="B1175" s="144">
        <v>1.61</v>
      </c>
      <c r="C1175" s="148">
        <v>0.5</v>
      </c>
      <c r="D1175" s="116">
        <f t="shared" si="38"/>
        <v>2019</v>
      </c>
      <c r="G1175" s="141" t="s">
        <v>1661</v>
      </c>
      <c r="H1175" s="116">
        <v>10</v>
      </c>
      <c r="I1175" s="116">
        <v>2019</v>
      </c>
      <c r="J1175" t="str">
        <f t="shared" si="37"/>
        <v>10/09/2019</v>
      </c>
      <c r="N1175" s="137">
        <v>43747</v>
      </c>
      <c r="O1175" s="138">
        <v>2.04</v>
      </c>
      <c r="P1175" s="138">
        <v>1.99</v>
      </c>
      <c r="Q1175" s="138">
        <v>1.95</v>
      </c>
      <c r="R1175" s="138" t="s">
        <v>434</v>
      </c>
      <c r="S1175" s="138">
        <v>1.89</v>
      </c>
      <c r="T1175" s="138">
        <v>1.81</v>
      </c>
      <c r="U1175" s="138">
        <v>1.67</v>
      </c>
      <c r="V1175" s="138">
        <v>1.61</v>
      </c>
      <c r="W1175" s="138">
        <v>1.58</v>
      </c>
      <c r="X1175" s="138">
        <v>1.66</v>
      </c>
      <c r="Y1175" s="138">
        <v>1.72</v>
      </c>
      <c r="Z1175" s="138">
        <v>2</v>
      </c>
      <c r="AA1175" s="138">
        <v>2.19</v>
      </c>
    </row>
    <row r="1176" spans="1:27" ht="23.4" thickBot="1">
      <c r="A1176" s="115" t="s">
        <v>2839</v>
      </c>
      <c r="B1176" s="143">
        <v>1.62</v>
      </c>
      <c r="C1176" s="147">
        <v>0.52</v>
      </c>
      <c r="D1176" s="116">
        <f t="shared" si="38"/>
        <v>2019</v>
      </c>
      <c r="G1176" s="140" t="s">
        <v>1661</v>
      </c>
      <c r="H1176" s="116">
        <v>11</v>
      </c>
      <c r="I1176" s="116">
        <v>2019</v>
      </c>
      <c r="J1176" t="str">
        <f t="shared" si="37"/>
        <v>11/09/2019</v>
      </c>
      <c r="N1176" s="135">
        <v>43778</v>
      </c>
      <c r="O1176" s="136">
        <v>2.0099999999999998</v>
      </c>
      <c r="P1176" s="136">
        <v>1.97</v>
      </c>
      <c r="Q1176" s="136">
        <v>1.96</v>
      </c>
      <c r="R1176" s="136" t="s">
        <v>434</v>
      </c>
      <c r="S1176" s="136">
        <v>1.88</v>
      </c>
      <c r="T1176" s="136">
        <v>1.79</v>
      </c>
      <c r="U1176" s="136">
        <v>1.68</v>
      </c>
      <c r="V1176" s="136">
        <v>1.62</v>
      </c>
      <c r="W1176" s="136">
        <v>1.6</v>
      </c>
      <c r="X1176" s="136">
        <v>1.68</v>
      </c>
      <c r="Y1176" s="136">
        <v>1.75</v>
      </c>
      <c r="Z1176" s="136">
        <v>2.02</v>
      </c>
      <c r="AA1176" s="136">
        <v>2.2200000000000002</v>
      </c>
    </row>
    <row r="1177" spans="1:27" ht="23.4" thickBot="1">
      <c r="A1177" s="115" t="s">
        <v>2840</v>
      </c>
      <c r="B1177" s="144">
        <v>1.67</v>
      </c>
      <c r="C1177" s="148">
        <v>0.54</v>
      </c>
      <c r="D1177" s="116">
        <f t="shared" si="38"/>
        <v>2019</v>
      </c>
      <c r="G1177" s="141" t="s">
        <v>1661</v>
      </c>
      <c r="H1177" s="116">
        <v>12</v>
      </c>
      <c r="I1177" s="116">
        <v>2019</v>
      </c>
      <c r="J1177" t="str">
        <f t="shared" si="37"/>
        <v>12/09/2019</v>
      </c>
      <c r="N1177" s="137">
        <v>43808</v>
      </c>
      <c r="O1177" s="138">
        <v>1.99</v>
      </c>
      <c r="P1177" s="138">
        <v>1.97</v>
      </c>
      <c r="Q1177" s="138">
        <v>1.95</v>
      </c>
      <c r="R1177" s="138" t="s">
        <v>434</v>
      </c>
      <c r="S1177" s="138">
        <v>1.9</v>
      </c>
      <c r="T1177" s="138">
        <v>1.82</v>
      </c>
      <c r="U1177" s="138">
        <v>1.72</v>
      </c>
      <c r="V1177" s="138">
        <v>1.67</v>
      </c>
      <c r="W1177" s="138">
        <v>1.65</v>
      </c>
      <c r="X1177" s="138">
        <v>1.72</v>
      </c>
      <c r="Y1177" s="138">
        <v>1.79</v>
      </c>
      <c r="Z1177" s="138">
        <v>2.06</v>
      </c>
      <c r="AA1177" s="138">
        <v>2.2200000000000002</v>
      </c>
    </row>
    <row r="1178" spans="1:27" ht="23.4" thickBot="1">
      <c r="A1178" s="115" t="s">
        <v>2841</v>
      </c>
      <c r="B1178" s="143">
        <v>1.76</v>
      </c>
      <c r="C1178" s="147">
        <v>0.61</v>
      </c>
      <c r="D1178" s="116">
        <f t="shared" si="38"/>
        <v>2019</v>
      </c>
      <c r="G1178" s="140" t="s">
        <v>1661</v>
      </c>
      <c r="H1178" s="116">
        <v>13</v>
      </c>
      <c r="I1178" s="116">
        <v>2019</v>
      </c>
      <c r="J1178" t="str">
        <f t="shared" si="37"/>
        <v>13/09/2019</v>
      </c>
      <c r="N1178" s="136" t="s">
        <v>1146</v>
      </c>
      <c r="O1178" s="136">
        <v>1.99</v>
      </c>
      <c r="P1178" s="136">
        <v>1.98</v>
      </c>
      <c r="Q1178" s="136">
        <v>1.96</v>
      </c>
      <c r="R1178" s="136" t="s">
        <v>434</v>
      </c>
      <c r="S1178" s="136">
        <v>1.92</v>
      </c>
      <c r="T1178" s="136">
        <v>1.88</v>
      </c>
      <c r="U1178" s="136">
        <v>1.79</v>
      </c>
      <c r="V1178" s="136">
        <v>1.76</v>
      </c>
      <c r="W1178" s="136">
        <v>1.75</v>
      </c>
      <c r="X1178" s="136">
        <v>1.83</v>
      </c>
      <c r="Y1178" s="136">
        <v>1.9</v>
      </c>
      <c r="Z1178" s="136">
        <v>2.17</v>
      </c>
      <c r="AA1178" s="136">
        <v>2.37</v>
      </c>
    </row>
    <row r="1179" spans="1:27" ht="23.4" thickBot="1">
      <c r="A1179" s="115" t="s">
        <v>2842</v>
      </c>
      <c r="B1179" s="144">
        <v>1.71</v>
      </c>
      <c r="C1179" s="148">
        <v>0.55000000000000004</v>
      </c>
      <c r="D1179" s="116">
        <f t="shared" si="38"/>
        <v>2019</v>
      </c>
      <c r="G1179" s="141" t="s">
        <v>1661</v>
      </c>
      <c r="H1179" s="116">
        <v>16</v>
      </c>
      <c r="I1179" s="116">
        <v>2019</v>
      </c>
      <c r="J1179" t="str">
        <f t="shared" si="37"/>
        <v>16/09/2019</v>
      </c>
      <c r="N1179" s="138" t="s">
        <v>1147</v>
      </c>
      <c r="O1179" s="138">
        <v>2.08</v>
      </c>
      <c r="P1179" s="138">
        <v>2.02</v>
      </c>
      <c r="Q1179" s="138">
        <v>1.99</v>
      </c>
      <c r="R1179" s="138" t="s">
        <v>434</v>
      </c>
      <c r="S1179" s="138">
        <v>1.93</v>
      </c>
      <c r="T1179" s="138">
        <v>1.86</v>
      </c>
      <c r="U1179" s="138">
        <v>1.74</v>
      </c>
      <c r="V1179" s="138">
        <v>1.71</v>
      </c>
      <c r="W1179" s="138">
        <v>1.69</v>
      </c>
      <c r="X1179" s="138">
        <v>1.77</v>
      </c>
      <c r="Y1179" s="138">
        <v>1.84</v>
      </c>
      <c r="Z1179" s="138">
        <v>2.11</v>
      </c>
      <c r="AA1179" s="138">
        <v>2.31</v>
      </c>
    </row>
    <row r="1180" spans="1:27" ht="23.4" thickBot="1">
      <c r="A1180" s="115" t="s">
        <v>2843</v>
      </c>
      <c r="B1180" s="143">
        <v>1.68</v>
      </c>
      <c r="C1180" s="147">
        <v>0.52</v>
      </c>
      <c r="D1180" s="116">
        <f t="shared" si="38"/>
        <v>2019</v>
      </c>
      <c r="G1180" s="140" t="s">
        <v>1661</v>
      </c>
      <c r="H1180" s="116">
        <v>17</v>
      </c>
      <c r="I1180" s="116">
        <v>2019</v>
      </c>
      <c r="J1180" t="str">
        <f t="shared" si="37"/>
        <v>17/09/2019</v>
      </c>
      <c r="N1180" s="136" t="s">
        <v>1148</v>
      </c>
      <c r="O1180" s="136">
        <v>2.1</v>
      </c>
      <c r="P1180" s="136">
        <v>2.06</v>
      </c>
      <c r="Q1180" s="136">
        <v>1.99</v>
      </c>
      <c r="R1180" s="136" t="s">
        <v>434</v>
      </c>
      <c r="S1180" s="136">
        <v>1.93</v>
      </c>
      <c r="T1180" s="136">
        <v>1.87</v>
      </c>
      <c r="U1180" s="136">
        <v>1.72</v>
      </c>
      <c r="V1180" s="136">
        <v>1.68</v>
      </c>
      <c r="W1180" s="136">
        <v>1.66</v>
      </c>
      <c r="X1180" s="136">
        <v>1.75</v>
      </c>
      <c r="Y1180" s="136">
        <v>1.81</v>
      </c>
      <c r="Z1180" s="136">
        <v>2.08</v>
      </c>
      <c r="AA1180" s="136">
        <v>2.27</v>
      </c>
    </row>
    <row r="1181" spans="1:27" ht="23.4" thickBot="1">
      <c r="A1181" s="115" t="s">
        <v>2844</v>
      </c>
      <c r="B1181" s="144">
        <v>1.72</v>
      </c>
      <c r="C1181" s="148">
        <v>0.55000000000000004</v>
      </c>
      <c r="D1181" s="116">
        <f t="shared" si="38"/>
        <v>2019</v>
      </c>
      <c r="G1181" s="141" t="s">
        <v>1661</v>
      </c>
      <c r="H1181" s="116">
        <v>18</v>
      </c>
      <c r="I1181" s="116">
        <v>2019</v>
      </c>
      <c r="J1181" t="str">
        <f t="shared" si="37"/>
        <v>18/09/2019</v>
      </c>
      <c r="N1181" s="138" t="s">
        <v>1149</v>
      </c>
      <c r="O1181" s="138">
        <v>1.94</v>
      </c>
      <c r="P1181" s="138">
        <v>1.93</v>
      </c>
      <c r="Q1181" s="138">
        <v>1.95</v>
      </c>
      <c r="R1181" s="138" t="s">
        <v>434</v>
      </c>
      <c r="S1181" s="138">
        <v>1.91</v>
      </c>
      <c r="T1181" s="138">
        <v>1.87</v>
      </c>
      <c r="U1181" s="138">
        <v>1.77</v>
      </c>
      <c r="V1181" s="138">
        <v>1.72</v>
      </c>
      <c r="W1181" s="138">
        <v>1.68</v>
      </c>
      <c r="X1181" s="138">
        <v>1.76</v>
      </c>
      <c r="Y1181" s="138">
        <v>1.8</v>
      </c>
      <c r="Z1181" s="138">
        <v>2.06</v>
      </c>
      <c r="AA1181" s="138">
        <v>2.25</v>
      </c>
    </row>
    <row r="1182" spans="1:27" ht="23.4" thickBot="1">
      <c r="A1182" s="115" t="s">
        <v>2845</v>
      </c>
      <c r="B1182" s="143">
        <v>1.68</v>
      </c>
      <c r="C1182" s="147">
        <v>0.53</v>
      </c>
      <c r="D1182" s="116">
        <f t="shared" si="38"/>
        <v>2019</v>
      </c>
      <c r="G1182" s="140" t="s">
        <v>1661</v>
      </c>
      <c r="H1182" s="116">
        <v>19</v>
      </c>
      <c r="I1182" s="116">
        <v>2019</v>
      </c>
      <c r="J1182" t="str">
        <f t="shared" si="37"/>
        <v>19/09/2019</v>
      </c>
      <c r="N1182" s="136" t="s">
        <v>1150</v>
      </c>
      <c r="O1182" s="136">
        <v>2.0099999999999998</v>
      </c>
      <c r="P1182" s="136">
        <v>1.99</v>
      </c>
      <c r="Q1182" s="136">
        <v>1.93</v>
      </c>
      <c r="R1182" s="136" t="s">
        <v>434</v>
      </c>
      <c r="S1182" s="136">
        <v>1.92</v>
      </c>
      <c r="T1182" s="136">
        <v>1.88</v>
      </c>
      <c r="U1182" s="136">
        <v>1.74</v>
      </c>
      <c r="V1182" s="136">
        <v>1.68</v>
      </c>
      <c r="W1182" s="136">
        <v>1.66</v>
      </c>
      <c r="X1182" s="136">
        <v>1.73</v>
      </c>
      <c r="Y1182" s="136">
        <v>1.79</v>
      </c>
      <c r="Z1182" s="136">
        <v>2.04</v>
      </c>
      <c r="AA1182" s="136">
        <v>2.2200000000000002</v>
      </c>
    </row>
    <row r="1183" spans="1:27" ht="23.4" thickBot="1">
      <c r="A1183" s="115" t="s">
        <v>2846</v>
      </c>
      <c r="B1183" s="144">
        <v>1.63</v>
      </c>
      <c r="C1183" s="148">
        <v>0.46</v>
      </c>
      <c r="D1183" s="116">
        <f t="shared" si="38"/>
        <v>2019</v>
      </c>
      <c r="G1183" s="141" t="s">
        <v>1661</v>
      </c>
      <c r="H1183" s="116">
        <v>20</v>
      </c>
      <c r="I1183" s="116">
        <v>2019</v>
      </c>
      <c r="J1183" t="str">
        <f t="shared" si="37"/>
        <v>20/09/2019</v>
      </c>
      <c r="N1183" s="138" t="s">
        <v>1151</v>
      </c>
      <c r="O1183" s="138">
        <v>1.95</v>
      </c>
      <c r="P1183" s="138">
        <v>1.94</v>
      </c>
      <c r="Q1183" s="138">
        <v>1.91</v>
      </c>
      <c r="R1183" s="138" t="s">
        <v>434</v>
      </c>
      <c r="S1183" s="138">
        <v>1.91</v>
      </c>
      <c r="T1183" s="138">
        <v>1.84</v>
      </c>
      <c r="U1183" s="138">
        <v>1.69</v>
      </c>
      <c r="V1183" s="138">
        <v>1.63</v>
      </c>
      <c r="W1183" s="138">
        <v>1.61</v>
      </c>
      <c r="X1183" s="138">
        <v>1.68</v>
      </c>
      <c r="Y1183" s="138">
        <v>1.74</v>
      </c>
      <c r="Z1183" s="138">
        <v>1.99</v>
      </c>
      <c r="AA1183" s="138">
        <v>2.17</v>
      </c>
    </row>
    <row r="1184" spans="1:27" ht="23.4" thickBot="1">
      <c r="A1184" s="115" t="s">
        <v>2847</v>
      </c>
      <c r="B1184" s="143">
        <v>1.61</v>
      </c>
      <c r="C1184" s="147">
        <v>0.45</v>
      </c>
      <c r="D1184" s="116">
        <f t="shared" si="38"/>
        <v>2019</v>
      </c>
      <c r="G1184" s="140" t="s">
        <v>1661</v>
      </c>
      <c r="H1184" s="116">
        <v>23</v>
      </c>
      <c r="I1184" s="116">
        <v>2019</v>
      </c>
      <c r="J1184" t="str">
        <f t="shared" si="37"/>
        <v>23/09/2019</v>
      </c>
      <c r="N1184" s="136" t="s">
        <v>1152</v>
      </c>
      <c r="O1184" s="136">
        <v>1.94</v>
      </c>
      <c r="P1184" s="136">
        <v>1.94</v>
      </c>
      <c r="Q1184" s="136">
        <v>1.94</v>
      </c>
      <c r="R1184" s="136" t="s">
        <v>434</v>
      </c>
      <c r="S1184" s="136">
        <v>1.93</v>
      </c>
      <c r="T1184" s="136">
        <v>1.81</v>
      </c>
      <c r="U1184" s="136">
        <v>1.68</v>
      </c>
      <c r="V1184" s="136">
        <v>1.61</v>
      </c>
      <c r="W1184" s="136">
        <v>1.59</v>
      </c>
      <c r="X1184" s="136">
        <v>1.65</v>
      </c>
      <c r="Y1184" s="136">
        <v>1.72</v>
      </c>
      <c r="Z1184" s="136">
        <v>1.98</v>
      </c>
      <c r="AA1184" s="136">
        <v>2.16</v>
      </c>
    </row>
    <row r="1185" spans="1:27" ht="23.4" thickBot="1">
      <c r="A1185" s="115" t="s">
        <v>2848</v>
      </c>
      <c r="B1185" s="144">
        <v>1.53</v>
      </c>
      <c r="C1185" s="148">
        <v>0.41</v>
      </c>
      <c r="D1185" s="116">
        <f t="shared" si="38"/>
        <v>2019</v>
      </c>
      <c r="G1185" s="141" t="s">
        <v>1661</v>
      </c>
      <c r="H1185" s="116">
        <v>24</v>
      </c>
      <c r="I1185" s="116">
        <v>2019</v>
      </c>
      <c r="J1185" t="str">
        <f t="shared" si="37"/>
        <v>24/09/2019</v>
      </c>
      <c r="N1185" s="138" t="s">
        <v>1153</v>
      </c>
      <c r="O1185" s="138">
        <v>1.9</v>
      </c>
      <c r="P1185" s="138">
        <v>1.9</v>
      </c>
      <c r="Q1185" s="138">
        <v>1.92</v>
      </c>
      <c r="R1185" s="138" t="s">
        <v>434</v>
      </c>
      <c r="S1185" s="138">
        <v>1.91</v>
      </c>
      <c r="T1185" s="138">
        <v>1.78</v>
      </c>
      <c r="U1185" s="138">
        <v>1.6</v>
      </c>
      <c r="V1185" s="138">
        <v>1.53</v>
      </c>
      <c r="W1185" s="138">
        <v>1.52</v>
      </c>
      <c r="X1185" s="138">
        <v>1.58</v>
      </c>
      <c r="Y1185" s="138">
        <v>1.64</v>
      </c>
      <c r="Z1185" s="138">
        <v>1.91</v>
      </c>
      <c r="AA1185" s="138">
        <v>2.09</v>
      </c>
    </row>
    <row r="1186" spans="1:27" ht="23.4" thickBot="1">
      <c r="A1186" s="115" t="s">
        <v>2849</v>
      </c>
      <c r="B1186" s="143">
        <v>1.61</v>
      </c>
      <c r="C1186" s="147">
        <v>0.48</v>
      </c>
      <c r="D1186" s="116">
        <f t="shared" si="38"/>
        <v>2019</v>
      </c>
      <c r="G1186" s="140" t="s">
        <v>1661</v>
      </c>
      <c r="H1186" s="116">
        <v>25</v>
      </c>
      <c r="I1186" s="116">
        <v>2019</v>
      </c>
      <c r="J1186" t="str">
        <f t="shared" si="37"/>
        <v>25/09/2019</v>
      </c>
      <c r="N1186" s="136" t="s">
        <v>1154</v>
      </c>
      <c r="O1186" s="136">
        <v>1.8</v>
      </c>
      <c r="P1186" s="136">
        <v>1.86</v>
      </c>
      <c r="Q1186" s="136">
        <v>1.89</v>
      </c>
      <c r="R1186" s="136" t="s">
        <v>434</v>
      </c>
      <c r="S1186" s="136">
        <v>1.9</v>
      </c>
      <c r="T1186" s="136">
        <v>1.82</v>
      </c>
      <c r="U1186" s="136">
        <v>1.68</v>
      </c>
      <c r="V1186" s="136">
        <v>1.61</v>
      </c>
      <c r="W1186" s="136">
        <v>1.6</v>
      </c>
      <c r="X1186" s="136">
        <v>1.66</v>
      </c>
      <c r="Y1186" s="136">
        <v>1.73</v>
      </c>
      <c r="Z1186" s="136">
        <v>1.99</v>
      </c>
      <c r="AA1186" s="136">
        <v>2.1800000000000002</v>
      </c>
    </row>
    <row r="1187" spans="1:27" ht="23.4" thickBot="1">
      <c r="A1187" s="115" t="s">
        <v>2850</v>
      </c>
      <c r="B1187" s="144">
        <v>1.61</v>
      </c>
      <c r="C1187" s="148">
        <v>0.48</v>
      </c>
      <c r="D1187" s="116">
        <f t="shared" si="38"/>
        <v>2019</v>
      </c>
      <c r="G1187" s="141" t="s">
        <v>1661</v>
      </c>
      <c r="H1187" s="116">
        <v>26</v>
      </c>
      <c r="I1187" s="116">
        <v>2019</v>
      </c>
      <c r="J1187" t="str">
        <f t="shared" si="37"/>
        <v>26/09/2019</v>
      </c>
      <c r="N1187" s="138" t="s">
        <v>1155</v>
      </c>
      <c r="O1187" s="138">
        <v>1.91</v>
      </c>
      <c r="P1187" s="138">
        <v>1.9</v>
      </c>
      <c r="Q1187" s="138">
        <v>1.83</v>
      </c>
      <c r="R1187" s="138" t="s">
        <v>434</v>
      </c>
      <c r="S1187" s="138">
        <v>1.88</v>
      </c>
      <c r="T1187" s="138">
        <v>1.79</v>
      </c>
      <c r="U1187" s="138">
        <v>1.66</v>
      </c>
      <c r="V1187" s="138">
        <v>1.61</v>
      </c>
      <c r="W1187" s="138">
        <v>1.59</v>
      </c>
      <c r="X1187" s="138">
        <v>1.65</v>
      </c>
      <c r="Y1187" s="138">
        <v>1.7</v>
      </c>
      <c r="Z1187" s="138">
        <v>1.96</v>
      </c>
      <c r="AA1187" s="138">
        <v>2.15</v>
      </c>
    </row>
    <row r="1188" spans="1:27" ht="23.4" thickBot="1">
      <c r="A1188" s="115" t="s">
        <v>2851</v>
      </c>
      <c r="B1188" s="143">
        <v>1.58</v>
      </c>
      <c r="C1188" s="147">
        <v>0.49</v>
      </c>
      <c r="D1188" s="116">
        <f t="shared" si="38"/>
        <v>2019</v>
      </c>
      <c r="G1188" s="140" t="s">
        <v>1661</v>
      </c>
      <c r="H1188" s="116">
        <v>27</v>
      </c>
      <c r="I1188" s="116">
        <v>2019</v>
      </c>
      <c r="J1188" t="str">
        <f t="shared" si="37"/>
        <v>27/09/2019</v>
      </c>
      <c r="N1188" s="136" t="s">
        <v>1156</v>
      </c>
      <c r="O1188" s="136">
        <v>1.9</v>
      </c>
      <c r="P1188" s="136">
        <v>1.86</v>
      </c>
      <c r="Q1188" s="136">
        <v>1.8</v>
      </c>
      <c r="R1188" s="136" t="s">
        <v>434</v>
      </c>
      <c r="S1188" s="136">
        <v>1.85</v>
      </c>
      <c r="T1188" s="136">
        <v>1.74</v>
      </c>
      <c r="U1188" s="136">
        <v>1.63</v>
      </c>
      <c r="V1188" s="136">
        <v>1.58</v>
      </c>
      <c r="W1188" s="136">
        <v>1.56</v>
      </c>
      <c r="X1188" s="136">
        <v>1.62</v>
      </c>
      <c r="Y1188" s="136">
        <v>1.69</v>
      </c>
      <c r="Z1188" s="136">
        <v>1.95</v>
      </c>
      <c r="AA1188" s="136">
        <v>2.13</v>
      </c>
    </row>
    <row r="1189" spans="1:27" ht="23.4" thickBot="1">
      <c r="A1189" s="115" t="s">
        <v>2852</v>
      </c>
      <c r="B1189" s="144">
        <v>1.56</v>
      </c>
      <c r="C1189" s="148">
        <v>0.49</v>
      </c>
      <c r="D1189" s="116">
        <f t="shared" si="38"/>
        <v>2019</v>
      </c>
      <c r="G1189" s="141" t="s">
        <v>1661</v>
      </c>
      <c r="H1189" s="116">
        <v>30</v>
      </c>
      <c r="I1189" s="116">
        <v>2019</v>
      </c>
      <c r="J1189" t="str">
        <f t="shared" si="37"/>
        <v>30/09/2019</v>
      </c>
      <c r="N1189" s="138" t="s">
        <v>1157</v>
      </c>
      <c r="O1189" s="138">
        <v>1.91</v>
      </c>
      <c r="P1189" s="138">
        <v>1.87</v>
      </c>
      <c r="Q1189" s="138">
        <v>1.88</v>
      </c>
      <c r="R1189" s="138" t="s">
        <v>434</v>
      </c>
      <c r="S1189" s="138">
        <v>1.83</v>
      </c>
      <c r="T1189" s="138">
        <v>1.75</v>
      </c>
      <c r="U1189" s="138">
        <v>1.63</v>
      </c>
      <c r="V1189" s="138">
        <v>1.56</v>
      </c>
      <c r="W1189" s="138">
        <v>1.55</v>
      </c>
      <c r="X1189" s="138">
        <v>1.62</v>
      </c>
      <c r="Y1189" s="138">
        <v>1.68</v>
      </c>
      <c r="Z1189" s="138">
        <v>1.94</v>
      </c>
      <c r="AA1189" s="138">
        <v>2.12</v>
      </c>
    </row>
    <row r="1190" spans="1:27" ht="23.4" thickBot="1">
      <c r="A1190" s="115" t="s">
        <v>2853</v>
      </c>
      <c r="B1190" s="143">
        <v>1.51</v>
      </c>
      <c r="C1190" s="147">
        <v>0.47</v>
      </c>
      <c r="D1190" s="116">
        <f t="shared" si="38"/>
        <v>2019</v>
      </c>
      <c r="G1190" s="140" t="s">
        <v>1662</v>
      </c>
      <c r="H1190" s="116">
        <v>1</v>
      </c>
      <c r="I1190" s="116">
        <v>2019</v>
      </c>
      <c r="J1190" t="str">
        <f t="shared" si="37"/>
        <v>1/10/2019</v>
      </c>
      <c r="N1190" s="135">
        <v>43475</v>
      </c>
      <c r="O1190" s="136">
        <v>1.79</v>
      </c>
      <c r="P1190" s="136">
        <v>1.77</v>
      </c>
      <c r="Q1190" s="136">
        <v>1.82</v>
      </c>
      <c r="R1190" s="136" t="s">
        <v>434</v>
      </c>
      <c r="S1190" s="136">
        <v>1.81</v>
      </c>
      <c r="T1190" s="136">
        <v>1.73</v>
      </c>
      <c r="U1190" s="136">
        <v>1.56</v>
      </c>
      <c r="V1190" s="136">
        <v>1.51</v>
      </c>
      <c r="W1190" s="136">
        <v>1.51</v>
      </c>
      <c r="X1190" s="136">
        <v>1.59</v>
      </c>
      <c r="Y1190" s="136">
        <v>1.65</v>
      </c>
      <c r="Z1190" s="136">
        <v>1.93</v>
      </c>
      <c r="AA1190" s="136">
        <v>2.11</v>
      </c>
    </row>
    <row r="1191" spans="1:27" ht="23.4" thickBot="1">
      <c r="A1191" s="115" t="s">
        <v>2854</v>
      </c>
      <c r="B1191" s="144">
        <v>1.43</v>
      </c>
      <c r="C1191" s="148">
        <v>0.47</v>
      </c>
      <c r="D1191" s="116">
        <f t="shared" si="38"/>
        <v>2019</v>
      </c>
      <c r="G1191" s="141" t="s">
        <v>1662</v>
      </c>
      <c r="H1191" s="116">
        <v>2</v>
      </c>
      <c r="I1191" s="116">
        <v>2019</v>
      </c>
      <c r="J1191" t="str">
        <f t="shared" si="37"/>
        <v>2/10/2019</v>
      </c>
      <c r="N1191" s="137">
        <v>43506</v>
      </c>
      <c r="O1191" s="138">
        <v>1.75</v>
      </c>
      <c r="P1191" s="138">
        <v>1.75</v>
      </c>
      <c r="Q1191" s="138">
        <v>1.79</v>
      </c>
      <c r="R1191" s="138" t="s">
        <v>434</v>
      </c>
      <c r="S1191" s="138">
        <v>1.75</v>
      </c>
      <c r="T1191" s="138">
        <v>1.67</v>
      </c>
      <c r="U1191" s="138">
        <v>1.48</v>
      </c>
      <c r="V1191" s="138">
        <v>1.43</v>
      </c>
      <c r="W1191" s="138">
        <v>1.43</v>
      </c>
      <c r="X1191" s="138">
        <v>1.53</v>
      </c>
      <c r="Y1191" s="138">
        <v>1.6</v>
      </c>
      <c r="Z1191" s="138">
        <v>1.9</v>
      </c>
      <c r="AA1191" s="138">
        <v>2.09</v>
      </c>
    </row>
    <row r="1192" spans="1:27" ht="23.4" thickBot="1">
      <c r="A1192" s="115" t="s">
        <v>2855</v>
      </c>
      <c r="B1192" s="143">
        <v>1.34</v>
      </c>
      <c r="C1192" s="147">
        <v>0.44</v>
      </c>
      <c r="D1192" s="116">
        <f t="shared" si="38"/>
        <v>2019</v>
      </c>
      <c r="G1192" s="140" t="s">
        <v>1662</v>
      </c>
      <c r="H1192" s="116">
        <v>3</v>
      </c>
      <c r="I1192" s="116">
        <v>2019</v>
      </c>
      <c r="J1192" t="str">
        <f t="shared" si="37"/>
        <v>3/10/2019</v>
      </c>
      <c r="N1192" s="135">
        <v>43534</v>
      </c>
      <c r="O1192" s="136">
        <v>1.78</v>
      </c>
      <c r="P1192" s="136">
        <v>1.75</v>
      </c>
      <c r="Q1192" s="136">
        <v>1.7</v>
      </c>
      <c r="R1192" s="136" t="s">
        <v>434</v>
      </c>
      <c r="S1192" s="136">
        <v>1.66</v>
      </c>
      <c r="T1192" s="136">
        <v>1.58</v>
      </c>
      <c r="U1192" s="136">
        <v>1.39</v>
      </c>
      <c r="V1192" s="136">
        <v>1.34</v>
      </c>
      <c r="W1192" s="136">
        <v>1.34</v>
      </c>
      <c r="X1192" s="136">
        <v>1.45</v>
      </c>
      <c r="Y1192" s="136">
        <v>1.54</v>
      </c>
      <c r="Z1192" s="136">
        <v>1.85</v>
      </c>
      <c r="AA1192" s="136">
        <v>2.04</v>
      </c>
    </row>
    <row r="1193" spans="1:27" ht="23.4" thickBot="1">
      <c r="A1193" s="115" t="s">
        <v>2856</v>
      </c>
      <c r="B1193" s="144">
        <v>1.35</v>
      </c>
      <c r="C1193" s="148">
        <v>0.38</v>
      </c>
      <c r="D1193" s="116">
        <f t="shared" si="38"/>
        <v>2019</v>
      </c>
      <c r="G1193" s="141" t="s">
        <v>1662</v>
      </c>
      <c r="H1193" s="116">
        <v>4</v>
      </c>
      <c r="I1193" s="116">
        <v>2019</v>
      </c>
      <c r="J1193" t="str">
        <f t="shared" si="37"/>
        <v>4/10/2019</v>
      </c>
      <c r="N1193" s="137">
        <v>43565</v>
      </c>
      <c r="O1193" s="138">
        <v>1.73</v>
      </c>
      <c r="P1193" s="138">
        <v>1.74</v>
      </c>
      <c r="Q1193" s="138">
        <v>1.71</v>
      </c>
      <c r="R1193" s="138" t="s">
        <v>434</v>
      </c>
      <c r="S1193" s="138">
        <v>1.65</v>
      </c>
      <c r="T1193" s="138">
        <v>1.58</v>
      </c>
      <c r="U1193" s="138">
        <v>1.4</v>
      </c>
      <c r="V1193" s="138">
        <v>1.35</v>
      </c>
      <c r="W1193" s="138">
        <v>1.34</v>
      </c>
      <c r="X1193" s="138">
        <v>1.43</v>
      </c>
      <c r="Y1193" s="138">
        <v>1.52</v>
      </c>
      <c r="Z1193" s="138">
        <v>1.81</v>
      </c>
      <c r="AA1193" s="138">
        <v>2.0099999999999998</v>
      </c>
    </row>
    <row r="1194" spans="1:27" ht="23.4" thickBot="1">
      <c r="A1194" s="115" t="s">
        <v>2857</v>
      </c>
      <c r="B1194" s="143">
        <v>1.41</v>
      </c>
      <c r="C1194" s="147">
        <v>0.41</v>
      </c>
      <c r="D1194" s="116">
        <f t="shared" si="38"/>
        <v>2019</v>
      </c>
      <c r="G1194" s="140" t="s">
        <v>1662</v>
      </c>
      <c r="H1194" s="116">
        <v>7</v>
      </c>
      <c r="I1194" s="116">
        <v>2019</v>
      </c>
      <c r="J1194" t="str">
        <f t="shared" si="37"/>
        <v>7/10/2019</v>
      </c>
      <c r="N1194" s="135">
        <v>43656</v>
      </c>
      <c r="O1194" s="136">
        <v>1.76</v>
      </c>
      <c r="P1194" s="136">
        <v>1.76</v>
      </c>
      <c r="Q1194" s="136">
        <v>1.75</v>
      </c>
      <c r="R1194" s="136" t="s">
        <v>434</v>
      </c>
      <c r="S1194" s="136">
        <v>1.73</v>
      </c>
      <c r="T1194" s="136">
        <v>1.64</v>
      </c>
      <c r="U1194" s="136">
        <v>1.46</v>
      </c>
      <c r="V1194" s="136">
        <v>1.41</v>
      </c>
      <c r="W1194" s="136">
        <v>1.38</v>
      </c>
      <c r="X1194" s="136">
        <v>1.47</v>
      </c>
      <c r="Y1194" s="136">
        <v>1.56</v>
      </c>
      <c r="Z1194" s="136">
        <v>1.85</v>
      </c>
      <c r="AA1194" s="136">
        <v>2.0499999999999998</v>
      </c>
    </row>
    <row r="1195" spans="1:27" ht="23.4" thickBot="1">
      <c r="A1195" s="115" t="s">
        <v>2858</v>
      </c>
      <c r="B1195" s="144">
        <v>1.38</v>
      </c>
      <c r="C1195" s="148">
        <v>0.44</v>
      </c>
      <c r="D1195" s="116">
        <f t="shared" si="38"/>
        <v>2019</v>
      </c>
      <c r="G1195" s="141" t="s">
        <v>1662</v>
      </c>
      <c r="H1195" s="116">
        <v>8</v>
      </c>
      <c r="I1195" s="116">
        <v>2019</v>
      </c>
      <c r="J1195" t="str">
        <f t="shared" si="37"/>
        <v>8/10/2019</v>
      </c>
      <c r="N1195" s="137">
        <v>43687</v>
      </c>
      <c r="O1195" s="138">
        <v>1.69</v>
      </c>
      <c r="P1195" s="138">
        <v>1.72</v>
      </c>
      <c r="Q1195" s="138">
        <v>1.72</v>
      </c>
      <c r="R1195" s="138" t="s">
        <v>434</v>
      </c>
      <c r="S1195" s="138">
        <v>1.69</v>
      </c>
      <c r="T1195" s="138">
        <v>1.62</v>
      </c>
      <c r="U1195" s="138">
        <v>1.42</v>
      </c>
      <c r="V1195" s="138">
        <v>1.38</v>
      </c>
      <c r="W1195" s="138">
        <v>1.36</v>
      </c>
      <c r="X1195" s="138">
        <v>1.45</v>
      </c>
      <c r="Y1195" s="138">
        <v>1.54</v>
      </c>
      <c r="Z1195" s="138">
        <v>1.84</v>
      </c>
      <c r="AA1195" s="138">
        <v>2.04</v>
      </c>
    </row>
    <row r="1196" spans="1:27" ht="23.4" thickBot="1">
      <c r="A1196" s="115" t="s">
        <v>2859</v>
      </c>
      <c r="B1196" s="143">
        <v>1.43</v>
      </c>
      <c r="C1196" s="147">
        <v>0.48</v>
      </c>
      <c r="D1196" s="116">
        <f t="shared" si="38"/>
        <v>2019</v>
      </c>
      <c r="G1196" s="140" t="s">
        <v>1662</v>
      </c>
      <c r="H1196" s="116">
        <v>9</v>
      </c>
      <c r="I1196" s="116">
        <v>2019</v>
      </c>
      <c r="J1196" t="str">
        <f t="shared" si="37"/>
        <v>9/10/2019</v>
      </c>
      <c r="N1196" s="135">
        <v>43718</v>
      </c>
      <c r="O1196" s="136">
        <v>1.69</v>
      </c>
      <c r="P1196" s="136">
        <v>1.7</v>
      </c>
      <c r="Q1196" s="136">
        <v>1.69</v>
      </c>
      <c r="R1196" s="136" t="s">
        <v>434</v>
      </c>
      <c r="S1196" s="136">
        <v>1.69</v>
      </c>
      <c r="T1196" s="136">
        <v>1.59</v>
      </c>
      <c r="U1196" s="136">
        <v>1.47</v>
      </c>
      <c r="V1196" s="136">
        <v>1.43</v>
      </c>
      <c r="W1196" s="136">
        <v>1.4</v>
      </c>
      <c r="X1196" s="136">
        <v>1.5</v>
      </c>
      <c r="Y1196" s="136">
        <v>1.59</v>
      </c>
      <c r="Z1196" s="136">
        <v>1.88</v>
      </c>
      <c r="AA1196" s="136">
        <v>2.08</v>
      </c>
    </row>
    <row r="1197" spans="1:27" ht="23.4" thickBot="1">
      <c r="A1197" s="115" t="s">
        <v>2860</v>
      </c>
      <c r="B1197" s="144">
        <v>1.49</v>
      </c>
      <c r="C1197" s="148">
        <v>0.52</v>
      </c>
      <c r="D1197" s="116">
        <f t="shared" si="38"/>
        <v>2019</v>
      </c>
      <c r="G1197" s="141" t="s">
        <v>1662</v>
      </c>
      <c r="H1197" s="116">
        <v>10</v>
      </c>
      <c r="I1197" s="116">
        <v>2019</v>
      </c>
      <c r="J1197" t="str">
        <f t="shared" si="37"/>
        <v>10/10/2019</v>
      </c>
      <c r="N1197" s="137">
        <v>43748</v>
      </c>
      <c r="O1197" s="138">
        <v>1.74</v>
      </c>
      <c r="P1197" s="138">
        <v>1.71</v>
      </c>
      <c r="Q1197" s="138">
        <v>1.68</v>
      </c>
      <c r="R1197" s="138" t="s">
        <v>434</v>
      </c>
      <c r="S1197" s="138">
        <v>1.68</v>
      </c>
      <c r="T1197" s="138">
        <v>1.63</v>
      </c>
      <c r="U1197" s="138">
        <v>1.53</v>
      </c>
      <c r="V1197" s="138">
        <v>1.49</v>
      </c>
      <c r="W1197" s="138">
        <v>1.48</v>
      </c>
      <c r="X1197" s="138">
        <v>1.57</v>
      </c>
      <c r="Y1197" s="138">
        <v>1.67</v>
      </c>
      <c r="Z1197" s="138">
        <v>1.96</v>
      </c>
      <c r="AA1197" s="138">
        <v>2.16</v>
      </c>
    </row>
    <row r="1198" spans="1:27" ht="23.4" thickBot="1">
      <c r="A1198" s="115" t="s">
        <v>2861</v>
      </c>
      <c r="B1198" s="143">
        <v>1.6</v>
      </c>
      <c r="C1198" s="147">
        <v>0.55000000000000004</v>
      </c>
      <c r="D1198" s="116">
        <f t="shared" si="38"/>
        <v>2019</v>
      </c>
      <c r="G1198" s="140" t="s">
        <v>1662</v>
      </c>
      <c r="H1198" s="116">
        <v>11</v>
      </c>
      <c r="I1198" s="116">
        <v>2019</v>
      </c>
      <c r="J1198" t="str">
        <f t="shared" si="37"/>
        <v>11/10/2019</v>
      </c>
      <c r="N1198" s="135">
        <v>43779</v>
      </c>
      <c r="O1198" s="136">
        <v>1.76</v>
      </c>
      <c r="P1198" s="136">
        <v>1.74</v>
      </c>
      <c r="Q1198" s="136">
        <v>1.68</v>
      </c>
      <c r="R1198" s="136" t="s">
        <v>434</v>
      </c>
      <c r="S1198" s="136">
        <v>1.68</v>
      </c>
      <c r="T1198" s="136">
        <v>1.67</v>
      </c>
      <c r="U1198" s="136">
        <v>1.63</v>
      </c>
      <c r="V1198" s="136">
        <v>1.6</v>
      </c>
      <c r="W1198" s="136">
        <v>1.59</v>
      </c>
      <c r="X1198" s="136">
        <v>1.68</v>
      </c>
      <c r="Y1198" s="136">
        <v>1.76</v>
      </c>
      <c r="Z1198" s="136">
        <v>2.04</v>
      </c>
      <c r="AA1198" s="136">
        <v>2.2200000000000002</v>
      </c>
    </row>
    <row r="1199" spans="1:27" ht="23.4" thickBot="1">
      <c r="A1199" s="115" t="s">
        <v>2862</v>
      </c>
      <c r="B1199" s="144">
        <v>1.6</v>
      </c>
      <c r="C1199" s="148">
        <v>0.55000000000000004</v>
      </c>
      <c r="D1199" s="116">
        <f t="shared" si="38"/>
        <v>2019</v>
      </c>
      <c r="G1199" s="141" t="s">
        <v>1662</v>
      </c>
      <c r="H1199" s="116">
        <v>15</v>
      </c>
      <c r="I1199" s="116">
        <v>2019</v>
      </c>
      <c r="J1199" t="str">
        <f t="shared" si="37"/>
        <v>15/10/2019</v>
      </c>
      <c r="N1199" s="138" t="s">
        <v>1158</v>
      </c>
      <c r="O1199" s="138">
        <v>1.74</v>
      </c>
      <c r="P1199" s="138">
        <v>1.72</v>
      </c>
      <c r="Q1199" s="138">
        <v>1.67</v>
      </c>
      <c r="R1199" s="138" t="s">
        <v>434</v>
      </c>
      <c r="S1199" s="138">
        <v>1.67</v>
      </c>
      <c r="T1199" s="138">
        <v>1.65</v>
      </c>
      <c r="U1199" s="138">
        <v>1.61</v>
      </c>
      <c r="V1199" s="138">
        <v>1.6</v>
      </c>
      <c r="W1199" s="138">
        <v>1.59</v>
      </c>
      <c r="X1199" s="138">
        <v>1.68</v>
      </c>
      <c r="Y1199" s="138">
        <v>1.77</v>
      </c>
      <c r="Z1199" s="138">
        <v>2.06</v>
      </c>
      <c r="AA1199" s="138">
        <v>2.23</v>
      </c>
    </row>
    <row r="1200" spans="1:27" ht="23.4" thickBot="1">
      <c r="A1200" s="115" t="s">
        <v>2863</v>
      </c>
      <c r="B1200" s="143">
        <v>1.57</v>
      </c>
      <c r="C1200" s="147">
        <v>0.55000000000000004</v>
      </c>
      <c r="D1200" s="116">
        <f t="shared" si="38"/>
        <v>2019</v>
      </c>
      <c r="G1200" s="140" t="s">
        <v>1662</v>
      </c>
      <c r="H1200" s="116">
        <v>16</v>
      </c>
      <c r="I1200" s="116">
        <v>2019</v>
      </c>
      <c r="J1200" t="str">
        <f t="shared" si="37"/>
        <v>16/10/2019</v>
      </c>
      <c r="N1200" s="136" t="s">
        <v>1159</v>
      </c>
      <c r="O1200" s="136">
        <v>1.71</v>
      </c>
      <c r="P1200" s="136">
        <v>1.68</v>
      </c>
      <c r="Q1200" s="136">
        <v>1.66</v>
      </c>
      <c r="R1200" s="136" t="s">
        <v>434</v>
      </c>
      <c r="S1200" s="136">
        <v>1.64</v>
      </c>
      <c r="T1200" s="136">
        <v>1.59</v>
      </c>
      <c r="U1200" s="136">
        <v>1.58</v>
      </c>
      <c r="V1200" s="136">
        <v>1.57</v>
      </c>
      <c r="W1200" s="136">
        <v>1.57</v>
      </c>
      <c r="X1200" s="136">
        <v>1.65</v>
      </c>
      <c r="Y1200" s="136">
        <v>1.75</v>
      </c>
      <c r="Z1200" s="136">
        <v>2.0499999999999998</v>
      </c>
      <c r="AA1200" s="136">
        <v>2.23</v>
      </c>
    </row>
    <row r="1201" spans="1:27" ht="23.4" thickBot="1">
      <c r="A1201" s="115" t="s">
        <v>2864</v>
      </c>
      <c r="B1201" s="144">
        <v>1.57</v>
      </c>
      <c r="C1201" s="148">
        <v>0.54</v>
      </c>
      <c r="D1201" s="116">
        <f t="shared" si="38"/>
        <v>2019</v>
      </c>
      <c r="G1201" s="141" t="s">
        <v>1662</v>
      </c>
      <c r="H1201" s="116">
        <v>17</v>
      </c>
      <c r="I1201" s="116">
        <v>2019</v>
      </c>
      <c r="J1201" t="str">
        <f t="shared" si="37"/>
        <v>17/10/2019</v>
      </c>
      <c r="N1201" s="138" t="s">
        <v>1160</v>
      </c>
      <c r="O1201" s="138">
        <v>1.74</v>
      </c>
      <c r="P1201" s="138">
        <v>1.7</v>
      </c>
      <c r="Q1201" s="138">
        <v>1.66</v>
      </c>
      <c r="R1201" s="138" t="s">
        <v>434</v>
      </c>
      <c r="S1201" s="138">
        <v>1.63</v>
      </c>
      <c r="T1201" s="138">
        <v>1.59</v>
      </c>
      <c r="U1201" s="138">
        <v>1.6</v>
      </c>
      <c r="V1201" s="138">
        <v>1.57</v>
      </c>
      <c r="W1201" s="138">
        <v>1.57</v>
      </c>
      <c r="X1201" s="138">
        <v>1.66</v>
      </c>
      <c r="Y1201" s="138">
        <v>1.76</v>
      </c>
      <c r="Z1201" s="138">
        <v>2.0499999999999998</v>
      </c>
      <c r="AA1201" s="138">
        <v>2.2400000000000002</v>
      </c>
    </row>
    <row r="1202" spans="1:27" ht="23.4" thickBot="1">
      <c r="A1202" s="115" t="s">
        <v>2865</v>
      </c>
      <c r="B1202" s="143">
        <v>1.56</v>
      </c>
      <c r="C1202" s="147">
        <v>0.54</v>
      </c>
      <c r="D1202" s="116">
        <f t="shared" si="38"/>
        <v>2019</v>
      </c>
      <c r="G1202" s="140" t="s">
        <v>1662</v>
      </c>
      <c r="H1202" s="116">
        <v>18</v>
      </c>
      <c r="I1202" s="116">
        <v>2019</v>
      </c>
      <c r="J1202" t="str">
        <f t="shared" si="37"/>
        <v>18/10/2019</v>
      </c>
      <c r="N1202" s="136" t="s">
        <v>1161</v>
      </c>
      <c r="O1202" s="136">
        <v>1.75</v>
      </c>
      <c r="P1202" s="136">
        <v>1.69</v>
      </c>
      <c r="Q1202" s="136">
        <v>1.66</v>
      </c>
      <c r="R1202" s="136" t="s">
        <v>434</v>
      </c>
      <c r="S1202" s="136">
        <v>1.63</v>
      </c>
      <c r="T1202" s="136">
        <v>1.58</v>
      </c>
      <c r="U1202" s="136">
        <v>1.58</v>
      </c>
      <c r="V1202" s="136">
        <v>1.56</v>
      </c>
      <c r="W1202" s="136">
        <v>1.56</v>
      </c>
      <c r="X1202" s="136">
        <v>1.66</v>
      </c>
      <c r="Y1202" s="136">
        <v>1.76</v>
      </c>
      <c r="Z1202" s="136">
        <v>2.06</v>
      </c>
      <c r="AA1202" s="136">
        <v>2.25</v>
      </c>
    </row>
    <row r="1203" spans="1:27" ht="23.4" thickBot="1">
      <c r="A1203" s="115" t="s">
        <v>2866</v>
      </c>
      <c r="B1203" s="144">
        <v>1.59</v>
      </c>
      <c r="C1203" s="148">
        <v>0.56000000000000005</v>
      </c>
      <c r="D1203" s="116">
        <f t="shared" si="38"/>
        <v>2019</v>
      </c>
      <c r="G1203" s="141" t="s">
        <v>1662</v>
      </c>
      <c r="H1203" s="116">
        <v>21</v>
      </c>
      <c r="I1203" s="116">
        <v>2019</v>
      </c>
      <c r="J1203" t="str">
        <f t="shared" si="37"/>
        <v>21/10/2019</v>
      </c>
      <c r="N1203" s="138" t="s">
        <v>1162</v>
      </c>
      <c r="O1203" s="138">
        <v>1.76</v>
      </c>
      <c r="P1203" s="138">
        <v>1.7</v>
      </c>
      <c r="Q1203" s="138">
        <v>1.67</v>
      </c>
      <c r="R1203" s="138" t="s">
        <v>434</v>
      </c>
      <c r="S1203" s="138">
        <v>1.65</v>
      </c>
      <c r="T1203" s="138">
        <v>1.59</v>
      </c>
      <c r="U1203" s="138">
        <v>1.62</v>
      </c>
      <c r="V1203" s="138">
        <v>1.59</v>
      </c>
      <c r="W1203" s="138">
        <v>1.61</v>
      </c>
      <c r="X1203" s="138">
        <v>1.7</v>
      </c>
      <c r="Y1203" s="138">
        <v>1.8</v>
      </c>
      <c r="Z1203" s="138">
        <v>2.1</v>
      </c>
      <c r="AA1203" s="138">
        <v>2.2799999999999998</v>
      </c>
    </row>
    <row r="1204" spans="1:27" ht="23.4" thickBot="1">
      <c r="A1204" s="115" t="s">
        <v>2867</v>
      </c>
      <c r="B1204" s="143">
        <v>1.59</v>
      </c>
      <c r="C1204" s="147">
        <v>0.53</v>
      </c>
      <c r="D1204" s="116">
        <f t="shared" si="38"/>
        <v>2019</v>
      </c>
      <c r="G1204" s="140" t="s">
        <v>1662</v>
      </c>
      <c r="H1204" s="116">
        <v>22</v>
      </c>
      <c r="I1204" s="116">
        <v>2019</v>
      </c>
      <c r="J1204" t="str">
        <f t="shared" si="37"/>
        <v>22/10/2019</v>
      </c>
      <c r="N1204" s="136" t="s">
        <v>1163</v>
      </c>
      <c r="O1204" s="136">
        <v>1.75</v>
      </c>
      <c r="P1204" s="136">
        <v>1.69</v>
      </c>
      <c r="Q1204" s="136">
        <v>1.65</v>
      </c>
      <c r="R1204" s="136" t="s">
        <v>434</v>
      </c>
      <c r="S1204" s="136">
        <v>1.64</v>
      </c>
      <c r="T1204" s="136">
        <v>1.59</v>
      </c>
      <c r="U1204" s="136">
        <v>1.6</v>
      </c>
      <c r="V1204" s="136">
        <v>1.59</v>
      </c>
      <c r="W1204" s="136">
        <v>1.6</v>
      </c>
      <c r="X1204" s="136">
        <v>1.68</v>
      </c>
      <c r="Y1204" s="136">
        <v>1.78</v>
      </c>
      <c r="Z1204" s="136">
        <v>2.0699999999999998</v>
      </c>
      <c r="AA1204" s="136">
        <v>2.2599999999999998</v>
      </c>
    </row>
    <row r="1205" spans="1:27" ht="23.4" thickBot="1">
      <c r="A1205" s="115" t="s">
        <v>2868</v>
      </c>
      <c r="B1205" s="144">
        <v>1.58</v>
      </c>
      <c r="C1205" s="148">
        <v>0.52</v>
      </c>
      <c r="D1205" s="116">
        <f t="shared" si="38"/>
        <v>2019</v>
      </c>
      <c r="G1205" s="141" t="s">
        <v>1662</v>
      </c>
      <c r="H1205" s="116">
        <v>23</v>
      </c>
      <c r="I1205" s="116">
        <v>2019</v>
      </c>
      <c r="J1205" t="str">
        <f t="shared" si="37"/>
        <v>23/10/2019</v>
      </c>
      <c r="N1205" s="138" t="s">
        <v>1164</v>
      </c>
      <c r="O1205" s="138">
        <v>1.74</v>
      </c>
      <c r="P1205" s="138">
        <v>1.69</v>
      </c>
      <c r="Q1205" s="138">
        <v>1.65</v>
      </c>
      <c r="R1205" s="138" t="s">
        <v>434</v>
      </c>
      <c r="S1205" s="138">
        <v>1.64</v>
      </c>
      <c r="T1205" s="138">
        <v>1.58</v>
      </c>
      <c r="U1205" s="138">
        <v>1.58</v>
      </c>
      <c r="V1205" s="138">
        <v>1.58</v>
      </c>
      <c r="W1205" s="138">
        <v>1.58</v>
      </c>
      <c r="X1205" s="138">
        <v>1.67</v>
      </c>
      <c r="Y1205" s="138">
        <v>1.77</v>
      </c>
      <c r="Z1205" s="138">
        <v>2.06</v>
      </c>
      <c r="AA1205" s="138">
        <v>2.25</v>
      </c>
    </row>
    <row r="1206" spans="1:27" ht="23.4" thickBot="1">
      <c r="A1206" s="115" t="s">
        <v>2869</v>
      </c>
      <c r="B1206" s="143">
        <v>1.58</v>
      </c>
      <c r="C1206" s="147">
        <v>0.52</v>
      </c>
      <c r="D1206" s="116">
        <f t="shared" si="38"/>
        <v>2019</v>
      </c>
      <c r="G1206" s="140" t="s">
        <v>1662</v>
      </c>
      <c r="H1206" s="116">
        <v>24</v>
      </c>
      <c r="I1206" s="116">
        <v>2019</v>
      </c>
      <c r="J1206" t="str">
        <f t="shared" si="37"/>
        <v>24/10/2019</v>
      </c>
      <c r="N1206" s="136" t="s">
        <v>1165</v>
      </c>
      <c r="O1206" s="136">
        <v>1.75</v>
      </c>
      <c r="P1206" s="136">
        <v>1.73</v>
      </c>
      <c r="Q1206" s="136">
        <v>1.67</v>
      </c>
      <c r="R1206" s="136" t="s">
        <v>434</v>
      </c>
      <c r="S1206" s="136">
        <v>1.65</v>
      </c>
      <c r="T1206" s="136">
        <v>1.59</v>
      </c>
      <c r="U1206" s="136">
        <v>1.58</v>
      </c>
      <c r="V1206" s="136">
        <v>1.58</v>
      </c>
      <c r="W1206" s="136">
        <v>1.58</v>
      </c>
      <c r="X1206" s="136">
        <v>1.67</v>
      </c>
      <c r="Y1206" s="136">
        <v>1.77</v>
      </c>
      <c r="Z1206" s="136">
        <v>2.08</v>
      </c>
      <c r="AA1206" s="136">
        <v>2.2599999999999998</v>
      </c>
    </row>
    <row r="1207" spans="1:27" ht="23.4" thickBot="1">
      <c r="A1207" s="115" t="s">
        <v>2870</v>
      </c>
      <c r="B1207" s="144">
        <v>1.62</v>
      </c>
      <c r="C1207" s="148">
        <v>0.52</v>
      </c>
      <c r="D1207" s="116">
        <f t="shared" si="38"/>
        <v>2019</v>
      </c>
      <c r="G1207" s="141" t="s">
        <v>1662</v>
      </c>
      <c r="H1207" s="116">
        <v>25</v>
      </c>
      <c r="I1207" s="116">
        <v>2019</v>
      </c>
      <c r="J1207" t="str">
        <f t="shared" si="37"/>
        <v>25/10/2019</v>
      </c>
      <c r="N1207" s="138" t="s">
        <v>1166</v>
      </c>
      <c r="O1207" s="138">
        <v>1.73</v>
      </c>
      <c r="P1207" s="138">
        <v>1.72</v>
      </c>
      <c r="Q1207" s="138">
        <v>1.66</v>
      </c>
      <c r="R1207" s="138" t="s">
        <v>434</v>
      </c>
      <c r="S1207" s="138">
        <v>1.66</v>
      </c>
      <c r="T1207" s="138">
        <v>1.6</v>
      </c>
      <c r="U1207" s="138">
        <v>1.63</v>
      </c>
      <c r="V1207" s="138">
        <v>1.62</v>
      </c>
      <c r="W1207" s="138">
        <v>1.62</v>
      </c>
      <c r="X1207" s="138">
        <v>1.71</v>
      </c>
      <c r="Y1207" s="138">
        <v>1.8</v>
      </c>
      <c r="Z1207" s="138">
        <v>2.1</v>
      </c>
      <c r="AA1207" s="138">
        <v>2.29</v>
      </c>
    </row>
    <row r="1208" spans="1:27" ht="23.4" thickBot="1">
      <c r="A1208" s="115" t="s">
        <v>2871</v>
      </c>
      <c r="B1208" s="143">
        <v>1.65</v>
      </c>
      <c r="C1208" s="147">
        <v>0.56999999999999995</v>
      </c>
      <c r="D1208" s="116">
        <f t="shared" si="38"/>
        <v>2019</v>
      </c>
      <c r="G1208" s="140" t="s">
        <v>1662</v>
      </c>
      <c r="H1208" s="116">
        <v>28</v>
      </c>
      <c r="I1208" s="116">
        <v>2019</v>
      </c>
      <c r="J1208" t="str">
        <f t="shared" si="37"/>
        <v>28/10/2019</v>
      </c>
      <c r="N1208" s="136" t="s">
        <v>1167</v>
      </c>
      <c r="O1208" s="136">
        <v>1.74</v>
      </c>
      <c r="P1208" s="136">
        <v>1.71</v>
      </c>
      <c r="Q1208" s="136">
        <v>1.65</v>
      </c>
      <c r="R1208" s="136" t="s">
        <v>434</v>
      </c>
      <c r="S1208" s="136">
        <v>1.65</v>
      </c>
      <c r="T1208" s="136">
        <v>1.6</v>
      </c>
      <c r="U1208" s="136">
        <v>1.64</v>
      </c>
      <c r="V1208" s="136">
        <v>1.65</v>
      </c>
      <c r="W1208" s="136">
        <v>1.66</v>
      </c>
      <c r="X1208" s="136">
        <v>1.75</v>
      </c>
      <c r="Y1208" s="136">
        <v>1.85</v>
      </c>
      <c r="Z1208" s="136">
        <v>2.16</v>
      </c>
      <c r="AA1208" s="136">
        <v>2.34</v>
      </c>
    </row>
    <row r="1209" spans="1:27" ht="23.4" thickBot="1">
      <c r="A1209" s="115" t="s">
        <v>2872</v>
      </c>
      <c r="B1209" s="144">
        <v>1.65</v>
      </c>
      <c r="C1209" s="148">
        <v>0.6</v>
      </c>
      <c r="D1209" s="116">
        <f t="shared" si="38"/>
        <v>2019</v>
      </c>
      <c r="G1209" s="141" t="s">
        <v>1662</v>
      </c>
      <c r="H1209" s="116">
        <v>29</v>
      </c>
      <c r="I1209" s="116">
        <v>2019</v>
      </c>
      <c r="J1209" t="str">
        <f t="shared" si="37"/>
        <v>29/10/2019</v>
      </c>
      <c r="N1209" s="138" t="s">
        <v>1168</v>
      </c>
      <c r="O1209" s="138">
        <v>1.66</v>
      </c>
      <c r="P1209" s="138">
        <v>1.67</v>
      </c>
      <c r="Q1209" s="138">
        <v>1.63</v>
      </c>
      <c r="R1209" s="138" t="s">
        <v>434</v>
      </c>
      <c r="S1209" s="138">
        <v>1.64</v>
      </c>
      <c r="T1209" s="138">
        <v>1.59</v>
      </c>
      <c r="U1209" s="138">
        <v>1.64</v>
      </c>
      <c r="V1209" s="138">
        <v>1.65</v>
      </c>
      <c r="W1209" s="138">
        <v>1.66</v>
      </c>
      <c r="X1209" s="138">
        <v>1.74</v>
      </c>
      <c r="Y1209" s="138">
        <v>1.84</v>
      </c>
      <c r="Z1209" s="138">
        <v>2.15</v>
      </c>
      <c r="AA1209" s="138">
        <v>2.33</v>
      </c>
    </row>
    <row r="1210" spans="1:27" ht="23.4" thickBot="1">
      <c r="A1210" s="115" t="s">
        <v>2873</v>
      </c>
      <c r="B1210" s="143">
        <v>1.6</v>
      </c>
      <c r="C1210" s="147">
        <v>0.56000000000000005</v>
      </c>
      <c r="D1210" s="116">
        <f t="shared" si="38"/>
        <v>2019</v>
      </c>
      <c r="G1210" s="140" t="s">
        <v>1662</v>
      </c>
      <c r="H1210" s="116">
        <v>30</v>
      </c>
      <c r="I1210" s="116">
        <v>2019</v>
      </c>
      <c r="J1210" t="str">
        <f t="shared" si="37"/>
        <v>30/10/2019</v>
      </c>
      <c r="N1210" s="136" t="s">
        <v>1169</v>
      </c>
      <c r="O1210" s="136">
        <v>1.61</v>
      </c>
      <c r="P1210" s="136">
        <v>1.6</v>
      </c>
      <c r="Q1210" s="136">
        <v>1.62</v>
      </c>
      <c r="R1210" s="136" t="s">
        <v>434</v>
      </c>
      <c r="S1210" s="136">
        <v>1.62</v>
      </c>
      <c r="T1210" s="136">
        <v>1.59</v>
      </c>
      <c r="U1210" s="136">
        <v>1.61</v>
      </c>
      <c r="V1210" s="136">
        <v>1.6</v>
      </c>
      <c r="W1210" s="136">
        <v>1.61</v>
      </c>
      <c r="X1210" s="136">
        <v>1.69</v>
      </c>
      <c r="Y1210" s="136">
        <v>1.78</v>
      </c>
      <c r="Z1210" s="136">
        <v>2.08</v>
      </c>
      <c r="AA1210" s="136">
        <v>2.2599999999999998</v>
      </c>
    </row>
    <row r="1211" spans="1:27" ht="23.4" thickBot="1">
      <c r="A1211" s="115" t="s">
        <v>2874</v>
      </c>
      <c r="B1211" s="144">
        <v>1.52</v>
      </c>
      <c r="C1211" s="148">
        <v>0.51</v>
      </c>
      <c r="D1211" s="116">
        <f t="shared" si="38"/>
        <v>2019</v>
      </c>
      <c r="G1211" s="141" t="s">
        <v>1662</v>
      </c>
      <c r="H1211" s="116">
        <v>31</v>
      </c>
      <c r="I1211" s="116">
        <v>2019</v>
      </c>
      <c r="J1211" t="str">
        <f t="shared" si="37"/>
        <v>31/10/2019</v>
      </c>
      <c r="N1211" s="138" t="s">
        <v>1170</v>
      </c>
      <c r="O1211" s="138">
        <v>1.59</v>
      </c>
      <c r="P1211" s="138">
        <v>1.59</v>
      </c>
      <c r="Q1211" s="138">
        <v>1.54</v>
      </c>
      <c r="R1211" s="138" t="s">
        <v>434</v>
      </c>
      <c r="S1211" s="138">
        <v>1.57</v>
      </c>
      <c r="T1211" s="138">
        <v>1.53</v>
      </c>
      <c r="U1211" s="138">
        <v>1.52</v>
      </c>
      <c r="V1211" s="138">
        <v>1.52</v>
      </c>
      <c r="W1211" s="138">
        <v>1.51</v>
      </c>
      <c r="X1211" s="138">
        <v>1.6</v>
      </c>
      <c r="Y1211" s="138">
        <v>1.69</v>
      </c>
      <c r="Z1211" s="138">
        <v>2</v>
      </c>
      <c r="AA1211" s="138">
        <v>2.17</v>
      </c>
    </row>
    <row r="1212" spans="1:27" ht="23.4" thickBot="1">
      <c r="A1212" s="115" t="s">
        <v>2875</v>
      </c>
      <c r="B1212" s="143">
        <v>1.55</v>
      </c>
      <c r="C1212" s="147">
        <v>0.5</v>
      </c>
      <c r="D1212" s="116">
        <f t="shared" si="38"/>
        <v>2019</v>
      </c>
      <c r="G1212" s="140" t="s">
        <v>1663</v>
      </c>
      <c r="H1212" s="116">
        <v>1</v>
      </c>
      <c r="I1212" s="116">
        <v>2019</v>
      </c>
      <c r="J1212" t="str">
        <f t="shared" si="37"/>
        <v>1/11/2019</v>
      </c>
      <c r="N1212" s="135">
        <v>43476</v>
      </c>
      <c r="O1212" s="136">
        <v>1.58</v>
      </c>
      <c r="P1212" s="136">
        <v>1.58</v>
      </c>
      <c r="Q1212" s="136">
        <v>1.52</v>
      </c>
      <c r="R1212" s="136" t="s">
        <v>434</v>
      </c>
      <c r="S1212" s="136">
        <v>1.55</v>
      </c>
      <c r="T1212" s="136">
        <v>1.53</v>
      </c>
      <c r="U1212" s="136">
        <v>1.56</v>
      </c>
      <c r="V1212" s="136">
        <v>1.55</v>
      </c>
      <c r="W1212" s="136">
        <v>1.55</v>
      </c>
      <c r="X1212" s="136">
        <v>1.63</v>
      </c>
      <c r="Y1212" s="136">
        <v>1.73</v>
      </c>
      <c r="Z1212" s="136">
        <v>2.0299999999999998</v>
      </c>
      <c r="AA1212" s="136">
        <v>2.21</v>
      </c>
    </row>
    <row r="1213" spans="1:27" ht="23.4" thickBot="1">
      <c r="A1213" s="115" t="s">
        <v>2876</v>
      </c>
      <c r="B1213" s="144">
        <v>1.59</v>
      </c>
      <c r="C1213" s="148">
        <v>0.51</v>
      </c>
      <c r="D1213" s="116">
        <f t="shared" si="38"/>
        <v>2019</v>
      </c>
      <c r="G1213" s="141" t="s">
        <v>1663</v>
      </c>
      <c r="H1213" s="116">
        <v>4</v>
      </c>
      <c r="I1213" s="116">
        <v>2019</v>
      </c>
      <c r="J1213" t="str">
        <f t="shared" si="37"/>
        <v>4/11/2019</v>
      </c>
      <c r="N1213" s="137">
        <v>43566</v>
      </c>
      <c r="O1213" s="138">
        <v>1.58</v>
      </c>
      <c r="P1213" s="138">
        <v>1.57</v>
      </c>
      <c r="Q1213" s="138">
        <v>1.53</v>
      </c>
      <c r="R1213" s="138" t="s">
        <v>434</v>
      </c>
      <c r="S1213" s="138">
        <v>1.57</v>
      </c>
      <c r="T1213" s="138">
        <v>1.56</v>
      </c>
      <c r="U1213" s="138">
        <v>1.6</v>
      </c>
      <c r="V1213" s="138">
        <v>1.59</v>
      </c>
      <c r="W1213" s="138">
        <v>1.6</v>
      </c>
      <c r="X1213" s="138">
        <v>1.69</v>
      </c>
      <c r="Y1213" s="138">
        <v>1.79</v>
      </c>
      <c r="Z1213" s="138">
        <v>2.1</v>
      </c>
      <c r="AA1213" s="138">
        <v>2.27</v>
      </c>
    </row>
    <row r="1214" spans="1:27" ht="23.4" thickBot="1">
      <c r="A1214" s="115" t="s">
        <v>2877</v>
      </c>
      <c r="B1214" s="143">
        <v>1.63</v>
      </c>
      <c r="C1214" s="147">
        <v>0.54</v>
      </c>
      <c r="D1214" s="116">
        <f t="shared" si="38"/>
        <v>2019</v>
      </c>
      <c r="G1214" s="140" t="s">
        <v>1663</v>
      </c>
      <c r="H1214" s="116">
        <v>5</v>
      </c>
      <c r="I1214" s="116">
        <v>2019</v>
      </c>
      <c r="J1214" t="str">
        <f t="shared" si="37"/>
        <v>5/11/2019</v>
      </c>
      <c r="N1214" s="135">
        <v>43596</v>
      </c>
      <c r="O1214" s="136">
        <v>1.56</v>
      </c>
      <c r="P1214" s="136">
        <v>1.57</v>
      </c>
      <c r="Q1214" s="136">
        <v>1.56</v>
      </c>
      <c r="R1214" s="136" t="s">
        <v>434</v>
      </c>
      <c r="S1214" s="136">
        <v>1.58</v>
      </c>
      <c r="T1214" s="136">
        <v>1.62</v>
      </c>
      <c r="U1214" s="136">
        <v>1.63</v>
      </c>
      <c r="V1214" s="136">
        <v>1.63</v>
      </c>
      <c r="W1214" s="136">
        <v>1.66</v>
      </c>
      <c r="X1214" s="136">
        <v>1.77</v>
      </c>
      <c r="Y1214" s="136">
        <v>1.86</v>
      </c>
      <c r="Z1214" s="136">
        <v>2.17</v>
      </c>
      <c r="AA1214" s="136">
        <v>2.34</v>
      </c>
    </row>
    <row r="1215" spans="1:27" ht="23.4" thickBot="1">
      <c r="A1215" s="115" t="s">
        <v>2878</v>
      </c>
      <c r="B1215" s="144">
        <v>1.6</v>
      </c>
      <c r="C1215" s="148">
        <v>0.5</v>
      </c>
      <c r="D1215" s="116">
        <f t="shared" si="38"/>
        <v>2019</v>
      </c>
      <c r="G1215" s="141" t="s">
        <v>1663</v>
      </c>
      <c r="H1215" s="116">
        <v>6</v>
      </c>
      <c r="I1215" s="116">
        <v>2019</v>
      </c>
      <c r="J1215" t="str">
        <f t="shared" si="37"/>
        <v>6/11/2019</v>
      </c>
      <c r="N1215" s="137">
        <v>43627</v>
      </c>
      <c r="O1215" s="138">
        <v>1.55</v>
      </c>
      <c r="P1215" s="138">
        <v>1.56</v>
      </c>
      <c r="Q1215" s="138">
        <v>1.56</v>
      </c>
      <c r="R1215" s="138" t="s">
        <v>434</v>
      </c>
      <c r="S1215" s="138">
        <v>1.57</v>
      </c>
      <c r="T1215" s="138">
        <v>1.58</v>
      </c>
      <c r="U1215" s="138">
        <v>1.61</v>
      </c>
      <c r="V1215" s="138">
        <v>1.6</v>
      </c>
      <c r="W1215" s="138">
        <v>1.63</v>
      </c>
      <c r="X1215" s="138">
        <v>1.73</v>
      </c>
      <c r="Y1215" s="138">
        <v>1.81</v>
      </c>
      <c r="Z1215" s="138">
        <v>2.13</v>
      </c>
      <c r="AA1215" s="138">
        <v>2.2999999999999998</v>
      </c>
    </row>
    <row r="1216" spans="1:27" ht="23.4" thickBot="1">
      <c r="A1216" s="115" t="s">
        <v>2879</v>
      </c>
      <c r="B1216" s="143">
        <v>1.7</v>
      </c>
      <c r="C1216" s="147">
        <v>0.56999999999999995</v>
      </c>
      <c r="D1216" s="116">
        <f t="shared" si="38"/>
        <v>2019</v>
      </c>
      <c r="G1216" s="140" t="s">
        <v>1663</v>
      </c>
      <c r="H1216" s="116">
        <v>7</v>
      </c>
      <c r="I1216" s="116">
        <v>2019</v>
      </c>
      <c r="J1216" t="str">
        <f t="shared" si="37"/>
        <v>7/11/2019</v>
      </c>
      <c r="N1216" s="135">
        <v>43657</v>
      </c>
      <c r="O1216" s="136">
        <v>1.57</v>
      </c>
      <c r="P1216" s="136">
        <v>1.57</v>
      </c>
      <c r="Q1216" s="136">
        <v>1.56</v>
      </c>
      <c r="R1216" s="136" t="s">
        <v>434</v>
      </c>
      <c r="S1216" s="136">
        <v>1.58</v>
      </c>
      <c r="T1216" s="136">
        <v>1.58</v>
      </c>
      <c r="U1216" s="136">
        <v>1.68</v>
      </c>
      <c r="V1216" s="136">
        <v>1.7</v>
      </c>
      <c r="W1216" s="136">
        <v>1.74</v>
      </c>
      <c r="X1216" s="136">
        <v>1.84</v>
      </c>
      <c r="Y1216" s="136">
        <v>1.92</v>
      </c>
      <c r="Z1216" s="136">
        <v>2.2400000000000002</v>
      </c>
      <c r="AA1216" s="136">
        <v>2.4</v>
      </c>
    </row>
    <row r="1217" spans="1:27" ht="23.4" thickBot="1">
      <c r="A1217" s="115" t="s">
        <v>2880</v>
      </c>
      <c r="B1217" s="144">
        <v>1.7</v>
      </c>
      <c r="C1217" s="148">
        <v>0.57999999999999996</v>
      </c>
      <c r="D1217" s="116">
        <f t="shared" si="38"/>
        <v>2019</v>
      </c>
      <c r="G1217" s="141" t="s">
        <v>1663</v>
      </c>
      <c r="H1217" s="116">
        <v>8</v>
      </c>
      <c r="I1217" s="116">
        <v>2019</v>
      </c>
      <c r="J1217" t="str">
        <f t="shared" si="37"/>
        <v>8/11/2019</v>
      </c>
      <c r="N1217" s="137">
        <v>43688</v>
      </c>
      <c r="O1217" s="138">
        <v>1.56</v>
      </c>
      <c r="P1217" s="138">
        <v>1.56</v>
      </c>
      <c r="Q1217" s="138">
        <v>1.55</v>
      </c>
      <c r="R1217" s="138" t="s">
        <v>434</v>
      </c>
      <c r="S1217" s="138">
        <v>1.58</v>
      </c>
      <c r="T1217" s="138">
        <v>1.58</v>
      </c>
      <c r="U1217" s="138">
        <v>1.68</v>
      </c>
      <c r="V1217" s="138">
        <v>1.7</v>
      </c>
      <c r="W1217" s="138">
        <v>1.74</v>
      </c>
      <c r="X1217" s="138">
        <v>1.86</v>
      </c>
      <c r="Y1217" s="138">
        <v>1.94</v>
      </c>
      <c r="Z1217" s="138">
        <v>2.27</v>
      </c>
      <c r="AA1217" s="138">
        <v>2.4300000000000002</v>
      </c>
    </row>
    <row r="1218" spans="1:27" ht="23.4" thickBot="1">
      <c r="A1218" s="115" t="s">
        <v>2881</v>
      </c>
      <c r="B1218" s="143">
        <v>1.69</v>
      </c>
      <c r="C1218" s="147">
        <v>0.56999999999999995</v>
      </c>
      <c r="D1218" s="116">
        <f t="shared" si="38"/>
        <v>2019</v>
      </c>
      <c r="G1218" s="140" t="s">
        <v>1663</v>
      </c>
      <c r="H1218" s="116">
        <v>12</v>
      </c>
      <c r="I1218" s="116">
        <v>2019</v>
      </c>
      <c r="J1218" t="str">
        <f t="shared" ref="J1218:J1281" si="39">H1218&amp;"/"&amp;G1218&amp;"/"&amp;I1218</f>
        <v>12/11/2019</v>
      </c>
      <c r="N1218" s="135">
        <v>43810</v>
      </c>
      <c r="O1218" s="136">
        <v>1.56</v>
      </c>
      <c r="P1218" s="136">
        <v>1.56</v>
      </c>
      <c r="Q1218" s="136">
        <v>1.59</v>
      </c>
      <c r="R1218" s="136" t="s">
        <v>434</v>
      </c>
      <c r="S1218" s="136">
        <v>1.59</v>
      </c>
      <c r="T1218" s="136">
        <v>1.58</v>
      </c>
      <c r="U1218" s="136">
        <v>1.66</v>
      </c>
      <c r="V1218" s="136">
        <v>1.69</v>
      </c>
      <c r="W1218" s="136">
        <v>1.73</v>
      </c>
      <c r="X1218" s="136">
        <v>1.84</v>
      </c>
      <c r="Y1218" s="136">
        <v>1.92</v>
      </c>
      <c r="Z1218" s="136">
        <v>2.2400000000000002</v>
      </c>
      <c r="AA1218" s="136">
        <v>2.39</v>
      </c>
    </row>
    <row r="1219" spans="1:27" ht="23.4" thickBot="1">
      <c r="A1219" s="115" t="s">
        <v>2882</v>
      </c>
      <c r="B1219" s="144">
        <v>1.65</v>
      </c>
      <c r="C1219" s="148">
        <v>0.56000000000000005</v>
      </c>
      <c r="D1219" s="116">
        <f t="shared" ref="D1219:D1282" si="40">YEAR(A1219)</f>
        <v>2019</v>
      </c>
      <c r="G1219" s="141" t="s">
        <v>1663</v>
      </c>
      <c r="H1219" s="116">
        <v>13</v>
      </c>
      <c r="I1219" s="116">
        <v>2019</v>
      </c>
      <c r="J1219" t="str">
        <f t="shared" si="39"/>
        <v>13/11/2019</v>
      </c>
      <c r="N1219" s="138" t="s">
        <v>1171</v>
      </c>
      <c r="O1219" s="138">
        <v>1.56</v>
      </c>
      <c r="P1219" s="138">
        <v>1.57</v>
      </c>
      <c r="Q1219" s="138">
        <v>1.57</v>
      </c>
      <c r="R1219" s="138" t="s">
        <v>434</v>
      </c>
      <c r="S1219" s="138">
        <v>1.59</v>
      </c>
      <c r="T1219" s="138">
        <v>1.57</v>
      </c>
      <c r="U1219" s="138">
        <v>1.63</v>
      </c>
      <c r="V1219" s="138">
        <v>1.65</v>
      </c>
      <c r="W1219" s="138">
        <v>1.69</v>
      </c>
      <c r="X1219" s="138">
        <v>1.79</v>
      </c>
      <c r="Y1219" s="138">
        <v>1.88</v>
      </c>
      <c r="Z1219" s="138">
        <v>2.2000000000000002</v>
      </c>
      <c r="AA1219" s="138">
        <v>2.36</v>
      </c>
    </row>
    <row r="1220" spans="1:27" ht="23.4" thickBot="1">
      <c r="A1220" s="115" t="s">
        <v>2883</v>
      </c>
      <c r="B1220" s="143">
        <v>1.59</v>
      </c>
      <c r="C1220" s="147">
        <v>0.54</v>
      </c>
      <c r="D1220" s="116">
        <f t="shared" si="40"/>
        <v>2019</v>
      </c>
      <c r="G1220" s="140" t="s">
        <v>1663</v>
      </c>
      <c r="H1220" s="116">
        <v>14</v>
      </c>
      <c r="I1220" s="116">
        <v>2019</v>
      </c>
      <c r="J1220" t="str">
        <f t="shared" si="39"/>
        <v>14/11/2019</v>
      </c>
      <c r="N1220" s="136" t="s">
        <v>1172</v>
      </c>
      <c r="O1220" s="136">
        <v>1.59</v>
      </c>
      <c r="P1220" s="136">
        <v>1.57</v>
      </c>
      <c r="Q1220" s="136">
        <v>1.57</v>
      </c>
      <c r="R1220" s="136" t="s">
        <v>434</v>
      </c>
      <c r="S1220" s="136">
        <v>1.58</v>
      </c>
      <c r="T1220" s="136">
        <v>1.55</v>
      </c>
      <c r="U1220" s="136">
        <v>1.58</v>
      </c>
      <c r="V1220" s="136">
        <v>1.59</v>
      </c>
      <c r="W1220" s="136">
        <v>1.63</v>
      </c>
      <c r="X1220" s="136">
        <v>1.73</v>
      </c>
      <c r="Y1220" s="136">
        <v>1.82</v>
      </c>
      <c r="Z1220" s="136">
        <v>2.15</v>
      </c>
      <c r="AA1220" s="136">
        <v>2.31</v>
      </c>
    </row>
    <row r="1221" spans="1:27" ht="23.4" thickBot="1">
      <c r="A1221" s="115" t="s">
        <v>2884</v>
      </c>
      <c r="B1221" s="144">
        <v>1.61</v>
      </c>
      <c r="C1221" s="148">
        <v>0.55000000000000004</v>
      </c>
      <c r="D1221" s="116">
        <f t="shared" si="40"/>
        <v>2019</v>
      </c>
      <c r="G1221" s="141" t="s">
        <v>1663</v>
      </c>
      <c r="H1221" s="116">
        <v>15</v>
      </c>
      <c r="I1221" s="116">
        <v>2019</v>
      </c>
      <c r="J1221" t="str">
        <f t="shared" si="39"/>
        <v>15/11/2019</v>
      </c>
      <c r="N1221" s="138" t="s">
        <v>1173</v>
      </c>
      <c r="O1221" s="138">
        <v>1.59</v>
      </c>
      <c r="P1221" s="138">
        <v>1.56</v>
      </c>
      <c r="Q1221" s="138">
        <v>1.57</v>
      </c>
      <c r="R1221" s="138" t="s">
        <v>434</v>
      </c>
      <c r="S1221" s="138">
        <v>1.59</v>
      </c>
      <c r="T1221" s="138">
        <v>1.54</v>
      </c>
      <c r="U1221" s="138">
        <v>1.61</v>
      </c>
      <c r="V1221" s="138">
        <v>1.61</v>
      </c>
      <c r="W1221" s="138">
        <v>1.65</v>
      </c>
      <c r="X1221" s="138">
        <v>1.75</v>
      </c>
      <c r="Y1221" s="138">
        <v>1.84</v>
      </c>
      <c r="Z1221" s="138">
        <v>2.16</v>
      </c>
      <c r="AA1221" s="138">
        <v>2.31</v>
      </c>
    </row>
    <row r="1222" spans="1:27" ht="23.4" thickBot="1">
      <c r="A1222" s="115" t="s">
        <v>2885</v>
      </c>
      <c r="B1222" s="143">
        <v>1.59</v>
      </c>
      <c r="C1222" s="147">
        <v>0.53</v>
      </c>
      <c r="D1222" s="116">
        <f t="shared" si="40"/>
        <v>2019</v>
      </c>
      <c r="G1222" s="140" t="s">
        <v>1663</v>
      </c>
      <c r="H1222" s="116">
        <v>18</v>
      </c>
      <c r="I1222" s="116">
        <v>2019</v>
      </c>
      <c r="J1222" t="str">
        <f t="shared" si="39"/>
        <v>18/11/2019</v>
      </c>
      <c r="N1222" s="136" t="s">
        <v>1174</v>
      </c>
      <c r="O1222" s="136">
        <v>1.59</v>
      </c>
      <c r="P1222" s="136">
        <v>1.57</v>
      </c>
      <c r="Q1222" s="136">
        <v>1.57</v>
      </c>
      <c r="R1222" s="136" t="s">
        <v>434</v>
      </c>
      <c r="S1222" s="136">
        <v>1.58</v>
      </c>
      <c r="T1222" s="136">
        <v>1.54</v>
      </c>
      <c r="U1222" s="136">
        <v>1.6</v>
      </c>
      <c r="V1222" s="136">
        <v>1.59</v>
      </c>
      <c r="W1222" s="136">
        <v>1.63</v>
      </c>
      <c r="X1222" s="136">
        <v>1.73</v>
      </c>
      <c r="Y1222" s="136">
        <v>1.81</v>
      </c>
      <c r="Z1222" s="136">
        <v>2.14</v>
      </c>
      <c r="AA1222" s="136">
        <v>2.2999999999999998</v>
      </c>
    </row>
    <row r="1223" spans="1:27" ht="23.4" thickBot="1">
      <c r="A1223" s="115" t="s">
        <v>2886</v>
      </c>
      <c r="B1223" s="144">
        <v>1.59</v>
      </c>
      <c r="C1223" s="148">
        <v>0.49</v>
      </c>
      <c r="D1223" s="116">
        <f t="shared" si="40"/>
        <v>2019</v>
      </c>
      <c r="G1223" s="141" t="s">
        <v>1663</v>
      </c>
      <c r="H1223" s="116">
        <v>19</v>
      </c>
      <c r="I1223" s="116">
        <v>2019</v>
      </c>
      <c r="J1223" t="str">
        <f t="shared" si="39"/>
        <v>19/11/2019</v>
      </c>
      <c r="N1223" s="138" t="s">
        <v>1175</v>
      </c>
      <c r="O1223" s="138">
        <v>1.58</v>
      </c>
      <c r="P1223" s="138">
        <v>1.57</v>
      </c>
      <c r="Q1223" s="138">
        <v>1.57</v>
      </c>
      <c r="R1223" s="138" t="s">
        <v>434</v>
      </c>
      <c r="S1223" s="138">
        <v>1.58</v>
      </c>
      <c r="T1223" s="138">
        <v>1.54</v>
      </c>
      <c r="U1223" s="138">
        <v>1.6</v>
      </c>
      <c r="V1223" s="138">
        <v>1.59</v>
      </c>
      <c r="W1223" s="138">
        <v>1.63</v>
      </c>
      <c r="X1223" s="138">
        <v>1.71</v>
      </c>
      <c r="Y1223" s="138">
        <v>1.79</v>
      </c>
      <c r="Z1223" s="138">
        <v>2.11</v>
      </c>
      <c r="AA1223" s="138">
        <v>2.2599999999999998</v>
      </c>
    </row>
    <row r="1224" spans="1:27" ht="23.4" thickBot="1">
      <c r="A1224" s="115" t="s">
        <v>2887</v>
      </c>
      <c r="B1224" s="143">
        <v>1.55</v>
      </c>
      <c r="C1224" s="147">
        <v>0.45</v>
      </c>
      <c r="D1224" s="116">
        <f t="shared" si="40"/>
        <v>2019</v>
      </c>
      <c r="G1224" s="140" t="s">
        <v>1663</v>
      </c>
      <c r="H1224" s="116">
        <v>20</v>
      </c>
      <c r="I1224" s="116">
        <v>2019</v>
      </c>
      <c r="J1224" t="str">
        <f t="shared" si="39"/>
        <v>20/11/2019</v>
      </c>
      <c r="N1224" s="136" t="s">
        <v>1176</v>
      </c>
      <c r="O1224" s="136">
        <v>1.57</v>
      </c>
      <c r="P1224" s="136">
        <v>1.56</v>
      </c>
      <c r="Q1224" s="136">
        <v>1.57</v>
      </c>
      <c r="R1224" s="136" t="s">
        <v>434</v>
      </c>
      <c r="S1224" s="136">
        <v>1.58</v>
      </c>
      <c r="T1224" s="136">
        <v>1.54</v>
      </c>
      <c r="U1224" s="136">
        <v>1.56</v>
      </c>
      <c r="V1224" s="136">
        <v>1.55</v>
      </c>
      <c r="W1224" s="136">
        <v>1.58</v>
      </c>
      <c r="X1224" s="136">
        <v>1.66</v>
      </c>
      <c r="Y1224" s="136">
        <v>1.73</v>
      </c>
      <c r="Z1224" s="136">
        <v>2.0499999999999998</v>
      </c>
      <c r="AA1224" s="136">
        <v>2.2000000000000002</v>
      </c>
    </row>
    <row r="1225" spans="1:27" ht="23.4" thickBot="1">
      <c r="A1225" s="115" t="s">
        <v>2888</v>
      </c>
      <c r="B1225" s="144">
        <v>1.59</v>
      </c>
      <c r="C1225" s="148">
        <v>0.47</v>
      </c>
      <c r="D1225" s="116">
        <f t="shared" si="40"/>
        <v>2019</v>
      </c>
      <c r="G1225" s="141" t="s">
        <v>1663</v>
      </c>
      <c r="H1225" s="116">
        <v>21</v>
      </c>
      <c r="I1225" s="116">
        <v>2019</v>
      </c>
      <c r="J1225" t="str">
        <f t="shared" si="39"/>
        <v>21/11/2019</v>
      </c>
      <c r="N1225" s="138" t="s">
        <v>1177</v>
      </c>
      <c r="O1225" s="138">
        <v>1.57</v>
      </c>
      <c r="P1225" s="138">
        <v>1.57</v>
      </c>
      <c r="Q1225" s="138">
        <v>1.58</v>
      </c>
      <c r="R1225" s="138" t="s">
        <v>434</v>
      </c>
      <c r="S1225" s="138">
        <v>1.59</v>
      </c>
      <c r="T1225" s="138">
        <v>1.55</v>
      </c>
      <c r="U1225" s="138">
        <v>1.6</v>
      </c>
      <c r="V1225" s="138">
        <v>1.59</v>
      </c>
      <c r="W1225" s="138">
        <v>1.62</v>
      </c>
      <c r="X1225" s="138">
        <v>1.71</v>
      </c>
      <c r="Y1225" s="138">
        <v>1.77</v>
      </c>
      <c r="Z1225" s="138">
        <v>2.09</v>
      </c>
      <c r="AA1225" s="138">
        <v>2.2400000000000002</v>
      </c>
    </row>
    <row r="1226" spans="1:27" ht="23.4" thickBot="1">
      <c r="A1226" s="115" t="s">
        <v>2889</v>
      </c>
      <c r="B1226" s="143">
        <v>1.6</v>
      </c>
      <c r="C1226" s="147">
        <v>0.45</v>
      </c>
      <c r="D1226" s="116">
        <f t="shared" si="40"/>
        <v>2019</v>
      </c>
      <c r="G1226" s="140" t="s">
        <v>1663</v>
      </c>
      <c r="H1226" s="116">
        <v>22</v>
      </c>
      <c r="I1226" s="116">
        <v>2019</v>
      </c>
      <c r="J1226" t="str">
        <f t="shared" si="39"/>
        <v>22/11/2019</v>
      </c>
      <c r="N1226" s="136" t="s">
        <v>1178</v>
      </c>
      <c r="O1226" s="136">
        <v>1.58</v>
      </c>
      <c r="P1226" s="136">
        <v>1.59</v>
      </c>
      <c r="Q1226" s="136">
        <v>1.58</v>
      </c>
      <c r="R1226" s="136" t="s">
        <v>434</v>
      </c>
      <c r="S1226" s="136">
        <v>1.59</v>
      </c>
      <c r="T1226" s="136">
        <v>1.56</v>
      </c>
      <c r="U1226" s="136">
        <v>1.61</v>
      </c>
      <c r="V1226" s="136">
        <v>1.6</v>
      </c>
      <c r="W1226" s="136">
        <v>1.62</v>
      </c>
      <c r="X1226" s="136">
        <v>1.71</v>
      </c>
      <c r="Y1226" s="136">
        <v>1.77</v>
      </c>
      <c r="Z1226" s="136">
        <v>2.08</v>
      </c>
      <c r="AA1226" s="136">
        <v>2.2200000000000002</v>
      </c>
    </row>
    <row r="1227" spans="1:27" ht="23.4" thickBot="1">
      <c r="A1227" s="115" t="s">
        <v>2890</v>
      </c>
      <c r="B1227" s="144">
        <v>1.6</v>
      </c>
      <c r="C1227" s="148">
        <v>0.44</v>
      </c>
      <c r="D1227" s="116">
        <f t="shared" si="40"/>
        <v>2019</v>
      </c>
      <c r="G1227" s="141" t="s">
        <v>1663</v>
      </c>
      <c r="H1227" s="116">
        <v>25</v>
      </c>
      <c r="I1227" s="116">
        <v>2019</v>
      </c>
      <c r="J1227" t="str">
        <f t="shared" si="39"/>
        <v>25/11/2019</v>
      </c>
      <c r="N1227" s="138" t="s">
        <v>1179</v>
      </c>
      <c r="O1227" s="138">
        <v>1.6</v>
      </c>
      <c r="P1227" s="138">
        <v>1.6</v>
      </c>
      <c r="Q1227" s="138">
        <v>1.61</v>
      </c>
      <c r="R1227" s="138" t="s">
        <v>434</v>
      </c>
      <c r="S1227" s="138">
        <v>1.61</v>
      </c>
      <c r="T1227" s="138">
        <v>1.58</v>
      </c>
      <c r="U1227" s="138">
        <v>1.61</v>
      </c>
      <c r="V1227" s="138">
        <v>1.6</v>
      </c>
      <c r="W1227" s="138">
        <v>1.62</v>
      </c>
      <c r="X1227" s="138">
        <v>1.71</v>
      </c>
      <c r="Y1227" s="138">
        <v>1.76</v>
      </c>
      <c r="Z1227" s="138">
        <v>2.0699999999999998</v>
      </c>
      <c r="AA1227" s="138">
        <v>2.21</v>
      </c>
    </row>
    <row r="1228" spans="1:27" ht="23.4" thickBot="1">
      <c r="A1228" s="115" t="s">
        <v>2891</v>
      </c>
      <c r="B1228" s="143">
        <v>1.58</v>
      </c>
      <c r="C1228" s="147">
        <v>0.41</v>
      </c>
      <c r="D1228" s="116">
        <f t="shared" si="40"/>
        <v>2019</v>
      </c>
      <c r="G1228" s="140" t="s">
        <v>1663</v>
      </c>
      <c r="H1228" s="116">
        <v>26</v>
      </c>
      <c r="I1228" s="116">
        <v>2019</v>
      </c>
      <c r="J1228" t="str">
        <f t="shared" si="39"/>
        <v>26/11/2019</v>
      </c>
      <c r="N1228" s="136" t="s">
        <v>1180</v>
      </c>
      <c r="O1228" s="136">
        <v>1.63</v>
      </c>
      <c r="P1228" s="136">
        <v>1.61</v>
      </c>
      <c r="Q1228" s="136">
        <v>1.6</v>
      </c>
      <c r="R1228" s="136" t="s">
        <v>434</v>
      </c>
      <c r="S1228" s="136">
        <v>1.62</v>
      </c>
      <c r="T1228" s="136">
        <v>1.59</v>
      </c>
      <c r="U1228" s="136">
        <v>1.58</v>
      </c>
      <c r="V1228" s="136">
        <v>1.58</v>
      </c>
      <c r="W1228" s="136">
        <v>1.58</v>
      </c>
      <c r="X1228" s="136">
        <v>1.68</v>
      </c>
      <c r="Y1228" s="136">
        <v>1.74</v>
      </c>
      <c r="Z1228" s="136">
        <v>2.04</v>
      </c>
      <c r="AA1228" s="136">
        <v>2.1800000000000002</v>
      </c>
    </row>
    <row r="1229" spans="1:27" ht="23.4" thickBot="1">
      <c r="A1229" s="115" t="s">
        <v>2892</v>
      </c>
      <c r="B1229" s="144">
        <v>1.61</v>
      </c>
      <c r="C1229" s="148">
        <v>0.43</v>
      </c>
      <c r="D1229" s="116">
        <f t="shared" si="40"/>
        <v>2019</v>
      </c>
      <c r="G1229" s="141" t="s">
        <v>1663</v>
      </c>
      <c r="H1229" s="116">
        <v>27</v>
      </c>
      <c r="I1229" s="116">
        <v>2019</v>
      </c>
      <c r="J1229" t="str">
        <f t="shared" si="39"/>
        <v>27/11/2019</v>
      </c>
      <c r="N1229" s="138" t="s">
        <v>1181</v>
      </c>
      <c r="O1229" s="138">
        <v>1.65</v>
      </c>
      <c r="P1229" s="138">
        <v>1.6</v>
      </c>
      <c r="Q1229" s="138">
        <v>1.62</v>
      </c>
      <c r="R1229" s="138" t="s">
        <v>434</v>
      </c>
      <c r="S1229" s="138">
        <v>1.63</v>
      </c>
      <c r="T1229" s="138">
        <v>1.6</v>
      </c>
      <c r="U1229" s="138">
        <v>1.63</v>
      </c>
      <c r="V1229" s="138">
        <v>1.61</v>
      </c>
      <c r="W1229" s="138">
        <v>1.63</v>
      </c>
      <c r="X1229" s="138">
        <v>1.71</v>
      </c>
      <c r="Y1229" s="138">
        <v>1.77</v>
      </c>
      <c r="Z1229" s="138">
        <v>2.06</v>
      </c>
      <c r="AA1229" s="138">
        <v>2.19</v>
      </c>
    </row>
    <row r="1230" spans="1:27" ht="23.4" thickBot="1">
      <c r="A1230" s="115" t="s">
        <v>2893</v>
      </c>
      <c r="B1230" s="143">
        <v>1.61</v>
      </c>
      <c r="C1230" s="147">
        <v>0.47</v>
      </c>
      <c r="D1230" s="116">
        <f t="shared" si="40"/>
        <v>2019</v>
      </c>
      <c r="G1230" s="140" t="s">
        <v>1663</v>
      </c>
      <c r="H1230" s="116">
        <v>29</v>
      </c>
      <c r="I1230" s="116">
        <v>2019</v>
      </c>
      <c r="J1230" t="str">
        <f t="shared" si="39"/>
        <v>29/11/2019</v>
      </c>
      <c r="N1230" s="136" t="s">
        <v>1182</v>
      </c>
      <c r="O1230" s="136">
        <v>1.62</v>
      </c>
      <c r="P1230" s="136">
        <v>1.6</v>
      </c>
      <c r="Q1230" s="136">
        <v>1.59</v>
      </c>
      <c r="R1230" s="136" t="s">
        <v>434</v>
      </c>
      <c r="S1230" s="136">
        <v>1.63</v>
      </c>
      <c r="T1230" s="136">
        <v>1.6</v>
      </c>
      <c r="U1230" s="136">
        <v>1.61</v>
      </c>
      <c r="V1230" s="136">
        <v>1.61</v>
      </c>
      <c r="W1230" s="136">
        <v>1.62</v>
      </c>
      <c r="X1230" s="136">
        <v>1.73</v>
      </c>
      <c r="Y1230" s="136">
        <v>1.78</v>
      </c>
      <c r="Z1230" s="136">
        <v>2.0699999999999998</v>
      </c>
      <c r="AA1230" s="136">
        <v>2.21</v>
      </c>
    </row>
    <row r="1231" spans="1:27" ht="23.4" thickBot="1">
      <c r="A1231" s="115" t="s">
        <v>2894</v>
      </c>
      <c r="B1231" s="144">
        <v>1.63</v>
      </c>
      <c r="C1231" s="148">
        <v>0.5</v>
      </c>
      <c r="D1231" s="116">
        <f t="shared" si="40"/>
        <v>2019</v>
      </c>
      <c r="G1231" s="141" t="s">
        <v>1664</v>
      </c>
      <c r="H1231" s="116">
        <v>2</v>
      </c>
      <c r="I1231" s="116">
        <v>2019</v>
      </c>
      <c r="J1231" t="str">
        <f t="shared" si="39"/>
        <v>2/12/2019</v>
      </c>
      <c r="N1231" s="137">
        <v>43508</v>
      </c>
      <c r="O1231" s="138">
        <v>1.6</v>
      </c>
      <c r="P1231" s="138">
        <v>1.58</v>
      </c>
      <c r="Q1231" s="138">
        <v>1.6</v>
      </c>
      <c r="R1231" s="138" t="s">
        <v>434</v>
      </c>
      <c r="S1231" s="138">
        <v>1.62</v>
      </c>
      <c r="T1231" s="138">
        <v>1.6</v>
      </c>
      <c r="U1231" s="138">
        <v>1.61</v>
      </c>
      <c r="V1231" s="138">
        <v>1.63</v>
      </c>
      <c r="W1231" s="138">
        <v>1.65</v>
      </c>
      <c r="X1231" s="138">
        <v>1.77</v>
      </c>
      <c r="Y1231" s="138">
        <v>1.83</v>
      </c>
      <c r="Z1231" s="138">
        <v>2.15</v>
      </c>
      <c r="AA1231" s="138">
        <v>2.2799999999999998</v>
      </c>
    </row>
    <row r="1232" spans="1:27" ht="23.4" thickBot="1">
      <c r="A1232" s="115" t="s">
        <v>2895</v>
      </c>
      <c r="B1232" s="143">
        <v>1.54</v>
      </c>
      <c r="C1232" s="147">
        <v>0.41</v>
      </c>
      <c r="D1232" s="116">
        <f t="shared" si="40"/>
        <v>2019</v>
      </c>
      <c r="G1232" s="140" t="s">
        <v>1664</v>
      </c>
      <c r="H1232" s="116">
        <v>3</v>
      </c>
      <c r="I1232" s="116">
        <v>2019</v>
      </c>
      <c r="J1232" t="str">
        <f t="shared" si="39"/>
        <v>3/12/2019</v>
      </c>
      <c r="N1232" s="135">
        <v>43536</v>
      </c>
      <c r="O1232" s="136">
        <v>1.56</v>
      </c>
      <c r="P1232" s="136">
        <v>1.54</v>
      </c>
      <c r="Q1232" s="136">
        <v>1.57</v>
      </c>
      <c r="R1232" s="136" t="s">
        <v>434</v>
      </c>
      <c r="S1232" s="136">
        <v>1.57</v>
      </c>
      <c r="T1232" s="136">
        <v>1.57</v>
      </c>
      <c r="U1232" s="136">
        <v>1.53</v>
      </c>
      <c r="V1232" s="136">
        <v>1.54</v>
      </c>
      <c r="W1232" s="136">
        <v>1.54</v>
      </c>
      <c r="X1232" s="136">
        <v>1.65</v>
      </c>
      <c r="Y1232" s="136">
        <v>1.72</v>
      </c>
      <c r="Z1232" s="136">
        <v>2.0299999999999998</v>
      </c>
      <c r="AA1232" s="136">
        <v>2.17</v>
      </c>
    </row>
    <row r="1233" spans="1:27" ht="23.4" thickBot="1">
      <c r="A1233" s="115" t="s">
        <v>2896</v>
      </c>
      <c r="B1233" s="144">
        <v>1.58</v>
      </c>
      <c r="C1233" s="148">
        <v>0.43</v>
      </c>
      <c r="D1233" s="116">
        <f t="shared" si="40"/>
        <v>2019</v>
      </c>
      <c r="G1233" s="141" t="s">
        <v>1664</v>
      </c>
      <c r="H1233" s="116">
        <v>4</v>
      </c>
      <c r="I1233" s="116">
        <v>2019</v>
      </c>
      <c r="J1233" t="str">
        <f t="shared" si="39"/>
        <v>4/12/2019</v>
      </c>
      <c r="N1233" s="137">
        <v>43567</v>
      </c>
      <c r="O1233" s="138">
        <v>1.59</v>
      </c>
      <c r="P1233" s="138">
        <v>1.54</v>
      </c>
      <c r="Q1233" s="138">
        <v>1.55</v>
      </c>
      <c r="R1233" s="138" t="s">
        <v>434</v>
      </c>
      <c r="S1233" s="138">
        <v>1.56</v>
      </c>
      <c r="T1233" s="138">
        <v>1.56</v>
      </c>
      <c r="U1233" s="138">
        <v>1.58</v>
      </c>
      <c r="V1233" s="138">
        <v>1.58</v>
      </c>
      <c r="W1233" s="138">
        <v>1.6</v>
      </c>
      <c r="X1233" s="138">
        <v>1.71</v>
      </c>
      <c r="Y1233" s="138">
        <v>1.77</v>
      </c>
      <c r="Z1233" s="138">
        <v>2.08</v>
      </c>
      <c r="AA1233" s="138">
        <v>2.2200000000000002</v>
      </c>
    </row>
    <row r="1234" spans="1:27" ht="23.4" thickBot="1">
      <c r="A1234" s="115" t="s">
        <v>2897</v>
      </c>
      <c r="B1234" s="143">
        <v>1.6</v>
      </c>
      <c r="C1234" s="147">
        <v>0.46</v>
      </c>
      <c r="D1234" s="116">
        <f t="shared" si="40"/>
        <v>2019</v>
      </c>
      <c r="G1234" s="140" t="s">
        <v>1664</v>
      </c>
      <c r="H1234" s="116">
        <v>5</v>
      </c>
      <c r="I1234" s="116">
        <v>2019</v>
      </c>
      <c r="J1234" t="str">
        <f t="shared" si="39"/>
        <v>5/12/2019</v>
      </c>
      <c r="N1234" s="135">
        <v>43597</v>
      </c>
      <c r="O1234" s="136">
        <v>1.52</v>
      </c>
      <c r="P1234" s="136">
        <v>1.56</v>
      </c>
      <c r="Q1234" s="136">
        <v>1.54</v>
      </c>
      <c r="R1234" s="136" t="s">
        <v>434</v>
      </c>
      <c r="S1234" s="136">
        <v>1.55</v>
      </c>
      <c r="T1234" s="136">
        <v>1.56</v>
      </c>
      <c r="U1234" s="136">
        <v>1.58</v>
      </c>
      <c r="V1234" s="136">
        <v>1.6</v>
      </c>
      <c r="W1234" s="136">
        <v>1.62</v>
      </c>
      <c r="X1234" s="136">
        <v>1.73</v>
      </c>
      <c r="Y1234" s="136">
        <v>1.8</v>
      </c>
      <c r="Z1234" s="136">
        <v>2.11</v>
      </c>
      <c r="AA1234" s="136">
        <v>2.2400000000000002</v>
      </c>
    </row>
    <row r="1235" spans="1:27" ht="23.4" thickBot="1">
      <c r="A1235" s="115" t="s">
        <v>2898</v>
      </c>
      <c r="B1235" s="144">
        <v>1.64</v>
      </c>
      <c r="C1235" s="148">
        <v>0.47</v>
      </c>
      <c r="D1235" s="116">
        <f t="shared" si="40"/>
        <v>2019</v>
      </c>
      <c r="G1235" s="141" t="s">
        <v>1664</v>
      </c>
      <c r="H1235" s="116">
        <v>6</v>
      </c>
      <c r="I1235" s="116">
        <v>2019</v>
      </c>
      <c r="J1235" t="str">
        <f t="shared" si="39"/>
        <v>6/12/2019</v>
      </c>
      <c r="N1235" s="137">
        <v>43628</v>
      </c>
      <c r="O1235" s="138">
        <v>1.52</v>
      </c>
      <c r="P1235" s="138">
        <v>1.55</v>
      </c>
      <c r="Q1235" s="138">
        <v>1.53</v>
      </c>
      <c r="R1235" s="138" t="s">
        <v>434</v>
      </c>
      <c r="S1235" s="138">
        <v>1.56</v>
      </c>
      <c r="T1235" s="138">
        <v>1.57</v>
      </c>
      <c r="U1235" s="138">
        <v>1.61</v>
      </c>
      <c r="V1235" s="138">
        <v>1.64</v>
      </c>
      <c r="W1235" s="138">
        <v>1.67</v>
      </c>
      <c r="X1235" s="138">
        <v>1.78</v>
      </c>
      <c r="Y1235" s="138">
        <v>1.84</v>
      </c>
      <c r="Z1235" s="138">
        <v>2.14</v>
      </c>
      <c r="AA1235" s="138">
        <v>2.29</v>
      </c>
    </row>
    <row r="1236" spans="1:27" ht="23.4" thickBot="1">
      <c r="A1236" s="115" t="s">
        <v>2899</v>
      </c>
      <c r="B1236" s="143">
        <v>1.63</v>
      </c>
      <c r="C1236" s="147">
        <v>0.47</v>
      </c>
      <c r="D1236" s="116">
        <f t="shared" si="40"/>
        <v>2019</v>
      </c>
      <c r="G1236" s="140" t="s">
        <v>1664</v>
      </c>
      <c r="H1236" s="116">
        <v>9</v>
      </c>
      <c r="I1236" s="116">
        <v>2019</v>
      </c>
      <c r="J1236" t="str">
        <f t="shared" si="39"/>
        <v>9/12/2019</v>
      </c>
      <c r="N1236" s="135">
        <v>43720</v>
      </c>
      <c r="O1236" s="136">
        <v>1.54</v>
      </c>
      <c r="P1236" s="136">
        <v>1.54</v>
      </c>
      <c r="Q1236" s="136">
        <v>1.54</v>
      </c>
      <c r="R1236" s="136" t="s">
        <v>434</v>
      </c>
      <c r="S1236" s="136">
        <v>1.58</v>
      </c>
      <c r="T1236" s="136">
        <v>1.56</v>
      </c>
      <c r="U1236" s="136">
        <v>1.63</v>
      </c>
      <c r="V1236" s="136">
        <v>1.63</v>
      </c>
      <c r="W1236" s="136">
        <v>1.67</v>
      </c>
      <c r="X1236" s="136">
        <v>1.77</v>
      </c>
      <c r="Y1236" s="136">
        <v>1.83</v>
      </c>
      <c r="Z1236" s="136">
        <v>2.13</v>
      </c>
      <c r="AA1236" s="136">
        <v>2.27</v>
      </c>
    </row>
    <row r="1237" spans="1:27" ht="23.4" thickBot="1">
      <c r="A1237" s="115" t="s">
        <v>2900</v>
      </c>
      <c r="B1237" s="144">
        <v>1.67</v>
      </c>
      <c r="C1237" s="148">
        <v>0.46</v>
      </c>
      <c r="D1237" s="116">
        <f t="shared" si="40"/>
        <v>2019</v>
      </c>
      <c r="G1237" s="141" t="s">
        <v>1664</v>
      </c>
      <c r="H1237" s="116">
        <v>10</v>
      </c>
      <c r="I1237" s="116">
        <v>2019</v>
      </c>
      <c r="J1237" t="str">
        <f t="shared" si="39"/>
        <v>10/12/2019</v>
      </c>
      <c r="N1237" s="137">
        <v>43750</v>
      </c>
      <c r="O1237" s="138">
        <v>1.53</v>
      </c>
      <c r="P1237" s="138">
        <v>1.55</v>
      </c>
      <c r="Q1237" s="138">
        <v>1.56</v>
      </c>
      <c r="R1237" s="138" t="s">
        <v>434</v>
      </c>
      <c r="S1237" s="138">
        <v>1.57</v>
      </c>
      <c r="T1237" s="138">
        <v>1.56</v>
      </c>
      <c r="U1237" s="138">
        <v>1.65</v>
      </c>
      <c r="V1237" s="138">
        <v>1.67</v>
      </c>
      <c r="W1237" s="138">
        <v>1.68</v>
      </c>
      <c r="X1237" s="138">
        <v>1.78</v>
      </c>
      <c r="Y1237" s="138">
        <v>1.85</v>
      </c>
      <c r="Z1237" s="138">
        <v>2.12</v>
      </c>
      <c r="AA1237" s="138">
        <v>2.2599999999999998</v>
      </c>
    </row>
    <row r="1238" spans="1:27" ht="23.4" thickBot="1">
      <c r="A1238" s="115" t="s">
        <v>2901</v>
      </c>
      <c r="B1238" s="143">
        <v>1.62</v>
      </c>
      <c r="C1238" s="147">
        <v>0.44</v>
      </c>
      <c r="D1238" s="116">
        <f t="shared" si="40"/>
        <v>2019</v>
      </c>
      <c r="G1238" s="140" t="s">
        <v>1664</v>
      </c>
      <c r="H1238" s="116">
        <v>11</v>
      </c>
      <c r="I1238" s="116">
        <v>2019</v>
      </c>
      <c r="J1238" t="str">
        <f t="shared" si="39"/>
        <v>11/12/2019</v>
      </c>
      <c r="N1238" s="135">
        <v>43781</v>
      </c>
      <c r="O1238" s="136">
        <v>1.54</v>
      </c>
      <c r="P1238" s="136">
        <v>1.56</v>
      </c>
      <c r="Q1238" s="136">
        <v>1.57</v>
      </c>
      <c r="R1238" s="136" t="s">
        <v>434</v>
      </c>
      <c r="S1238" s="136">
        <v>1.58</v>
      </c>
      <c r="T1238" s="136">
        <v>1.55</v>
      </c>
      <c r="U1238" s="136">
        <v>1.61</v>
      </c>
      <c r="V1238" s="136">
        <v>1.62</v>
      </c>
      <c r="W1238" s="136">
        <v>1.64</v>
      </c>
      <c r="X1238" s="136">
        <v>1.74</v>
      </c>
      <c r="Y1238" s="136">
        <v>1.79</v>
      </c>
      <c r="Z1238" s="136">
        <v>2.08</v>
      </c>
      <c r="AA1238" s="136">
        <v>2.23</v>
      </c>
    </row>
    <row r="1239" spans="1:27" ht="23.4" thickBot="1">
      <c r="A1239" s="115" t="s">
        <v>2902</v>
      </c>
      <c r="B1239" s="144">
        <v>1.69</v>
      </c>
      <c r="C1239" s="148">
        <v>0.5</v>
      </c>
      <c r="D1239" s="116">
        <f t="shared" si="40"/>
        <v>2019</v>
      </c>
      <c r="G1239" s="141" t="s">
        <v>1664</v>
      </c>
      <c r="H1239" s="116">
        <v>12</v>
      </c>
      <c r="I1239" s="116">
        <v>2019</v>
      </c>
      <c r="J1239" t="str">
        <f t="shared" si="39"/>
        <v>12/12/2019</v>
      </c>
      <c r="N1239" s="137">
        <v>43811</v>
      </c>
      <c r="O1239" s="138">
        <v>1.57</v>
      </c>
      <c r="P1239" s="138">
        <v>1.57</v>
      </c>
      <c r="Q1239" s="138">
        <v>1.56</v>
      </c>
      <c r="R1239" s="138" t="s">
        <v>434</v>
      </c>
      <c r="S1239" s="138">
        <v>1.57</v>
      </c>
      <c r="T1239" s="138">
        <v>1.55</v>
      </c>
      <c r="U1239" s="138">
        <v>1.66</v>
      </c>
      <c r="V1239" s="138">
        <v>1.69</v>
      </c>
      <c r="W1239" s="138">
        <v>1.73</v>
      </c>
      <c r="X1239" s="138">
        <v>1.84</v>
      </c>
      <c r="Y1239" s="138">
        <v>1.9</v>
      </c>
      <c r="Z1239" s="138">
        <v>2.1800000000000002</v>
      </c>
      <c r="AA1239" s="138">
        <v>2.3199999999999998</v>
      </c>
    </row>
    <row r="1240" spans="1:27" ht="23.4" thickBot="1">
      <c r="A1240" s="115" t="s">
        <v>2903</v>
      </c>
      <c r="B1240" s="143">
        <v>1.62</v>
      </c>
      <c r="C1240" s="147">
        <v>0.46</v>
      </c>
      <c r="D1240" s="116">
        <f t="shared" si="40"/>
        <v>2019</v>
      </c>
      <c r="G1240" s="140" t="s">
        <v>1664</v>
      </c>
      <c r="H1240" s="116">
        <v>13</v>
      </c>
      <c r="I1240" s="116">
        <v>2019</v>
      </c>
      <c r="J1240" t="str">
        <f t="shared" si="39"/>
        <v>13/12/2019</v>
      </c>
      <c r="N1240" s="136" t="s">
        <v>1183</v>
      </c>
      <c r="O1240" s="136">
        <v>1.55</v>
      </c>
      <c r="P1240" s="136">
        <v>1.57</v>
      </c>
      <c r="Q1240" s="136">
        <v>1.57</v>
      </c>
      <c r="R1240" s="136" t="s">
        <v>434</v>
      </c>
      <c r="S1240" s="136">
        <v>1.56</v>
      </c>
      <c r="T1240" s="136">
        <v>1.54</v>
      </c>
      <c r="U1240" s="136">
        <v>1.61</v>
      </c>
      <c r="V1240" s="136">
        <v>1.62</v>
      </c>
      <c r="W1240" s="136">
        <v>1.66</v>
      </c>
      <c r="X1240" s="136">
        <v>1.76</v>
      </c>
      <c r="Y1240" s="136">
        <v>1.82</v>
      </c>
      <c r="Z1240" s="136">
        <v>2.11</v>
      </c>
      <c r="AA1240" s="136">
        <v>2.2599999999999998</v>
      </c>
    </row>
    <row r="1241" spans="1:27" ht="23.4" thickBot="1">
      <c r="A1241" s="115" t="s">
        <v>2904</v>
      </c>
      <c r="B1241" s="144">
        <v>1.67</v>
      </c>
      <c r="C1241" s="148">
        <v>0.49</v>
      </c>
      <c r="D1241" s="116">
        <f t="shared" si="40"/>
        <v>2019</v>
      </c>
      <c r="G1241" s="141" t="s">
        <v>1664</v>
      </c>
      <c r="H1241" s="116">
        <v>16</v>
      </c>
      <c r="I1241" s="116">
        <v>2019</v>
      </c>
      <c r="J1241" t="str">
        <f t="shared" si="39"/>
        <v>16/12/2019</v>
      </c>
      <c r="N1241" s="138" t="s">
        <v>1184</v>
      </c>
      <c r="O1241" s="138">
        <v>1.57</v>
      </c>
      <c r="P1241" s="138">
        <v>1.57</v>
      </c>
      <c r="Q1241" s="138">
        <v>1.57</v>
      </c>
      <c r="R1241" s="138" t="s">
        <v>434</v>
      </c>
      <c r="S1241" s="138">
        <v>1.58</v>
      </c>
      <c r="T1241" s="138">
        <v>1.54</v>
      </c>
      <c r="U1241" s="138">
        <v>1.65</v>
      </c>
      <c r="V1241" s="138">
        <v>1.67</v>
      </c>
      <c r="W1241" s="138">
        <v>1.72</v>
      </c>
      <c r="X1241" s="138">
        <v>1.82</v>
      </c>
      <c r="Y1241" s="138">
        <v>1.89</v>
      </c>
      <c r="Z1241" s="138">
        <v>2.17</v>
      </c>
      <c r="AA1241" s="138">
        <v>2.2999999999999998</v>
      </c>
    </row>
    <row r="1242" spans="1:27" ht="23.4" thickBot="1">
      <c r="A1242" s="115" t="s">
        <v>2905</v>
      </c>
      <c r="B1242" s="143">
        <v>1.66</v>
      </c>
      <c r="C1242" s="147">
        <v>0.48</v>
      </c>
      <c r="D1242" s="116">
        <f t="shared" si="40"/>
        <v>2019</v>
      </c>
      <c r="G1242" s="140" t="s">
        <v>1664</v>
      </c>
      <c r="H1242" s="116">
        <v>17</v>
      </c>
      <c r="I1242" s="116">
        <v>2019</v>
      </c>
      <c r="J1242" t="str">
        <f t="shared" si="39"/>
        <v>17/12/2019</v>
      </c>
      <c r="N1242" s="136" t="s">
        <v>1185</v>
      </c>
      <c r="O1242" s="136">
        <v>1.56</v>
      </c>
      <c r="P1242" s="136">
        <v>1.56</v>
      </c>
      <c r="Q1242" s="136">
        <v>1.56</v>
      </c>
      <c r="R1242" s="136" t="s">
        <v>434</v>
      </c>
      <c r="S1242" s="136">
        <v>1.58</v>
      </c>
      <c r="T1242" s="136">
        <v>1.53</v>
      </c>
      <c r="U1242" s="136">
        <v>1.63</v>
      </c>
      <c r="V1242" s="136">
        <v>1.66</v>
      </c>
      <c r="W1242" s="136">
        <v>1.71</v>
      </c>
      <c r="X1242" s="136">
        <v>1.82</v>
      </c>
      <c r="Y1242" s="136">
        <v>1.89</v>
      </c>
      <c r="Z1242" s="136">
        <v>2.1800000000000002</v>
      </c>
      <c r="AA1242" s="136">
        <v>2.31</v>
      </c>
    </row>
    <row r="1243" spans="1:27" ht="23.4" thickBot="1">
      <c r="A1243" s="115" t="s">
        <v>2906</v>
      </c>
      <c r="B1243" s="144">
        <v>1.67</v>
      </c>
      <c r="C1243" s="148">
        <v>0.5</v>
      </c>
      <c r="D1243" s="116">
        <f t="shared" si="40"/>
        <v>2019</v>
      </c>
      <c r="G1243" s="141" t="s">
        <v>1664</v>
      </c>
      <c r="H1243" s="116">
        <v>18</v>
      </c>
      <c r="I1243" s="116">
        <v>2019</v>
      </c>
      <c r="J1243" t="str">
        <f t="shared" si="39"/>
        <v>18/12/2019</v>
      </c>
      <c r="N1243" s="138" t="s">
        <v>1186</v>
      </c>
      <c r="O1243" s="138">
        <v>1.56</v>
      </c>
      <c r="P1243" s="138">
        <v>1.57</v>
      </c>
      <c r="Q1243" s="138">
        <v>1.56</v>
      </c>
      <c r="R1243" s="138" t="s">
        <v>434</v>
      </c>
      <c r="S1243" s="138">
        <v>1.58</v>
      </c>
      <c r="T1243" s="138">
        <v>1.54</v>
      </c>
      <c r="U1243" s="138">
        <v>1.63</v>
      </c>
      <c r="V1243" s="138">
        <v>1.67</v>
      </c>
      <c r="W1243" s="138">
        <v>1.74</v>
      </c>
      <c r="X1243" s="138">
        <v>1.86</v>
      </c>
      <c r="Y1243" s="138">
        <v>1.92</v>
      </c>
      <c r="Z1243" s="138">
        <v>2.2200000000000002</v>
      </c>
      <c r="AA1243" s="138">
        <v>2.35</v>
      </c>
    </row>
    <row r="1244" spans="1:27" ht="23.4" thickBot="1">
      <c r="A1244" s="115" t="s">
        <v>2907</v>
      </c>
      <c r="B1244" s="143">
        <v>1.65</v>
      </c>
      <c r="C1244" s="147">
        <v>0.48</v>
      </c>
      <c r="D1244" s="116">
        <f t="shared" si="40"/>
        <v>2019</v>
      </c>
      <c r="G1244" s="140" t="s">
        <v>1664</v>
      </c>
      <c r="H1244" s="116">
        <v>19</v>
      </c>
      <c r="I1244" s="116">
        <v>2019</v>
      </c>
      <c r="J1244" t="str">
        <f t="shared" si="39"/>
        <v>19/12/2019</v>
      </c>
      <c r="N1244" s="136" t="s">
        <v>1187</v>
      </c>
      <c r="O1244" s="136">
        <v>1.54</v>
      </c>
      <c r="P1244" s="136">
        <v>1.58</v>
      </c>
      <c r="Q1244" s="136">
        <v>1.57</v>
      </c>
      <c r="R1244" s="136" t="s">
        <v>434</v>
      </c>
      <c r="S1244" s="136">
        <v>1.57</v>
      </c>
      <c r="T1244" s="136">
        <v>1.52</v>
      </c>
      <c r="U1244" s="136">
        <v>1.62</v>
      </c>
      <c r="V1244" s="136">
        <v>1.65</v>
      </c>
      <c r="W1244" s="136">
        <v>1.73</v>
      </c>
      <c r="X1244" s="136">
        <v>1.84</v>
      </c>
      <c r="Y1244" s="136">
        <v>1.92</v>
      </c>
      <c r="Z1244" s="136">
        <v>2.21</v>
      </c>
      <c r="AA1244" s="136">
        <v>2.35</v>
      </c>
    </row>
    <row r="1245" spans="1:27" ht="23.4" thickBot="1">
      <c r="A1245" s="115" t="s">
        <v>2908</v>
      </c>
      <c r="B1245" s="144">
        <v>1.67</v>
      </c>
      <c r="C1245" s="148">
        <v>0.49</v>
      </c>
      <c r="D1245" s="116">
        <f t="shared" si="40"/>
        <v>2019</v>
      </c>
      <c r="G1245" s="141" t="s">
        <v>1664</v>
      </c>
      <c r="H1245" s="116">
        <v>20</v>
      </c>
      <c r="I1245" s="116">
        <v>2019</v>
      </c>
      <c r="J1245" t="str">
        <f t="shared" si="39"/>
        <v>20/12/2019</v>
      </c>
      <c r="N1245" s="138" t="s">
        <v>1188</v>
      </c>
      <c r="O1245" s="138">
        <v>1.57</v>
      </c>
      <c r="P1245" s="138">
        <v>1.59</v>
      </c>
      <c r="Q1245" s="138">
        <v>1.58</v>
      </c>
      <c r="R1245" s="138" t="s">
        <v>434</v>
      </c>
      <c r="S1245" s="138">
        <v>1.58</v>
      </c>
      <c r="T1245" s="138">
        <v>1.52</v>
      </c>
      <c r="U1245" s="138">
        <v>1.63</v>
      </c>
      <c r="V1245" s="138">
        <v>1.67</v>
      </c>
      <c r="W1245" s="138">
        <v>1.73</v>
      </c>
      <c r="X1245" s="138">
        <v>1.84</v>
      </c>
      <c r="Y1245" s="138">
        <v>1.92</v>
      </c>
      <c r="Z1245" s="138">
        <v>2.21</v>
      </c>
      <c r="AA1245" s="138">
        <v>2.34</v>
      </c>
    </row>
    <row r="1246" spans="1:27" ht="23.4" thickBot="1">
      <c r="A1246" s="115" t="s">
        <v>2909</v>
      </c>
      <c r="B1246" s="143">
        <v>1.67</v>
      </c>
      <c r="C1246" s="147">
        <v>0.51</v>
      </c>
      <c r="D1246" s="116">
        <f t="shared" si="40"/>
        <v>2019</v>
      </c>
      <c r="G1246" s="140" t="s">
        <v>1664</v>
      </c>
      <c r="H1246" s="116">
        <v>23</v>
      </c>
      <c r="I1246" s="116">
        <v>2019</v>
      </c>
      <c r="J1246" t="str">
        <f t="shared" si="39"/>
        <v>23/12/2019</v>
      </c>
      <c r="N1246" s="136" t="s">
        <v>1189</v>
      </c>
      <c r="O1246" s="136">
        <v>1.57</v>
      </c>
      <c r="P1246" s="136">
        <v>1.57</v>
      </c>
      <c r="Q1246" s="136">
        <v>1.59</v>
      </c>
      <c r="R1246" s="136" t="s">
        <v>434</v>
      </c>
      <c r="S1246" s="136">
        <v>1.6</v>
      </c>
      <c r="T1246" s="136">
        <v>1.53</v>
      </c>
      <c r="U1246" s="136">
        <v>1.64</v>
      </c>
      <c r="V1246" s="136">
        <v>1.67</v>
      </c>
      <c r="W1246" s="136">
        <v>1.75</v>
      </c>
      <c r="X1246" s="136">
        <v>1.86</v>
      </c>
      <c r="Y1246" s="136">
        <v>1.93</v>
      </c>
      <c r="Z1246" s="136">
        <v>2.2200000000000002</v>
      </c>
      <c r="AA1246" s="136">
        <v>2.35</v>
      </c>
    </row>
    <row r="1247" spans="1:27" ht="23.4" thickBot="1">
      <c r="A1247" s="115" t="s">
        <v>2910</v>
      </c>
      <c r="B1247" s="144">
        <v>1.64</v>
      </c>
      <c r="C1247" s="148">
        <v>0.49</v>
      </c>
      <c r="D1247" s="116">
        <f t="shared" si="40"/>
        <v>2019</v>
      </c>
      <c r="G1247" s="141" t="s">
        <v>1664</v>
      </c>
      <c r="H1247" s="116">
        <v>24</v>
      </c>
      <c r="I1247" s="116">
        <v>2019</v>
      </c>
      <c r="J1247" t="str">
        <f t="shared" si="39"/>
        <v>24/12/2019</v>
      </c>
      <c r="N1247" s="138" t="s">
        <v>1190</v>
      </c>
      <c r="O1247" s="138">
        <v>1.55</v>
      </c>
      <c r="P1247" s="138">
        <v>1.58</v>
      </c>
      <c r="Q1247" s="138">
        <v>1.58</v>
      </c>
      <c r="R1247" s="138" t="s">
        <v>434</v>
      </c>
      <c r="S1247" s="138">
        <v>1.61</v>
      </c>
      <c r="T1247" s="138">
        <v>1.53</v>
      </c>
      <c r="U1247" s="138">
        <v>1.62</v>
      </c>
      <c r="V1247" s="138">
        <v>1.64</v>
      </c>
      <c r="W1247" s="138">
        <v>1.72</v>
      </c>
      <c r="X1247" s="138">
        <v>1.83</v>
      </c>
      <c r="Y1247" s="138">
        <v>1.9</v>
      </c>
      <c r="Z1247" s="138">
        <v>2.2000000000000002</v>
      </c>
      <c r="AA1247" s="138">
        <v>2.33</v>
      </c>
    </row>
    <row r="1248" spans="1:27" ht="23.4" thickBot="1">
      <c r="A1248" s="115" t="s">
        <v>2911</v>
      </c>
      <c r="B1248" s="143">
        <v>1.65</v>
      </c>
      <c r="C1248" s="147">
        <v>0.5</v>
      </c>
      <c r="D1248" s="116">
        <f t="shared" si="40"/>
        <v>2019</v>
      </c>
      <c r="G1248" s="140" t="s">
        <v>1664</v>
      </c>
      <c r="H1248" s="116">
        <v>26</v>
      </c>
      <c r="I1248" s="116">
        <v>2019</v>
      </c>
      <c r="J1248" t="str">
        <f t="shared" si="39"/>
        <v>26/12/2019</v>
      </c>
      <c r="N1248" s="136" t="s">
        <v>1191</v>
      </c>
      <c r="O1248" s="136">
        <v>1.59</v>
      </c>
      <c r="P1248" s="136">
        <v>1.6</v>
      </c>
      <c r="Q1248" s="136">
        <v>1.58</v>
      </c>
      <c r="R1248" s="136" t="s">
        <v>434</v>
      </c>
      <c r="S1248" s="136">
        <v>1.61</v>
      </c>
      <c r="T1248" s="136">
        <v>1.53</v>
      </c>
      <c r="U1248" s="136">
        <v>1.64</v>
      </c>
      <c r="V1248" s="136">
        <v>1.65</v>
      </c>
      <c r="W1248" s="136">
        <v>1.72</v>
      </c>
      <c r="X1248" s="136">
        <v>1.85</v>
      </c>
      <c r="Y1248" s="136">
        <v>1.9</v>
      </c>
      <c r="Z1248" s="136">
        <v>2.19</v>
      </c>
      <c r="AA1248" s="136">
        <v>2.33</v>
      </c>
    </row>
    <row r="1249" spans="1:27" ht="23.4" thickBot="1">
      <c r="A1249" s="115" t="s">
        <v>2912</v>
      </c>
      <c r="B1249" s="144">
        <v>1.6</v>
      </c>
      <c r="C1249" s="148">
        <v>0.5</v>
      </c>
      <c r="D1249" s="116">
        <f t="shared" si="40"/>
        <v>2019</v>
      </c>
      <c r="G1249" s="141" t="s">
        <v>1664</v>
      </c>
      <c r="H1249" s="116">
        <v>27</v>
      </c>
      <c r="I1249" s="116">
        <v>2019</v>
      </c>
      <c r="J1249" t="str">
        <f t="shared" si="39"/>
        <v>27/12/2019</v>
      </c>
      <c r="N1249" s="138" t="s">
        <v>1192</v>
      </c>
      <c r="O1249" s="138">
        <v>1.56</v>
      </c>
      <c r="P1249" s="138">
        <v>1.56</v>
      </c>
      <c r="Q1249" s="138">
        <v>1.57</v>
      </c>
      <c r="R1249" s="138" t="s">
        <v>434</v>
      </c>
      <c r="S1249" s="138">
        <v>1.59</v>
      </c>
      <c r="T1249" s="138">
        <v>1.51</v>
      </c>
      <c r="U1249" s="138">
        <v>1.59</v>
      </c>
      <c r="V1249" s="138">
        <v>1.6</v>
      </c>
      <c r="W1249" s="138">
        <v>1.68</v>
      </c>
      <c r="X1249" s="138">
        <v>1.8</v>
      </c>
      <c r="Y1249" s="138">
        <v>1.88</v>
      </c>
      <c r="Z1249" s="138">
        <v>2.1800000000000002</v>
      </c>
      <c r="AA1249" s="138">
        <v>2.3199999999999998</v>
      </c>
    </row>
    <row r="1250" spans="1:27" ht="23.4" thickBot="1">
      <c r="A1250" s="115" t="s">
        <v>2913</v>
      </c>
      <c r="B1250" s="143">
        <v>1.59</v>
      </c>
      <c r="C1250" s="147">
        <v>0.51</v>
      </c>
      <c r="D1250" s="116">
        <f t="shared" si="40"/>
        <v>2019</v>
      </c>
      <c r="G1250" s="140" t="s">
        <v>1664</v>
      </c>
      <c r="H1250" s="116">
        <v>30</v>
      </c>
      <c r="I1250" s="116">
        <v>2019</v>
      </c>
      <c r="J1250" t="str">
        <f t="shared" si="39"/>
        <v>30/12/2019</v>
      </c>
      <c r="N1250" s="136" t="s">
        <v>1193</v>
      </c>
      <c r="O1250" s="136">
        <v>1.51</v>
      </c>
      <c r="P1250" s="136">
        <v>1.53</v>
      </c>
      <c r="Q1250" s="136">
        <v>1.57</v>
      </c>
      <c r="R1250" s="136" t="s">
        <v>434</v>
      </c>
      <c r="S1250" s="136">
        <v>1.6</v>
      </c>
      <c r="T1250" s="136">
        <v>1.57</v>
      </c>
      <c r="U1250" s="136">
        <v>1.58</v>
      </c>
      <c r="V1250" s="136">
        <v>1.59</v>
      </c>
      <c r="W1250" s="136">
        <v>1.68</v>
      </c>
      <c r="X1250" s="136">
        <v>1.81</v>
      </c>
      <c r="Y1250" s="136">
        <v>1.9</v>
      </c>
      <c r="Z1250" s="136">
        <v>2.21</v>
      </c>
      <c r="AA1250" s="136">
        <v>2.34</v>
      </c>
    </row>
    <row r="1251" spans="1:27" ht="23.4" thickBot="1">
      <c r="A1251" s="115" t="s">
        <v>2914</v>
      </c>
      <c r="B1251" s="144">
        <v>1.62</v>
      </c>
      <c r="C1251" s="148">
        <v>0.53</v>
      </c>
      <c r="D1251" s="116">
        <f t="shared" si="40"/>
        <v>2019</v>
      </c>
      <c r="G1251" s="141" t="s">
        <v>1664</v>
      </c>
      <c r="H1251" s="116">
        <v>31</v>
      </c>
      <c r="I1251" s="116">
        <v>2019</v>
      </c>
      <c r="J1251" t="str">
        <f t="shared" si="39"/>
        <v>31/12/2019</v>
      </c>
      <c r="N1251" s="138" t="s">
        <v>1194</v>
      </c>
      <c r="O1251" s="138">
        <v>1.48</v>
      </c>
      <c r="P1251" s="138">
        <v>1.51</v>
      </c>
      <c r="Q1251" s="138">
        <v>1.55</v>
      </c>
      <c r="R1251" s="138" t="s">
        <v>434</v>
      </c>
      <c r="S1251" s="138">
        <v>1.6</v>
      </c>
      <c r="T1251" s="138">
        <v>1.59</v>
      </c>
      <c r="U1251" s="138">
        <v>1.58</v>
      </c>
      <c r="V1251" s="138">
        <v>1.62</v>
      </c>
      <c r="W1251" s="138">
        <v>1.69</v>
      </c>
      <c r="X1251" s="138">
        <v>1.83</v>
      </c>
      <c r="Y1251" s="138">
        <v>1.92</v>
      </c>
      <c r="Z1251" s="138">
        <v>2.25</v>
      </c>
      <c r="AA1251" s="138">
        <v>2.39</v>
      </c>
    </row>
    <row r="1252" spans="1:27" ht="23.4" thickBot="1">
      <c r="A1252" s="115" t="s">
        <v>2915</v>
      </c>
      <c r="B1252" s="143">
        <v>1.59</v>
      </c>
      <c r="C1252" s="147">
        <v>0.46</v>
      </c>
      <c r="D1252" s="116">
        <f t="shared" si="40"/>
        <v>2020</v>
      </c>
      <c r="G1252" s="140" t="s">
        <v>1653</v>
      </c>
      <c r="H1252" s="116">
        <v>2</v>
      </c>
      <c r="I1252" s="116">
        <v>2020</v>
      </c>
      <c r="J1252" t="str">
        <f t="shared" si="39"/>
        <v>2/01/2020</v>
      </c>
      <c r="N1252" s="135">
        <v>43862</v>
      </c>
      <c r="O1252" s="136">
        <v>1.53</v>
      </c>
      <c r="P1252" s="136">
        <v>1.55</v>
      </c>
      <c r="Q1252" s="136">
        <v>1.54</v>
      </c>
      <c r="R1252" s="136" t="s">
        <v>434</v>
      </c>
      <c r="S1252" s="136">
        <v>1.57</v>
      </c>
      <c r="T1252" s="136">
        <v>1.56</v>
      </c>
      <c r="U1252" s="136">
        <v>1.58</v>
      </c>
      <c r="V1252" s="136">
        <v>1.59</v>
      </c>
      <c r="W1252" s="136">
        <v>1.67</v>
      </c>
      <c r="X1252" s="136">
        <v>1.79</v>
      </c>
      <c r="Y1252" s="136">
        <v>1.88</v>
      </c>
      <c r="Z1252" s="136">
        <v>2.19</v>
      </c>
      <c r="AA1252" s="136">
        <v>2.33</v>
      </c>
    </row>
    <row r="1253" spans="1:27" ht="23.4" thickBot="1">
      <c r="A1253" s="115" t="s">
        <v>2916</v>
      </c>
      <c r="B1253" s="144">
        <v>1.54</v>
      </c>
      <c r="C1253" s="148">
        <v>0.41</v>
      </c>
      <c r="D1253" s="116">
        <f t="shared" si="40"/>
        <v>2020</v>
      </c>
      <c r="G1253" s="141" t="s">
        <v>1653</v>
      </c>
      <c r="H1253" s="116">
        <v>3</v>
      </c>
      <c r="I1253" s="116">
        <v>2020</v>
      </c>
      <c r="J1253" t="str">
        <f t="shared" si="39"/>
        <v>3/01/2020</v>
      </c>
      <c r="N1253" s="137">
        <v>43891</v>
      </c>
      <c r="O1253" s="138">
        <v>1.52</v>
      </c>
      <c r="P1253" s="138">
        <v>1.55</v>
      </c>
      <c r="Q1253" s="138">
        <v>1.52</v>
      </c>
      <c r="R1253" s="138" t="s">
        <v>434</v>
      </c>
      <c r="S1253" s="138">
        <v>1.55</v>
      </c>
      <c r="T1253" s="138">
        <v>1.55</v>
      </c>
      <c r="U1253" s="138">
        <v>1.53</v>
      </c>
      <c r="V1253" s="138">
        <v>1.54</v>
      </c>
      <c r="W1253" s="138">
        <v>1.59</v>
      </c>
      <c r="X1253" s="138">
        <v>1.71</v>
      </c>
      <c r="Y1253" s="138">
        <v>1.8</v>
      </c>
      <c r="Z1253" s="138">
        <v>2.11</v>
      </c>
      <c r="AA1253" s="138">
        <v>2.2599999999999998</v>
      </c>
    </row>
    <row r="1254" spans="1:27" ht="23.4" thickBot="1">
      <c r="A1254" s="115" t="s">
        <v>2917</v>
      </c>
      <c r="B1254" s="143">
        <v>1.56</v>
      </c>
      <c r="C1254" s="147">
        <v>0.44</v>
      </c>
      <c r="D1254" s="116">
        <f t="shared" si="40"/>
        <v>2020</v>
      </c>
      <c r="G1254" s="140" t="s">
        <v>1653</v>
      </c>
      <c r="H1254" s="116">
        <v>6</v>
      </c>
      <c r="I1254" s="116">
        <v>2020</v>
      </c>
      <c r="J1254" t="str">
        <f t="shared" si="39"/>
        <v>6/01/2020</v>
      </c>
      <c r="N1254" s="135">
        <v>43983</v>
      </c>
      <c r="O1254" s="136">
        <v>1.54</v>
      </c>
      <c r="P1254" s="136">
        <v>1.54</v>
      </c>
      <c r="Q1254" s="136">
        <v>1.56</v>
      </c>
      <c r="R1254" s="136" t="s">
        <v>434</v>
      </c>
      <c r="S1254" s="136">
        <v>1.56</v>
      </c>
      <c r="T1254" s="136">
        <v>1.54</v>
      </c>
      <c r="U1254" s="136">
        <v>1.54</v>
      </c>
      <c r="V1254" s="136">
        <v>1.56</v>
      </c>
      <c r="W1254" s="136">
        <v>1.61</v>
      </c>
      <c r="X1254" s="136">
        <v>1.72</v>
      </c>
      <c r="Y1254" s="136">
        <v>1.81</v>
      </c>
      <c r="Z1254" s="136">
        <v>2.13</v>
      </c>
      <c r="AA1254" s="136">
        <v>2.2799999999999998</v>
      </c>
    </row>
    <row r="1255" spans="1:27" ht="23.4" thickBot="1">
      <c r="A1255" s="115" t="s">
        <v>2918</v>
      </c>
      <c r="B1255" s="144">
        <v>1.55</v>
      </c>
      <c r="C1255" s="148">
        <v>0.48</v>
      </c>
      <c r="D1255" s="116">
        <f t="shared" si="40"/>
        <v>2020</v>
      </c>
      <c r="G1255" s="141" t="s">
        <v>1653</v>
      </c>
      <c r="H1255" s="116">
        <v>7</v>
      </c>
      <c r="I1255" s="116">
        <v>2020</v>
      </c>
      <c r="J1255" t="str">
        <f t="shared" si="39"/>
        <v>7/01/2020</v>
      </c>
      <c r="N1255" s="137">
        <v>44013</v>
      </c>
      <c r="O1255" s="138">
        <v>1.52</v>
      </c>
      <c r="P1255" s="138">
        <v>1.53</v>
      </c>
      <c r="Q1255" s="138">
        <v>1.54</v>
      </c>
      <c r="R1255" s="138" t="s">
        <v>434</v>
      </c>
      <c r="S1255" s="138">
        <v>1.56</v>
      </c>
      <c r="T1255" s="138">
        <v>1.53</v>
      </c>
      <c r="U1255" s="138">
        <v>1.54</v>
      </c>
      <c r="V1255" s="138">
        <v>1.55</v>
      </c>
      <c r="W1255" s="138">
        <v>1.62</v>
      </c>
      <c r="X1255" s="138">
        <v>1.74</v>
      </c>
      <c r="Y1255" s="138">
        <v>1.83</v>
      </c>
      <c r="Z1255" s="138">
        <v>2.16</v>
      </c>
      <c r="AA1255" s="138">
        <v>2.31</v>
      </c>
    </row>
    <row r="1256" spans="1:27" ht="23.4" thickBot="1">
      <c r="A1256" s="115" t="s">
        <v>2919</v>
      </c>
      <c r="B1256" s="143">
        <v>1.61</v>
      </c>
      <c r="C1256" s="147">
        <v>0.5</v>
      </c>
      <c r="D1256" s="116">
        <f t="shared" si="40"/>
        <v>2020</v>
      </c>
      <c r="G1256" s="140" t="s">
        <v>1653</v>
      </c>
      <c r="H1256" s="116">
        <v>8</v>
      </c>
      <c r="I1256" s="116">
        <v>2020</v>
      </c>
      <c r="J1256" t="str">
        <f t="shared" si="39"/>
        <v>8/01/2020</v>
      </c>
      <c r="N1256" s="135">
        <v>44044</v>
      </c>
      <c r="O1256" s="136">
        <v>1.5</v>
      </c>
      <c r="P1256" s="136">
        <v>1.53</v>
      </c>
      <c r="Q1256" s="136">
        <v>1.54</v>
      </c>
      <c r="R1256" s="136" t="s">
        <v>434</v>
      </c>
      <c r="S1256" s="136">
        <v>1.56</v>
      </c>
      <c r="T1256" s="136">
        <v>1.55</v>
      </c>
      <c r="U1256" s="136">
        <v>1.58</v>
      </c>
      <c r="V1256" s="136">
        <v>1.61</v>
      </c>
      <c r="W1256" s="136">
        <v>1.67</v>
      </c>
      <c r="X1256" s="136">
        <v>1.78</v>
      </c>
      <c r="Y1256" s="136">
        <v>1.87</v>
      </c>
      <c r="Z1256" s="136">
        <v>2.21</v>
      </c>
      <c r="AA1256" s="136">
        <v>2.35</v>
      </c>
    </row>
    <row r="1257" spans="1:27" ht="23.4" thickBot="1">
      <c r="A1257" s="115" t="s">
        <v>2920</v>
      </c>
      <c r="B1257" s="144">
        <v>1.59</v>
      </c>
      <c r="C1257" s="148">
        <v>0.48</v>
      </c>
      <c r="D1257" s="116">
        <f t="shared" si="40"/>
        <v>2020</v>
      </c>
      <c r="G1257" s="141" t="s">
        <v>1653</v>
      </c>
      <c r="H1257" s="116">
        <v>9</v>
      </c>
      <c r="I1257" s="116">
        <v>2020</v>
      </c>
      <c r="J1257" t="str">
        <f t="shared" si="39"/>
        <v>9/01/2020</v>
      </c>
      <c r="N1257" s="137">
        <v>44075</v>
      </c>
      <c r="O1257" s="138">
        <v>1.53</v>
      </c>
      <c r="P1257" s="138">
        <v>1.55</v>
      </c>
      <c r="Q1257" s="138">
        <v>1.54</v>
      </c>
      <c r="R1257" s="138" t="s">
        <v>434</v>
      </c>
      <c r="S1257" s="138">
        <v>1.56</v>
      </c>
      <c r="T1257" s="138">
        <v>1.54</v>
      </c>
      <c r="U1257" s="138">
        <v>1.58</v>
      </c>
      <c r="V1257" s="138">
        <v>1.59</v>
      </c>
      <c r="W1257" s="138">
        <v>1.65</v>
      </c>
      <c r="X1257" s="138">
        <v>1.77</v>
      </c>
      <c r="Y1257" s="138">
        <v>1.85</v>
      </c>
      <c r="Z1257" s="138">
        <v>2.17</v>
      </c>
      <c r="AA1257" s="138">
        <v>2.38</v>
      </c>
    </row>
    <row r="1258" spans="1:27" ht="23.4" thickBot="1">
      <c r="A1258" s="115" t="s">
        <v>2921</v>
      </c>
      <c r="B1258" s="143">
        <v>1.59</v>
      </c>
      <c r="C1258" s="147">
        <v>0.43</v>
      </c>
      <c r="D1258" s="116">
        <f t="shared" si="40"/>
        <v>2020</v>
      </c>
      <c r="G1258" s="140" t="s">
        <v>1653</v>
      </c>
      <c r="H1258" s="116">
        <v>10</v>
      </c>
      <c r="I1258" s="116">
        <v>2020</v>
      </c>
      <c r="J1258" t="str">
        <f t="shared" si="39"/>
        <v>10/01/2020</v>
      </c>
      <c r="N1258" s="135">
        <v>44105</v>
      </c>
      <c r="O1258" s="136">
        <v>1.52</v>
      </c>
      <c r="P1258" s="136">
        <v>1.55</v>
      </c>
      <c r="Q1258" s="136">
        <v>1.54</v>
      </c>
      <c r="R1258" s="136" t="s">
        <v>434</v>
      </c>
      <c r="S1258" s="136">
        <v>1.55</v>
      </c>
      <c r="T1258" s="136">
        <v>1.53</v>
      </c>
      <c r="U1258" s="136">
        <v>1.56</v>
      </c>
      <c r="V1258" s="136">
        <v>1.59</v>
      </c>
      <c r="W1258" s="136">
        <v>1.63</v>
      </c>
      <c r="X1258" s="136">
        <v>1.74</v>
      </c>
      <c r="Y1258" s="136">
        <v>1.83</v>
      </c>
      <c r="Z1258" s="136">
        <v>2.14</v>
      </c>
      <c r="AA1258" s="136">
        <v>2.2799999999999998</v>
      </c>
    </row>
    <row r="1259" spans="1:27" ht="23.4" thickBot="1">
      <c r="A1259" s="115" t="s">
        <v>2922</v>
      </c>
      <c r="B1259" s="144">
        <v>1.6</v>
      </c>
      <c r="C1259" s="148">
        <v>0.44</v>
      </c>
      <c r="D1259" s="116">
        <f t="shared" si="40"/>
        <v>2020</v>
      </c>
      <c r="G1259" s="141" t="s">
        <v>1653</v>
      </c>
      <c r="H1259" s="116">
        <v>13</v>
      </c>
      <c r="I1259" s="116">
        <v>2020</v>
      </c>
      <c r="J1259" t="str">
        <f t="shared" si="39"/>
        <v>13/01/2020</v>
      </c>
      <c r="N1259" s="138" t="s">
        <v>1195</v>
      </c>
      <c r="O1259" s="138">
        <v>1.54</v>
      </c>
      <c r="P1259" s="138">
        <v>1.56</v>
      </c>
      <c r="Q1259" s="138">
        <v>1.57</v>
      </c>
      <c r="R1259" s="138" t="s">
        <v>434</v>
      </c>
      <c r="S1259" s="138">
        <v>1.57</v>
      </c>
      <c r="T1259" s="138">
        <v>1.53</v>
      </c>
      <c r="U1259" s="138">
        <v>1.58</v>
      </c>
      <c r="V1259" s="138">
        <v>1.6</v>
      </c>
      <c r="W1259" s="138">
        <v>1.65</v>
      </c>
      <c r="X1259" s="138">
        <v>1.76</v>
      </c>
      <c r="Y1259" s="138">
        <v>1.85</v>
      </c>
      <c r="Z1259" s="138">
        <v>2.16</v>
      </c>
      <c r="AA1259" s="138">
        <v>2.2999999999999998</v>
      </c>
    </row>
    <row r="1260" spans="1:27" ht="23.4" thickBot="1">
      <c r="A1260" s="115" t="s">
        <v>2923</v>
      </c>
      <c r="B1260" s="143">
        <v>1.59</v>
      </c>
      <c r="C1260" s="147">
        <v>0.41</v>
      </c>
      <c r="D1260" s="116">
        <f t="shared" si="40"/>
        <v>2020</v>
      </c>
      <c r="G1260" s="140" t="s">
        <v>1653</v>
      </c>
      <c r="H1260" s="116">
        <v>14</v>
      </c>
      <c r="I1260" s="116">
        <v>2020</v>
      </c>
      <c r="J1260" t="str">
        <f t="shared" si="39"/>
        <v>14/01/2020</v>
      </c>
      <c r="N1260" s="136" t="s">
        <v>1196</v>
      </c>
      <c r="O1260" s="136">
        <v>1.53</v>
      </c>
      <c r="P1260" s="136">
        <v>1.56</v>
      </c>
      <c r="Q1260" s="136">
        <v>1.57</v>
      </c>
      <c r="R1260" s="136" t="s">
        <v>434</v>
      </c>
      <c r="S1260" s="136">
        <v>1.57</v>
      </c>
      <c r="T1260" s="136">
        <v>1.53</v>
      </c>
      <c r="U1260" s="136">
        <v>1.58</v>
      </c>
      <c r="V1260" s="136">
        <v>1.59</v>
      </c>
      <c r="W1260" s="136">
        <v>1.63</v>
      </c>
      <c r="X1260" s="136">
        <v>1.74</v>
      </c>
      <c r="Y1260" s="136">
        <v>1.82</v>
      </c>
      <c r="Z1260" s="136">
        <v>2.12</v>
      </c>
      <c r="AA1260" s="136">
        <v>2.27</v>
      </c>
    </row>
    <row r="1261" spans="1:27" ht="23.4" thickBot="1">
      <c r="A1261" s="115" t="s">
        <v>2924</v>
      </c>
      <c r="B1261" s="144">
        <v>1.56</v>
      </c>
      <c r="C1261" s="148">
        <v>0.4</v>
      </c>
      <c r="D1261" s="116">
        <f t="shared" si="40"/>
        <v>2020</v>
      </c>
      <c r="G1261" s="141" t="s">
        <v>1653</v>
      </c>
      <c r="H1261" s="116">
        <v>15</v>
      </c>
      <c r="I1261" s="116">
        <v>2020</v>
      </c>
      <c r="J1261" t="str">
        <f t="shared" si="39"/>
        <v>15/01/2020</v>
      </c>
      <c r="N1261" s="138" t="s">
        <v>1197</v>
      </c>
      <c r="O1261" s="138">
        <v>1.53</v>
      </c>
      <c r="P1261" s="138">
        <v>1.56</v>
      </c>
      <c r="Q1261" s="138">
        <v>1.57</v>
      </c>
      <c r="R1261" s="138" t="s">
        <v>434</v>
      </c>
      <c r="S1261" s="138">
        <v>1.58</v>
      </c>
      <c r="T1261" s="138">
        <v>1.54</v>
      </c>
      <c r="U1261" s="138">
        <v>1.56</v>
      </c>
      <c r="V1261" s="138">
        <v>1.56</v>
      </c>
      <c r="W1261" s="138">
        <v>1.6</v>
      </c>
      <c r="X1261" s="138">
        <v>1.71</v>
      </c>
      <c r="Y1261" s="138">
        <v>1.79</v>
      </c>
      <c r="Z1261" s="138">
        <v>2.09</v>
      </c>
      <c r="AA1261" s="138">
        <v>2.23</v>
      </c>
    </row>
    <row r="1262" spans="1:27" ht="23.4" thickBot="1">
      <c r="A1262" s="115" t="s">
        <v>2925</v>
      </c>
      <c r="B1262" s="143">
        <v>1.58</v>
      </c>
      <c r="C1262" s="147">
        <v>0.42</v>
      </c>
      <c r="D1262" s="116">
        <f t="shared" si="40"/>
        <v>2020</v>
      </c>
      <c r="G1262" s="140" t="s">
        <v>1653</v>
      </c>
      <c r="H1262" s="116">
        <v>16</v>
      </c>
      <c r="I1262" s="116">
        <v>2020</v>
      </c>
      <c r="J1262" t="str">
        <f t="shared" si="39"/>
        <v>16/01/2020</v>
      </c>
      <c r="N1262" s="136" t="s">
        <v>1198</v>
      </c>
      <c r="O1262" s="136">
        <v>1.54</v>
      </c>
      <c r="P1262" s="136">
        <v>1.56</v>
      </c>
      <c r="Q1262" s="136">
        <v>1.55</v>
      </c>
      <c r="R1262" s="136" t="s">
        <v>434</v>
      </c>
      <c r="S1262" s="136">
        <v>1.56</v>
      </c>
      <c r="T1262" s="136">
        <v>1.54</v>
      </c>
      <c r="U1262" s="136">
        <v>1.58</v>
      </c>
      <c r="V1262" s="136">
        <v>1.58</v>
      </c>
      <c r="W1262" s="136">
        <v>1.63</v>
      </c>
      <c r="X1262" s="136">
        <v>1.73</v>
      </c>
      <c r="Y1262" s="136">
        <v>1.81</v>
      </c>
      <c r="Z1262" s="136">
        <v>2.11</v>
      </c>
      <c r="AA1262" s="136">
        <v>2.2599999999999998</v>
      </c>
    </row>
    <row r="1263" spans="1:27" ht="23.4" thickBot="1">
      <c r="A1263" s="115" t="s">
        <v>2926</v>
      </c>
      <c r="B1263" s="144">
        <v>1.56</v>
      </c>
      <c r="C1263" s="148">
        <v>0.46</v>
      </c>
      <c r="D1263" s="116">
        <f t="shared" si="40"/>
        <v>2020</v>
      </c>
      <c r="G1263" s="141" t="s">
        <v>1653</v>
      </c>
      <c r="H1263" s="116">
        <v>17</v>
      </c>
      <c r="I1263" s="116">
        <v>2020</v>
      </c>
      <c r="J1263" t="str">
        <f t="shared" si="39"/>
        <v>17/01/2020</v>
      </c>
      <c r="N1263" s="138" t="s">
        <v>1199</v>
      </c>
      <c r="O1263" s="138">
        <v>1.54</v>
      </c>
      <c r="P1263" s="138">
        <v>1.56</v>
      </c>
      <c r="Q1263" s="138">
        <v>1.56</v>
      </c>
      <c r="R1263" s="138" t="s">
        <v>434</v>
      </c>
      <c r="S1263" s="138">
        <v>1.57</v>
      </c>
      <c r="T1263" s="138">
        <v>1.56</v>
      </c>
      <c r="U1263" s="138">
        <v>1.58</v>
      </c>
      <c r="V1263" s="138">
        <v>1.56</v>
      </c>
      <c r="W1263" s="138">
        <v>1.63</v>
      </c>
      <c r="X1263" s="138">
        <v>1.74</v>
      </c>
      <c r="Y1263" s="138">
        <v>1.84</v>
      </c>
      <c r="Z1263" s="138">
        <v>2.16</v>
      </c>
      <c r="AA1263" s="138">
        <v>2.29</v>
      </c>
    </row>
    <row r="1264" spans="1:27" ht="23.4" thickBot="1">
      <c r="A1264" s="115" t="s">
        <v>2927</v>
      </c>
      <c r="B1264" s="143">
        <v>1.53</v>
      </c>
      <c r="C1264" s="147">
        <v>0.41</v>
      </c>
      <c r="D1264" s="116">
        <f t="shared" si="40"/>
        <v>2020</v>
      </c>
      <c r="G1264" s="140" t="s">
        <v>1653</v>
      </c>
      <c r="H1264" s="116">
        <v>21</v>
      </c>
      <c r="I1264" s="116">
        <v>2020</v>
      </c>
      <c r="J1264" t="str">
        <f t="shared" si="39"/>
        <v>21/01/2020</v>
      </c>
      <c r="N1264" s="136" t="s">
        <v>1200</v>
      </c>
      <c r="O1264" s="136">
        <v>1.52</v>
      </c>
      <c r="P1264" s="136">
        <v>1.54</v>
      </c>
      <c r="Q1264" s="136">
        <v>1.56</v>
      </c>
      <c r="R1264" s="136" t="s">
        <v>434</v>
      </c>
      <c r="S1264" s="136">
        <v>1.57</v>
      </c>
      <c r="T1264" s="136">
        <v>1.54</v>
      </c>
      <c r="U1264" s="136">
        <v>1.53</v>
      </c>
      <c r="V1264" s="136">
        <v>1.53</v>
      </c>
      <c r="W1264" s="136">
        <v>1.57</v>
      </c>
      <c r="X1264" s="136">
        <v>1.69</v>
      </c>
      <c r="Y1264" s="136">
        <v>1.78</v>
      </c>
      <c r="Z1264" s="136">
        <v>2.1</v>
      </c>
      <c r="AA1264" s="136">
        <v>2.23</v>
      </c>
    </row>
    <row r="1265" spans="1:27" ht="23.4" thickBot="1">
      <c r="A1265" s="115" t="s">
        <v>2928</v>
      </c>
      <c r="B1265" s="144">
        <v>1.52</v>
      </c>
      <c r="C1265" s="148">
        <v>0.41</v>
      </c>
      <c r="D1265" s="116">
        <f t="shared" si="40"/>
        <v>2020</v>
      </c>
      <c r="G1265" s="141" t="s">
        <v>1653</v>
      </c>
      <c r="H1265" s="116">
        <v>22</v>
      </c>
      <c r="I1265" s="116">
        <v>2020</v>
      </c>
      <c r="J1265" t="str">
        <f t="shared" si="39"/>
        <v>22/01/2020</v>
      </c>
      <c r="N1265" s="138" t="s">
        <v>1201</v>
      </c>
      <c r="O1265" s="138">
        <v>1.52</v>
      </c>
      <c r="P1265" s="138">
        <v>1.53</v>
      </c>
      <c r="Q1265" s="138">
        <v>1.55</v>
      </c>
      <c r="R1265" s="138" t="s">
        <v>434</v>
      </c>
      <c r="S1265" s="138">
        <v>1.56</v>
      </c>
      <c r="T1265" s="138">
        <v>1.55</v>
      </c>
      <c r="U1265" s="138">
        <v>1.53</v>
      </c>
      <c r="V1265" s="138">
        <v>1.52</v>
      </c>
      <c r="W1265" s="138">
        <v>1.57</v>
      </c>
      <c r="X1265" s="138">
        <v>1.68</v>
      </c>
      <c r="Y1265" s="138">
        <v>1.77</v>
      </c>
      <c r="Z1265" s="138">
        <v>2.0699999999999998</v>
      </c>
      <c r="AA1265" s="138">
        <v>2.2200000000000002</v>
      </c>
    </row>
    <row r="1266" spans="1:27" ht="23.4" thickBot="1">
      <c r="A1266" s="115" t="s">
        <v>2929</v>
      </c>
      <c r="B1266" s="143">
        <v>1.51</v>
      </c>
      <c r="C1266" s="147">
        <v>0.38</v>
      </c>
      <c r="D1266" s="116">
        <f t="shared" si="40"/>
        <v>2020</v>
      </c>
      <c r="G1266" s="140" t="s">
        <v>1653</v>
      </c>
      <c r="H1266" s="116">
        <v>23</v>
      </c>
      <c r="I1266" s="116">
        <v>2020</v>
      </c>
      <c r="J1266" t="str">
        <f t="shared" si="39"/>
        <v>23/01/2020</v>
      </c>
      <c r="N1266" s="136" t="s">
        <v>1202</v>
      </c>
      <c r="O1266" s="136">
        <v>1.55</v>
      </c>
      <c r="P1266" s="136">
        <v>1.57</v>
      </c>
      <c r="Q1266" s="136">
        <v>1.55</v>
      </c>
      <c r="R1266" s="136" t="s">
        <v>434</v>
      </c>
      <c r="S1266" s="136">
        <v>1.56</v>
      </c>
      <c r="T1266" s="136">
        <v>1.55</v>
      </c>
      <c r="U1266" s="136">
        <v>1.51</v>
      </c>
      <c r="V1266" s="136">
        <v>1.51</v>
      </c>
      <c r="W1266" s="136">
        <v>1.55</v>
      </c>
      <c r="X1266" s="136">
        <v>1.65</v>
      </c>
      <c r="Y1266" s="136">
        <v>1.74</v>
      </c>
      <c r="Z1266" s="136">
        <v>2.0299999999999998</v>
      </c>
      <c r="AA1266" s="136">
        <v>2.1800000000000002</v>
      </c>
    </row>
    <row r="1267" spans="1:27" ht="23.4" thickBot="1">
      <c r="A1267" s="115" t="s">
        <v>2930</v>
      </c>
      <c r="B1267" s="144">
        <v>1.48</v>
      </c>
      <c r="C1267" s="148">
        <v>0.34</v>
      </c>
      <c r="D1267" s="116">
        <f t="shared" si="40"/>
        <v>2020</v>
      </c>
      <c r="G1267" s="141" t="s">
        <v>1653</v>
      </c>
      <c r="H1267" s="116">
        <v>24</v>
      </c>
      <c r="I1267" s="116">
        <v>2020</v>
      </c>
      <c r="J1267" t="str">
        <f t="shared" si="39"/>
        <v>24/01/2020</v>
      </c>
      <c r="N1267" s="138" t="s">
        <v>1203</v>
      </c>
      <c r="O1267" s="138">
        <v>1.54</v>
      </c>
      <c r="P1267" s="138">
        <v>1.55</v>
      </c>
      <c r="Q1267" s="138">
        <v>1.54</v>
      </c>
      <c r="R1267" s="138" t="s">
        <v>434</v>
      </c>
      <c r="S1267" s="138">
        <v>1.55</v>
      </c>
      <c r="T1267" s="138">
        <v>1.55</v>
      </c>
      <c r="U1267" s="138">
        <v>1.49</v>
      </c>
      <c r="V1267" s="138">
        <v>1.48</v>
      </c>
      <c r="W1267" s="138">
        <v>1.51</v>
      </c>
      <c r="X1267" s="138">
        <v>1.61</v>
      </c>
      <c r="Y1267" s="138">
        <v>1.7</v>
      </c>
      <c r="Z1267" s="138">
        <v>2</v>
      </c>
      <c r="AA1267" s="138">
        <v>2.14</v>
      </c>
    </row>
    <row r="1268" spans="1:27" ht="23.4" thickBot="1">
      <c r="A1268" s="115" t="s">
        <v>2931</v>
      </c>
      <c r="B1268" s="143">
        <v>1.41</v>
      </c>
      <c r="C1268" s="147">
        <v>0.3</v>
      </c>
      <c r="D1268" s="116">
        <f t="shared" si="40"/>
        <v>2020</v>
      </c>
      <c r="G1268" s="140" t="s">
        <v>1653</v>
      </c>
      <c r="H1268" s="116">
        <v>27</v>
      </c>
      <c r="I1268" s="116">
        <v>2020</v>
      </c>
      <c r="J1268" t="str">
        <f t="shared" si="39"/>
        <v>27/01/2020</v>
      </c>
      <c r="N1268" s="136" t="s">
        <v>1204</v>
      </c>
      <c r="O1268" s="136">
        <v>1.53</v>
      </c>
      <c r="P1268" s="136">
        <v>1.55</v>
      </c>
      <c r="Q1268" s="136">
        <v>1.55</v>
      </c>
      <c r="R1268" s="136" t="s">
        <v>434</v>
      </c>
      <c r="S1268" s="136">
        <v>1.57</v>
      </c>
      <c r="T1268" s="136">
        <v>1.53</v>
      </c>
      <c r="U1268" s="136">
        <v>1.44</v>
      </c>
      <c r="V1268" s="136">
        <v>1.41</v>
      </c>
      <c r="W1268" s="136">
        <v>1.44</v>
      </c>
      <c r="X1268" s="136">
        <v>1.52</v>
      </c>
      <c r="Y1268" s="136">
        <v>1.61</v>
      </c>
      <c r="Z1268" s="136">
        <v>1.91</v>
      </c>
      <c r="AA1268" s="136">
        <v>2.0499999999999998</v>
      </c>
    </row>
    <row r="1269" spans="1:27" ht="23.4" thickBot="1">
      <c r="A1269" s="115" t="s">
        <v>2932</v>
      </c>
      <c r="B1269" s="144">
        <v>1.45</v>
      </c>
      <c r="C1269" s="148">
        <v>0.32</v>
      </c>
      <c r="D1269" s="116">
        <f t="shared" si="40"/>
        <v>2020</v>
      </c>
      <c r="G1269" s="141" t="s">
        <v>1653</v>
      </c>
      <c r="H1269" s="116">
        <v>28</v>
      </c>
      <c r="I1269" s="116">
        <v>2020</v>
      </c>
      <c r="J1269" t="str">
        <f t="shared" si="39"/>
        <v>28/01/2020</v>
      </c>
      <c r="N1269" s="138" t="s">
        <v>1205</v>
      </c>
      <c r="O1269" s="138">
        <v>1.53</v>
      </c>
      <c r="P1269" s="138">
        <v>1.57</v>
      </c>
      <c r="Q1269" s="138">
        <v>1.57</v>
      </c>
      <c r="R1269" s="138" t="s">
        <v>434</v>
      </c>
      <c r="S1269" s="138">
        <v>1.58</v>
      </c>
      <c r="T1269" s="138">
        <v>1.53</v>
      </c>
      <c r="U1269" s="138">
        <v>1.45</v>
      </c>
      <c r="V1269" s="138">
        <v>1.45</v>
      </c>
      <c r="W1269" s="138">
        <v>1.47</v>
      </c>
      <c r="X1269" s="138">
        <v>1.56</v>
      </c>
      <c r="Y1269" s="138">
        <v>1.65</v>
      </c>
      <c r="Z1269" s="138">
        <v>1.95</v>
      </c>
      <c r="AA1269" s="138">
        <v>2.1</v>
      </c>
    </row>
    <row r="1270" spans="1:27" ht="23.4" thickBot="1">
      <c r="A1270" s="115" t="s">
        <v>2933</v>
      </c>
      <c r="B1270" s="143">
        <v>1.39</v>
      </c>
      <c r="C1270" s="147">
        <v>0.28000000000000003</v>
      </c>
      <c r="D1270" s="116">
        <f t="shared" si="40"/>
        <v>2020</v>
      </c>
      <c r="G1270" s="140" t="s">
        <v>1653</v>
      </c>
      <c r="H1270" s="116">
        <v>29</v>
      </c>
      <c r="I1270" s="116">
        <v>2020</v>
      </c>
      <c r="J1270" t="str">
        <f t="shared" si="39"/>
        <v>29/01/2020</v>
      </c>
      <c r="N1270" s="136" t="s">
        <v>1206</v>
      </c>
      <c r="O1270" s="136">
        <v>1.52</v>
      </c>
      <c r="P1270" s="136">
        <v>1.55</v>
      </c>
      <c r="Q1270" s="136">
        <v>1.56</v>
      </c>
      <c r="R1270" s="136" t="s">
        <v>434</v>
      </c>
      <c r="S1270" s="136">
        <v>1.57</v>
      </c>
      <c r="T1270" s="136">
        <v>1.51</v>
      </c>
      <c r="U1270" s="136">
        <v>1.42</v>
      </c>
      <c r="V1270" s="136">
        <v>1.39</v>
      </c>
      <c r="W1270" s="136">
        <v>1.41</v>
      </c>
      <c r="X1270" s="136">
        <v>1.51</v>
      </c>
      <c r="Y1270" s="136">
        <v>1.6</v>
      </c>
      <c r="Z1270" s="136">
        <v>1.89</v>
      </c>
      <c r="AA1270" s="136">
        <v>2.0499999999999998</v>
      </c>
    </row>
    <row r="1271" spans="1:27" ht="23.4" thickBot="1">
      <c r="A1271" s="115" t="s">
        <v>2934</v>
      </c>
      <c r="B1271" s="144">
        <v>1.37</v>
      </c>
      <c r="C1271" s="148">
        <v>0.27</v>
      </c>
      <c r="D1271" s="116">
        <f t="shared" si="40"/>
        <v>2020</v>
      </c>
      <c r="G1271" s="141" t="s">
        <v>1653</v>
      </c>
      <c r="H1271" s="116">
        <v>30</v>
      </c>
      <c r="I1271" s="116">
        <v>2020</v>
      </c>
      <c r="J1271" t="str">
        <f t="shared" si="39"/>
        <v>30/01/2020</v>
      </c>
      <c r="N1271" s="138" t="s">
        <v>1207</v>
      </c>
      <c r="O1271" s="138">
        <v>1.59</v>
      </c>
      <c r="P1271" s="138">
        <v>1.58</v>
      </c>
      <c r="Q1271" s="138">
        <v>1.57</v>
      </c>
      <c r="R1271" s="138" t="s">
        <v>434</v>
      </c>
      <c r="S1271" s="138">
        <v>1.57</v>
      </c>
      <c r="T1271" s="138">
        <v>1.48</v>
      </c>
      <c r="U1271" s="138">
        <v>1.41</v>
      </c>
      <c r="V1271" s="138">
        <v>1.37</v>
      </c>
      <c r="W1271" s="138">
        <v>1.39</v>
      </c>
      <c r="X1271" s="138">
        <v>1.49</v>
      </c>
      <c r="Y1271" s="138">
        <v>1.57</v>
      </c>
      <c r="Z1271" s="138">
        <v>1.88</v>
      </c>
      <c r="AA1271" s="138">
        <v>2.04</v>
      </c>
    </row>
    <row r="1272" spans="1:27" ht="23.4" thickBot="1">
      <c r="A1272" s="115" t="s">
        <v>2935</v>
      </c>
      <c r="B1272" s="143">
        <v>1.3</v>
      </c>
      <c r="C1272" s="147">
        <v>0.22</v>
      </c>
      <c r="D1272" s="116">
        <f t="shared" si="40"/>
        <v>2020</v>
      </c>
      <c r="G1272" s="140" t="s">
        <v>1653</v>
      </c>
      <c r="H1272" s="116">
        <v>31</v>
      </c>
      <c r="I1272" s="116">
        <v>2020</v>
      </c>
      <c r="J1272" t="str">
        <f t="shared" si="39"/>
        <v>31/01/2020</v>
      </c>
      <c r="N1272" s="136" t="s">
        <v>1208</v>
      </c>
      <c r="O1272" s="136">
        <v>1.56</v>
      </c>
      <c r="P1272" s="136">
        <v>1.57</v>
      </c>
      <c r="Q1272" s="136">
        <v>1.55</v>
      </c>
      <c r="R1272" s="136" t="s">
        <v>434</v>
      </c>
      <c r="S1272" s="136">
        <v>1.54</v>
      </c>
      <c r="T1272" s="136">
        <v>1.45</v>
      </c>
      <c r="U1272" s="136">
        <v>1.33</v>
      </c>
      <c r="V1272" s="136">
        <v>1.3</v>
      </c>
      <c r="W1272" s="136">
        <v>1.32</v>
      </c>
      <c r="X1272" s="136">
        <v>1.42</v>
      </c>
      <c r="Y1272" s="136">
        <v>1.51</v>
      </c>
      <c r="Z1272" s="136">
        <v>1.83</v>
      </c>
      <c r="AA1272" s="136">
        <v>1.99</v>
      </c>
    </row>
    <row r="1273" spans="1:27" ht="23.4" thickBot="1">
      <c r="A1273" s="115" t="s">
        <v>2936</v>
      </c>
      <c r="B1273" s="144">
        <v>1.34</v>
      </c>
      <c r="C1273" s="148">
        <v>0.26</v>
      </c>
      <c r="D1273" s="116">
        <f t="shared" si="40"/>
        <v>2020</v>
      </c>
      <c r="G1273" s="141" t="s">
        <v>1654</v>
      </c>
      <c r="H1273" s="116">
        <v>3</v>
      </c>
      <c r="I1273" s="116">
        <v>2020</v>
      </c>
      <c r="J1273" t="str">
        <f t="shared" si="39"/>
        <v>3/02/2020</v>
      </c>
      <c r="N1273" s="137">
        <v>43892</v>
      </c>
      <c r="O1273" s="138">
        <v>1.56</v>
      </c>
      <c r="P1273" s="138">
        <v>1.57</v>
      </c>
      <c r="Q1273" s="138">
        <v>1.57</v>
      </c>
      <c r="R1273" s="138" t="s">
        <v>434</v>
      </c>
      <c r="S1273" s="138">
        <v>1.56</v>
      </c>
      <c r="T1273" s="138">
        <v>1.46</v>
      </c>
      <c r="U1273" s="138">
        <v>1.36</v>
      </c>
      <c r="V1273" s="138">
        <v>1.34</v>
      </c>
      <c r="W1273" s="138">
        <v>1.35</v>
      </c>
      <c r="X1273" s="138">
        <v>1.45</v>
      </c>
      <c r="Y1273" s="138">
        <v>1.54</v>
      </c>
      <c r="Z1273" s="138">
        <v>1.84</v>
      </c>
      <c r="AA1273" s="138">
        <v>2.0099999999999998</v>
      </c>
    </row>
    <row r="1274" spans="1:27" ht="23.4" thickBot="1">
      <c r="A1274" s="115" t="s">
        <v>2937</v>
      </c>
      <c r="B1274" s="143">
        <v>1.4</v>
      </c>
      <c r="C1274" s="147">
        <v>0.31</v>
      </c>
      <c r="D1274" s="116">
        <f t="shared" si="40"/>
        <v>2020</v>
      </c>
      <c r="G1274" s="140" t="s">
        <v>1654</v>
      </c>
      <c r="H1274" s="116">
        <v>4</v>
      </c>
      <c r="I1274" s="116">
        <v>2020</v>
      </c>
      <c r="J1274" t="str">
        <f t="shared" si="39"/>
        <v>4/02/2020</v>
      </c>
      <c r="N1274" s="135">
        <v>43923</v>
      </c>
      <c r="O1274" s="136">
        <v>1.55</v>
      </c>
      <c r="P1274" s="136">
        <v>1.57</v>
      </c>
      <c r="Q1274" s="136">
        <v>1.57</v>
      </c>
      <c r="R1274" s="136" t="s">
        <v>434</v>
      </c>
      <c r="S1274" s="136">
        <v>1.57</v>
      </c>
      <c r="T1274" s="136">
        <v>1.48</v>
      </c>
      <c r="U1274" s="136">
        <v>1.41</v>
      </c>
      <c r="V1274" s="136">
        <v>1.4</v>
      </c>
      <c r="W1274" s="136">
        <v>1.42</v>
      </c>
      <c r="X1274" s="136">
        <v>1.52</v>
      </c>
      <c r="Y1274" s="136">
        <v>1.61</v>
      </c>
      <c r="Z1274" s="136">
        <v>1.91</v>
      </c>
      <c r="AA1274" s="136">
        <v>2.08</v>
      </c>
    </row>
    <row r="1275" spans="1:27" ht="23.4" thickBot="1">
      <c r="A1275" s="115" t="s">
        <v>2938</v>
      </c>
      <c r="B1275" s="144">
        <v>1.43</v>
      </c>
      <c r="C1275" s="148">
        <v>0.35</v>
      </c>
      <c r="D1275" s="116">
        <f t="shared" si="40"/>
        <v>2020</v>
      </c>
      <c r="G1275" s="141" t="s">
        <v>1654</v>
      </c>
      <c r="H1275" s="116">
        <v>5</v>
      </c>
      <c r="I1275" s="116">
        <v>2020</v>
      </c>
      <c r="J1275" t="str">
        <f t="shared" si="39"/>
        <v>5/02/2020</v>
      </c>
      <c r="N1275" s="137">
        <v>43953</v>
      </c>
      <c r="O1275" s="138">
        <v>1.55</v>
      </c>
      <c r="P1275" s="138">
        <v>1.56</v>
      </c>
      <c r="Q1275" s="138">
        <v>1.57</v>
      </c>
      <c r="R1275" s="138" t="s">
        <v>434</v>
      </c>
      <c r="S1275" s="138">
        <v>1.57</v>
      </c>
      <c r="T1275" s="138">
        <v>1.49</v>
      </c>
      <c r="U1275" s="138">
        <v>1.44</v>
      </c>
      <c r="V1275" s="138">
        <v>1.43</v>
      </c>
      <c r="W1275" s="138">
        <v>1.46</v>
      </c>
      <c r="X1275" s="138">
        <v>1.57</v>
      </c>
      <c r="Y1275" s="138">
        <v>1.66</v>
      </c>
      <c r="Z1275" s="138">
        <v>1.97</v>
      </c>
      <c r="AA1275" s="138">
        <v>2.14</v>
      </c>
    </row>
    <row r="1276" spans="1:27" ht="23.4" thickBot="1">
      <c r="A1276" s="115" t="s">
        <v>2939</v>
      </c>
      <c r="B1276" s="143">
        <v>1.43</v>
      </c>
      <c r="C1276" s="147">
        <v>0.32</v>
      </c>
      <c r="D1276" s="116">
        <f t="shared" si="40"/>
        <v>2020</v>
      </c>
      <c r="G1276" s="140" t="s">
        <v>1654</v>
      </c>
      <c r="H1276" s="116">
        <v>6</v>
      </c>
      <c r="I1276" s="116">
        <v>2020</v>
      </c>
      <c r="J1276" t="str">
        <f t="shared" si="39"/>
        <v>6/02/2020</v>
      </c>
      <c r="N1276" s="135">
        <v>43984</v>
      </c>
      <c r="O1276" s="136">
        <v>1.59</v>
      </c>
      <c r="P1276" s="136">
        <v>1.59</v>
      </c>
      <c r="Q1276" s="136">
        <v>1.57</v>
      </c>
      <c r="R1276" s="136" t="s">
        <v>434</v>
      </c>
      <c r="S1276" s="136">
        <v>1.58</v>
      </c>
      <c r="T1276" s="136">
        <v>1.51</v>
      </c>
      <c r="U1276" s="136">
        <v>1.44</v>
      </c>
      <c r="V1276" s="136">
        <v>1.43</v>
      </c>
      <c r="W1276" s="136">
        <v>1.45</v>
      </c>
      <c r="X1276" s="136">
        <v>1.56</v>
      </c>
      <c r="Y1276" s="136">
        <v>1.65</v>
      </c>
      <c r="Z1276" s="136">
        <v>1.94</v>
      </c>
      <c r="AA1276" s="136">
        <v>2.11</v>
      </c>
    </row>
    <row r="1277" spans="1:27" ht="23.4" thickBot="1">
      <c r="A1277" s="115" t="s">
        <v>2940</v>
      </c>
      <c r="B1277" s="144">
        <v>1.39</v>
      </c>
      <c r="C1277" s="148">
        <v>0.27</v>
      </c>
      <c r="D1277" s="116">
        <f t="shared" si="40"/>
        <v>2020</v>
      </c>
      <c r="G1277" s="141" t="s">
        <v>1654</v>
      </c>
      <c r="H1277" s="116">
        <v>7</v>
      </c>
      <c r="I1277" s="116">
        <v>2020</v>
      </c>
      <c r="J1277" t="str">
        <f t="shared" si="39"/>
        <v>7/02/2020</v>
      </c>
      <c r="N1277" s="137">
        <v>44014</v>
      </c>
      <c r="O1277" s="138">
        <v>1.57</v>
      </c>
      <c r="P1277" s="138">
        <v>1.58</v>
      </c>
      <c r="Q1277" s="138">
        <v>1.56</v>
      </c>
      <c r="R1277" s="138" t="s">
        <v>434</v>
      </c>
      <c r="S1277" s="138">
        <v>1.57</v>
      </c>
      <c r="T1277" s="138">
        <v>1.49</v>
      </c>
      <c r="U1277" s="138">
        <v>1.41</v>
      </c>
      <c r="V1277" s="138">
        <v>1.39</v>
      </c>
      <c r="W1277" s="138">
        <v>1.41</v>
      </c>
      <c r="X1277" s="138">
        <v>1.51</v>
      </c>
      <c r="Y1277" s="138">
        <v>1.59</v>
      </c>
      <c r="Z1277" s="138">
        <v>1.89</v>
      </c>
      <c r="AA1277" s="138">
        <v>2.0499999999999998</v>
      </c>
    </row>
    <row r="1278" spans="1:27" ht="23.4" thickBot="1">
      <c r="A1278" s="115" t="s">
        <v>2941</v>
      </c>
      <c r="B1278" s="143">
        <v>1.36</v>
      </c>
      <c r="C1278" s="147">
        <v>0.25</v>
      </c>
      <c r="D1278" s="116">
        <f t="shared" si="40"/>
        <v>2020</v>
      </c>
      <c r="G1278" s="140" t="s">
        <v>1654</v>
      </c>
      <c r="H1278" s="116">
        <v>10</v>
      </c>
      <c r="I1278" s="116">
        <v>2020</v>
      </c>
      <c r="J1278" t="str">
        <f t="shared" si="39"/>
        <v>10/02/2020</v>
      </c>
      <c r="N1278" s="135">
        <v>44106</v>
      </c>
      <c r="O1278" s="136">
        <v>1.58</v>
      </c>
      <c r="P1278" s="136">
        <v>1.58</v>
      </c>
      <c r="Q1278" s="136">
        <v>1.58</v>
      </c>
      <c r="R1278" s="136" t="s">
        <v>434</v>
      </c>
      <c r="S1278" s="136">
        <v>1.58</v>
      </c>
      <c r="T1278" s="136">
        <v>1.45</v>
      </c>
      <c r="U1278" s="136">
        <v>1.37</v>
      </c>
      <c r="V1278" s="136">
        <v>1.36</v>
      </c>
      <c r="W1278" s="136">
        <v>1.38</v>
      </c>
      <c r="X1278" s="136">
        <v>1.47</v>
      </c>
      <c r="Y1278" s="136">
        <v>1.56</v>
      </c>
      <c r="Z1278" s="136">
        <v>1.87</v>
      </c>
      <c r="AA1278" s="136">
        <v>2.0299999999999998</v>
      </c>
    </row>
    <row r="1279" spans="1:27" ht="23.4" thickBot="1">
      <c r="A1279" s="115" t="s">
        <v>2942</v>
      </c>
      <c r="B1279" s="144">
        <v>1.39</v>
      </c>
      <c r="C1279" s="148">
        <v>0.28999999999999998</v>
      </c>
      <c r="D1279" s="116">
        <f t="shared" si="40"/>
        <v>2020</v>
      </c>
      <c r="G1279" s="141" t="s">
        <v>1654</v>
      </c>
      <c r="H1279" s="116">
        <v>11</v>
      </c>
      <c r="I1279" s="116">
        <v>2020</v>
      </c>
      <c r="J1279" t="str">
        <f t="shared" si="39"/>
        <v>11/02/2020</v>
      </c>
      <c r="N1279" s="137">
        <v>44137</v>
      </c>
      <c r="O1279" s="138">
        <v>1.57</v>
      </c>
      <c r="P1279" s="138">
        <v>1.58</v>
      </c>
      <c r="Q1279" s="138">
        <v>1.57</v>
      </c>
      <c r="R1279" s="138" t="s">
        <v>434</v>
      </c>
      <c r="S1279" s="138">
        <v>1.55</v>
      </c>
      <c r="T1279" s="138">
        <v>1.48</v>
      </c>
      <c r="U1279" s="138">
        <v>1.41</v>
      </c>
      <c r="V1279" s="138">
        <v>1.39</v>
      </c>
      <c r="W1279" s="138">
        <v>1.4</v>
      </c>
      <c r="X1279" s="138">
        <v>1.5</v>
      </c>
      <c r="Y1279" s="138">
        <v>1.59</v>
      </c>
      <c r="Z1279" s="138">
        <v>1.89</v>
      </c>
      <c r="AA1279" s="138">
        <v>2.0499999999999998</v>
      </c>
    </row>
    <row r="1280" spans="1:27" ht="23.4" thickBot="1">
      <c r="A1280" s="115" t="s">
        <v>2943</v>
      </c>
      <c r="B1280" s="143">
        <v>1.42</v>
      </c>
      <c r="C1280" s="147">
        <v>0.32</v>
      </c>
      <c r="D1280" s="116">
        <f t="shared" si="40"/>
        <v>2020</v>
      </c>
      <c r="G1280" s="140" t="s">
        <v>1654</v>
      </c>
      <c r="H1280" s="116">
        <v>12</v>
      </c>
      <c r="I1280" s="116">
        <v>2020</v>
      </c>
      <c r="J1280" t="str">
        <f t="shared" si="39"/>
        <v>12/02/2020</v>
      </c>
      <c r="N1280" s="135">
        <v>44167</v>
      </c>
      <c r="O1280" s="136">
        <v>1.57</v>
      </c>
      <c r="P1280" s="136">
        <v>1.59</v>
      </c>
      <c r="Q1280" s="136">
        <v>1.58</v>
      </c>
      <c r="R1280" s="136" t="s">
        <v>434</v>
      </c>
      <c r="S1280" s="136">
        <v>1.56</v>
      </c>
      <c r="T1280" s="136">
        <v>1.49</v>
      </c>
      <c r="U1280" s="136">
        <v>1.44</v>
      </c>
      <c r="V1280" s="136">
        <v>1.42</v>
      </c>
      <c r="W1280" s="136">
        <v>1.45</v>
      </c>
      <c r="X1280" s="136">
        <v>1.55</v>
      </c>
      <c r="Y1280" s="136">
        <v>1.62</v>
      </c>
      <c r="Z1280" s="136">
        <v>1.93</v>
      </c>
      <c r="AA1280" s="136">
        <v>2.09</v>
      </c>
    </row>
    <row r="1281" spans="1:27" ht="23.4" thickBot="1">
      <c r="A1281" s="115" t="s">
        <v>2944</v>
      </c>
      <c r="B1281" s="144">
        <v>1.42</v>
      </c>
      <c r="C1281" s="148">
        <v>0.28999999999999998</v>
      </c>
      <c r="D1281" s="116">
        <f t="shared" si="40"/>
        <v>2020</v>
      </c>
      <c r="G1281" s="141" t="s">
        <v>1654</v>
      </c>
      <c r="H1281" s="116">
        <v>13</v>
      </c>
      <c r="I1281" s="116">
        <v>2020</v>
      </c>
      <c r="J1281" t="str">
        <f t="shared" si="39"/>
        <v>13/02/2020</v>
      </c>
      <c r="N1281" s="138" t="s">
        <v>1209</v>
      </c>
      <c r="O1281" s="138">
        <v>1.59</v>
      </c>
      <c r="P1281" s="138">
        <v>1.59</v>
      </c>
      <c r="Q1281" s="138">
        <v>1.59</v>
      </c>
      <c r="R1281" s="138" t="s">
        <v>434</v>
      </c>
      <c r="S1281" s="138">
        <v>1.56</v>
      </c>
      <c r="T1281" s="138">
        <v>1.48</v>
      </c>
      <c r="U1281" s="138">
        <v>1.44</v>
      </c>
      <c r="V1281" s="138">
        <v>1.42</v>
      </c>
      <c r="W1281" s="138">
        <v>1.43</v>
      </c>
      <c r="X1281" s="138">
        <v>1.53</v>
      </c>
      <c r="Y1281" s="138">
        <v>1.61</v>
      </c>
      <c r="Z1281" s="138">
        <v>1.91</v>
      </c>
      <c r="AA1281" s="138">
        <v>2.0699999999999998</v>
      </c>
    </row>
    <row r="1282" spans="1:27" ht="23.4" thickBot="1">
      <c r="A1282" s="115" t="s">
        <v>2945</v>
      </c>
      <c r="B1282" s="143">
        <v>1.4</v>
      </c>
      <c r="C1282" s="147">
        <v>0.27</v>
      </c>
      <c r="D1282" s="116">
        <f t="shared" si="40"/>
        <v>2020</v>
      </c>
      <c r="G1282" s="140" t="s">
        <v>1654</v>
      </c>
      <c r="H1282" s="116">
        <v>14</v>
      </c>
      <c r="I1282" s="116">
        <v>2020</v>
      </c>
      <c r="J1282" t="str">
        <f t="shared" ref="J1282:J1345" si="41">H1282&amp;"/"&amp;G1282&amp;"/"&amp;I1282</f>
        <v>14/02/2020</v>
      </c>
      <c r="N1282" s="136" t="s">
        <v>1210</v>
      </c>
      <c r="O1282" s="136">
        <v>1.6</v>
      </c>
      <c r="P1282" s="136">
        <v>1.6</v>
      </c>
      <c r="Q1282" s="136">
        <v>1.58</v>
      </c>
      <c r="R1282" s="136" t="s">
        <v>434</v>
      </c>
      <c r="S1282" s="136">
        <v>1.56</v>
      </c>
      <c r="T1282" s="136">
        <v>1.49</v>
      </c>
      <c r="U1282" s="136">
        <v>1.42</v>
      </c>
      <c r="V1282" s="136">
        <v>1.4</v>
      </c>
      <c r="W1282" s="136">
        <v>1.42</v>
      </c>
      <c r="X1282" s="136">
        <v>1.51</v>
      </c>
      <c r="Y1282" s="136">
        <v>1.59</v>
      </c>
      <c r="Z1282" s="136">
        <v>1.89</v>
      </c>
      <c r="AA1282" s="136">
        <v>2.04</v>
      </c>
    </row>
    <row r="1283" spans="1:27" ht="23.4" thickBot="1">
      <c r="A1283" s="115" t="s">
        <v>2946</v>
      </c>
      <c r="B1283" s="144">
        <v>1.37</v>
      </c>
      <c r="C1283" s="148">
        <v>0.23</v>
      </c>
      <c r="D1283" s="116">
        <f t="shared" ref="D1283:D1346" si="42">YEAR(A1283)</f>
        <v>2020</v>
      </c>
      <c r="G1283" s="141" t="s">
        <v>1654</v>
      </c>
      <c r="H1283" s="116">
        <v>18</v>
      </c>
      <c r="I1283" s="116">
        <v>2020</v>
      </c>
      <c r="J1283" t="str">
        <f t="shared" si="41"/>
        <v>18/02/2020</v>
      </c>
      <c r="N1283" s="138" t="s">
        <v>1211</v>
      </c>
      <c r="O1283" s="138">
        <v>1.61</v>
      </c>
      <c r="P1283" s="138">
        <v>1.6</v>
      </c>
      <c r="Q1283" s="138">
        <v>1.58</v>
      </c>
      <c r="R1283" s="138" t="s">
        <v>434</v>
      </c>
      <c r="S1283" s="138">
        <v>1.56</v>
      </c>
      <c r="T1283" s="138">
        <v>1.47</v>
      </c>
      <c r="U1283" s="138">
        <v>1.41</v>
      </c>
      <c r="V1283" s="138">
        <v>1.37</v>
      </c>
      <c r="W1283" s="138">
        <v>1.39</v>
      </c>
      <c r="X1283" s="138">
        <v>1.48</v>
      </c>
      <c r="Y1283" s="138">
        <v>1.55</v>
      </c>
      <c r="Z1283" s="138">
        <v>1.85</v>
      </c>
      <c r="AA1283" s="138">
        <v>2</v>
      </c>
    </row>
    <row r="1284" spans="1:27" ht="23.4" thickBot="1">
      <c r="A1284" s="115" t="s">
        <v>2947</v>
      </c>
      <c r="B1284" s="143">
        <v>1.39</v>
      </c>
      <c r="C1284" s="147">
        <v>0.24</v>
      </c>
      <c r="D1284" s="116">
        <f t="shared" si="42"/>
        <v>2020</v>
      </c>
      <c r="G1284" s="140" t="s">
        <v>1654</v>
      </c>
      <c r="H1284" s="116">
        <v>19</v>
      </c>
      <c r="I1284" s="116">
        <v>2020</v>
      </c>
      <c r="J1284" t="str">
        <f t="shared" si="41"/>
        <v>19/02/2020</v>
      </c>
      <c r="N1284" s="136" t="s">
        <v>1212</v>
      </c>
      <c r="O1284" s="136">
        <v>1.61</v>
      </c>
      <c r="P1284" s="136">
        <v>1.61</v>
      </c>
      <c r="Q1284" s="136">
        <v>1.58</v>
      </c>
      <c r="R1284" s="136" t="s">
        <v>434</v>
      </c>
      <c r="S1284" s="136">
        <v>1.56</v>
      </c>
      <c r="T1284" s="136">
        <v>1.47</v>
      </c>
      <c r="U1284" s="136">
        <v>1.42</v>
      </c>
      <c r="V1284" s="136">
        <v>1.39</v>
      </c>
      <c r="W1284" s="136">
        <v>1.41</v>
      </c>
      <c r="X1284" s="136">
        <v>1.5</v>
      </c>
      <c r="Y1284" s="136">
        <v>1.56</v>
      </c>
      <c r="Z1284" s="136">
        <v>1.86</v>
      </c>
      <c r="AA1284" s="136">
        <v>2.0099999999999998</v>
      </c>
    </row>
    <row r="1285" spans="1:27" ht="23.4" thickBot="1">
      <c r="A1285" s="115" t="s">
        <v>2948</v>
      </c>
      <c r="B1285" s="144">
        <v>1.35</v>
      </c>
      <c r="C1285" s="148">
        <v>0.21</v>
      </c>
      <c r="D1285" s="116">
        <f t="shared" si="42"/>
        <v>2020</v>
      </c>
      <c r="G1285" s="141" t="s">
        <v>1654</v>
      </c>
      <c r="H1285" s="116">
        <v>20</v>
      </c>
      <c r="I1285" s="116">
        <v>2020</v>
      </c>
      <c r="J1285" t="str">
        <f t="shared" si="41"/>
        <v>20/02/2020</v>
      </c>
      <c r="N1285" s="138" t="s">
        <v>1213</v>
      </c>
      <c r="O1285" s="138">
        <v>1.61</v>
      </c>
      <c r="P1285" s="138">
        <v>1.6</v>
      </c>
      <c r="Q1285" s="138">
        <v>1.58</v>
      </c>
      <c r="R1285" s="138" t="s">
        <v>434</v>
      </c>
      <c r="S1285" s="138">
        <v>1.55</v>
      </c>
      <c r="T1285" s="138">
        <v>1.46</v>
      </c>
      <c r="U1285" s="138">
        <v>1.39</v>
      </c>
      <c r="V1285" s="138">
        <v>1.35</v>
      </c>
      <c r="W1285" s="138">
        <v>1.37</v>
      </c>
      <c r="X1285" s="138">
        <v>1.45</v>
      </c>
      <c r="Y1285" s="138">
        <v>1.52</v>
      </c>
      <c r="Z1285" s="138">
        <v>1.81</v>
      </c>
      <c r="AA1285" s="138">
        <v>1.97</v>
      </c>
    </row>
    <row r="1286" spans="1:27" ht="23.4" thickBot="1">
      <c r="A1286" s="115" t="s">
        <v>2949</v>
      </c>
      <c r="B1286" s="143">
        <v>1.3</v>
      </c>
      <c r="C1286" s="147">
        <v>0.17</v>
      </c>
      <c r="D1286" s="116">
        <f t="shared" si="42"/>
        <v>2020</v>
      </c>
      <c r="G1286" s="140" t="s">
        <v>1654</v>
      </c>
      <c r="H1286" s="116">
        <v>21</v>
      </c>
      <c r="I1286" s="116">
        <v>2020</v>
      </c>
      <c r="J1286" t="str">
        <f t="shared" si="41"/>
        <v>21/02/2020</v>
      </c>
      <c r="N1286" s="136" t="s">
        <v>1214</v>
      </c>
      <c r="O1286" s="136">
        <v>1.6</v>
      </c>
      <c r="P1286" s="136">
        <v>1.6</v>
      </c>
      <c r="Q1286" s="136">
        <v>1.56</v>
      </c>
      <c r="R1286" s="136" t="s">
        <v>434</v>
      </c>
      <c r="S1286" s="136">
        <v>1.53</v>
      </c>
      <c r="T1286" s="136">
        <v>1.43</v>
      </c>
      <c r="U1286" s="136">
        <v>1.34</v>
      </c>
      <c r="V1286" s="136">
        <v>1.3</v>
      </c>
      <c r="W1286" s="136">
        <v>1.3</v>
      </c>
      <c r="X1286" s="136">
        <v>1.39</v>
      </c>
      <c r="Y1286" s="136">
        <v>1.46</v>
      </c>
      <c r="Z1286" s="136">
        <v>1.75</v>
      </c>
      <c r="AA1286" s="136">
        <v>1.9</v>
      </c>
    </row>
    <row r="1287" spans="1:27" ht="23.4" thickBot="1">
      <c r="A1287" s="115" t="s">
        <v>2950</v>
      </c>
      <c r="B1287" s="144">
        <v>1.21</v>
      </c>
      <c r="C1287" s="148">
        <v>0.13</v>
      </c>
      <c r="D1287" s="116">
        <f t="shared" si="42"/>
        <v>2020</v>
      </c>
      <c r="G1287" s="141" t="s">
        <v>1654</v>
      </c>
      <c r="H1287" s="116">
        <v>24</v>
      </c>
      <c r="I1287" s="116">
        <v>2020</v>
      </c>
      <c r="J1287" t="str">
        <f t="shared" si="41"/>
        <v>24/02/2020</v>
      </c>
      <c r="N1287" s="138" t="s">
        <v>1215</v>
      </c>
      <c r="O1287" s="138">
        <v>1.6</v>
      </c>
      <c r="P1287" s="138">
        <v>1.59</v>
      </c>
      <c r="Q1287" s="138">
        <v>1.53</v>
      </c>
      <c r="R1287" s="138" t="s">
        <v>434</v>
      </c>
      <c r="S1287" s="138">
        <v>1.49</v>
      </c>
      <c r="T1287" s="138">
        <v>1.35</v>
      </c>
      <c r="U1287" s="138">
        <v>1.26</v>
      </c>
      <c r="V1287" s="138">
        <v>1.21</v>
      </c>
      <c r="W1287" s="138">
        <v>1.21</v>
      </c>
      <c r="X1287" s="138">
        <v>1.3</v>
      </c>
      <c r="Y1287" s="138">
        <v>1.38</v>
      </c>
      <c r="Z1287" s="138">
        <v>1.68</v>
      </c>
      <c r="AA1287" s="138">
        <v>1.84</v>
      </c>
    </row>
    <row r="1288" spans="1:27" ht="23.4" thickBot="1">
      <c r="A1288" s="115" t="s">
        <v>2951</v>
      </c>
      <c r="B1288" s="143">
        <v>1.1599999999999999</v>
      </c>
      <c r="C1288" s="147">
        <v>0.13</v>
      </c>
      <c r="D1288" s="116">
        <f t="shared" si="42"/>
        <v>2020</v>
      </c>
      <c r="G1288" s="140" t="s">
        <v>1654</v>
      </c>
      <c r="H1288" s="116">
        <v>25</v>
      </c>
      <c r="I1288" s="116">
        <v>2020</v>
      </c>
      <c r="J1288" t="str">
        <f t="shared" si="41"/>
        <v>25/02/2020</v>
      </c>
      <c r="N1288" s="136" t="s">
        <v>1216</v>
      </c>
      <c r="O1288" s="136">
        <v>1.59</v>
      </c>
      <c r="P1288" s="136">
        <v>1.58</v>
      </c>
      <c r="Q1288" s="136">
        <v>1.53</v>
      </c>
      <c r="R1288" s="136" t="s">
        <v>434</v>
      </c>
      <c r="S1288" s="136">
        <v>1.47</v>
      </c>
      <c r="T1288" s="136">
        <v>1.3</v>
      </c>
      <c r="U1288" s="136">
        <v>1.2</v>
      </c>
      <c r="V1288" s="136">
        <v>1.1599999999999999</v>
      </c>
      <c r="W1288" s="136">
        <v>1.1599999999999999</v>
      </c>
      <c r="X1288" s="136">
        <v>1.25</v>
      </c>
      <c r="Y1288" s="136">
        <v>1.33</v>
      </c>
      <c r="Z1288" s="136">
        <v>1.63</v>
      </c>
      <c r="AA1288" s="136">
        <v>1.8</v>
      </c>
    </row>
    <row r="1289" spans="1:27" ht="23.4" thickBot="1">
      <c r="A1289" s="115" t="s">
        <v>2952</v>
      </c>
      <c r="B1289" s="144">
        <v>1.1399999999999999</v>
      </c>
      <c r="C1289" s="148">
        <v>0.14000000000000001</v>
      </c>
      <c r="D1289" s="116">
        <f t="shared" si="42"/>
        <v>2020</v>
      </c>
      <c r="G1289" s="141" t="s">
        <v>1654</v>
      </c>
      <c r="H1289" s="116">
        <v>26</v>
      </c>
      <c r="I1289" s="116">
        <v>2020</v>
      </c>
      <c r="J1289" t="str">
        <f t="shared" si="41"/>
        <v>26/02/2020</v>
      </c>
      <c r="N1289" s="138" t="s">
        <v>1217</v>
      </c>
      <c r="O1289" s="138">
        <v>1.59</v>
      </c>
      <c r="P1289" s="138">
        <v>1.56</v>
      </c>
      <c r="Q1289" s="138">
        <v>1.53</v>
      </c>
      <c r="R1289" s="138" t="s">
        <v>434</v>
      </c>
      <c r="S1289" s="138">
        <v>1.42</v>
      </c>
      <c r="T1289" s="138">
        <v>1.26</v>
      </c>
      <c r="U1289" s="138">
        <v>1.1599999999999999</v>
      </c>
      <c r="V1289" s="138">
        <v>1.1399999999999999</v>
      </c>
      <c r="W1289" s="138">
        <v>1.1399999999999999</v>
      </c>
      <c r="X1289" s="138">
        <v>1.25</v>
      </c>
      <c r="Y1289" s="138">
        <v>1.33</v>
      </c>
      <c r="Z1289" s="138">
        <v>1.64</v>
      </c>
      <c r="AA1289" s="138">
        <v>1.81</v>
      </c>
    </row>
    <row r="1290" spans="1:27" ht="23.4" thickBot="1">
      <c r="A1290" s="115" t="s">
        <v>2953</v>
      </c>
      <c r="B1290" s="143">
        <v>1.08</v>
      </c>
      <c r="C1290" s="147">
        <v>0.12</v>
      </c>
      <c r="D1290" s="116">
        <f t="shared" si="42"/>
        <v>2020</v>
      </c>
      <c r="G1290" s="140" t="s">
        <v>1654</v>
      </c>
      <c r="H1290" s="116">
        <v>27</v>
      </c>
      <c r="I1290" s="116">
        <v>2020</v>
      </c>
      <c r="J1290" t="str">
        <f t="shared" si="41"/>
        <v>27/02/2020</v>
      </c>
      <c r="N1290" s="136" t="s">
        <v>1218</v>
      </c>
      <c r="O1290" s="136">
        <v>1.56</v>
      </c>
      <c r="P1290" s="136">
        <v>1.53</v>
      </c>
      <c r="Q1290" s="136">
        <v>1.45</v>
      </c>
      <c r="R1290" s="136" t="s">
        <v>434</v>
      </c>
      <c r="S1290" s="136">
        <v>1.33</v>
      </c>
      <c r="T1290" s="136">
        <v>1.18</v>
      </c>
      <c r="U1290" s="136">
        <v>1.1100000000000001</v>
      </c>
      <c r="V1290" s="136">
        <v>1.08</v>
      </c>
      <c r="W1290" s="136">
        <v>1.1100000000000001</v>
      </c>
      <c r="X1290" s="136">
        <v>1.22</v>
      </c>
      <c r="Y1290" s="136">
        <v>1.3</v>
      </c>
      <c r="Z1290" s="136">
        <v>1.61</v>
      </c>
      <c r="AA1290" s="136">
        <v>1.79</v>
      </c>
    </row>
    <row r="1291" spans="1:27" ht="23.4" thickBot="1">
      <c r="A1291" s="115" t="s">
        <v>2954</v>
      </c>
      <c r="B1291" s="144">
        <v>0.85</v>
      </c>
      <c r="C1291" s="148">
        <v>0.09</v>
      </c>
      <c r="D1291" s="116">
        <f t="shared" si="42"/>
        <v>2020</v>
      </c>
      <c r="G1291" s="141" t="s">
        <v>1654</v>
      </c>
      <c r="H1291" s="116">
        <v>28</v>
      </c>
      <c r="I1291" s="116">
        <v>2020</v>
      </c>
      <c r="J1291" t="str">
        <f t="shared" si="41"/>
        <v>28/02/2020</v>
      </c>
      <c r="N1291" s="138" t="s">
        <v>1219</v>
      </c>
      <c r="O1291" s="138">
        <v>1.45</v>
      </c>
      <c r="P1291" s="138">
        <v>1.37</v>
      </c>
      <c r="Q1291" s="138">
        <v>1.27</v>
      </c>
      <c r="R1291" s="138" t="s">
        <v>434</v>
      </c>
      <c r="S1291" s="138">
        <v>1.1100000000000001</v>
      </c>
      <c r="T1291" s="138">
        <v>0.97</v>
      </c>
      <c r="U1291" s="138">
        <v>0.86</v>
      </c>
      <c r="V1291" s="138">
        <v>0.85</v>
      </c>
      <c r="W1291" s="138">
        <v>0.89</v>
      </c>
      <c r="X1291" s="138">
        <v>1.03</v>
      </c>
      <c r="Y1291" s="138">
        <v>1.1299999999999999</v>
      </c>
      <c r="Z1291" s="138">
        <v>1.46</v>
      </c>
      <c r="AA1291" s="138">
        <v>1.65</v>
      </c>
    </row>
    <row r="1292" spans="1:27" ht="23.4" thickBot="1">
      <c r="A1292" s="115" t="s">
        <v>2955</v>
      </c>
      <c r="B1292" s="143">
        <v>0.85</v>
      </c>
      <c r="C1292" s="147">
        <v>7.0000000000000007E-2</v>
      </c>
      <c r="D1292" s="116">
        <f t="shared" si="42"/>
        <v>2020</v>
      </c>
      <c r="G1292" s="140" t="s">
        <v>1655</v>
      </c>
      <c r="H1292" s="116">
        <v>2</v>
      </c>
      <c r="I1292" s="116">
        <v>2020</v>
      </c>
      <c r="J1292" t="str">
        <f t="shared" si="41"/>
        <v>2/03/2020</v>
      </c>
      <c r="N1292" s="135">
        <v>43864</v>
      </c>
      <c r="O1292" s="136">
        <v>1.41</v>
      </c>
      <c r="P1292" s="136">
        <v>1.27</v>
      </c>
      <c r="Q1292" s="136">
        <v>1.1299999999999999</v>
      </c>
      <c r="R1292" s="136" t="s">
        <v>434</v>
      </c>
      <c r="S1292" s="136">
        <v>0.95</v>
      </c>
      <c r="T1292" s="136">
        <v>0.89</v>
      </c>
      <c r="U1292" s="136">
        <v>0.84</v>
      </c>
      <c r="V1292" s="136">
        <v>0.85</v>
      </c>
      <c r="W1292" s="136">
        <v>0.88</v>
      </c>
      <c r="X1292" s="136">
        <v>1.01</v>
      </c>
      <c r="Y1292" s="136">
        <v>1.1000000000000001</v>
      </c>
      <c r="Z1292" s="136">
        <v>1.46</v>
      </c>
      <c r="AA1292" s="136">
        <v>1.66</v>
      </c>
    </row>
    <row r="1293" spans="1:27" ht="23.4" thickBot="1">
      <c r="A1293" s="115" t="s">
        <v>2956</v>
      </c>
      <c r="B1293" s="144">
        <v>0.72</v>
      </c>
      <c r="C1293" s="148">
        <v>0.01</v>
      </c>
      <c r="D1293" s="116">
        <f t="shared" si="42"/>
        <v>2020</v>
      </c>
      <c r="G1293" s="141" t="s">
        <v>1655</v>
      </c>
      <c r="H1293" s="116">
        <v>3</v>
      </c>
      <c r="I1293" s="116">
        <v>2020</v>
      </c>
      <c r="J1293" t="str">
        <f t="shared" si="41"/>
        <v>3/03/2020</v>
      </c>
      <c r="N1293" s="137">
        <v>43893</v>
      </c>
      <c r="O1293" s="138">
        <v>1.1100000000000001</v>
      </c>
      <c r="P1293" s="138">
        <v>1.05</v>
      </c>
      <c r="Q1293" s="138">
        <v>0.95</v>
      </c>
      <c r="R1293" s="138" t="s">
        <v>434</v>
      </c>
      <c r="S1293" s="138">
        <v>0.83</v>
      </c>
      <c r="T1293" s="138">
        <v>0.73</v>
      </c>
      <c r="U1293" s="138">
        <v>0.71</v>
      </c>
      <c r="V1293" s="138">
        <v>0.72</v>
      </c>
      <c r="W1293" s="138">
        <v>0.77</v>
      </c>
      <c r="X1293" s="138">
        <v>0.91</v>
      </c>
      <c r="Y1293" s="138">
        <v>1.02</v>
      </c>
      <c r="Z1293" s="138">
        <v>1.44</v>
      </c>
      <c r="AA1293" s="138">
        <v>1.64</v>
      </c>
    </row>
    <row r="1294" spans="1:27" ht="23.4" thickBot="1">
      <c r="A1294" s="115" t="s">
        <v>2957</v>
      </c>
      <c r="B1294" s="143">
        <v>0.68</v>
      </c>
      <c r="C1294" s="147">
        <v>0</v>
      </c>
      <c r="D1294" s="116">
        <f t="shared" si="42"/>
        <v>2020</v>
      </c>
      <c r="G1294" s="140" t="s">
        <v>1655</v>
      </c>
      <c r="H1294" s="116">
        <v>4</v>
      </c>
      <c r="I1294" s="116">
        <v>2020</v>
      </c>
      <c r="J1294" t="str">
        <f t="shared" si="41"/>
        <v>4/03/2020</v>
      </c>
      <c r="N1294" s="135">
        <v>43924</v>
      </c>
      <c r="O1294" s="136">
        <v>1</v>
      </c>
      <c r="P1294" s="136">
        <v>0.87</v>
      </c>
      <c r="Q1294" s="136">
        <v>0.72</v>
      </c>
      <c r="R1294" s="136" t="s">
        <v>434</v>
      </c>
      <c r="S1294" s="136">
        <v>0.68</v>
      </c>
      <c r="T1294" s="136">
        <v>0.59</v>
      </c>
      <c r="U1294" s="136">
        <v>0.67</v>
      </c>
      <c r="V1294" s="136">
        <v>0.68</v>
      </c>
      <c r="W1294" s="136">
        <v>0.75</v>
      </c>
      <c r="X1294" s="136">
        <v>0.9</v>
      </c>
      <c r="Y1294" s="136">
        <v>1.02</v>
      </c>
      <c r="Z1294" s="136">
        <v>1.45</v>
      </c>
      <c r="AA1294" s="136">
        <v>1.67</v>
      </c>
    </row>
    <row r="1295" spans="1:27" ht="23.4" thickBot="1">
      <c r="A1295" s="115" t="s">
        <v>2958</v>
      </c>
      <c r="B1295" s="144">
        <v>0.61</v>
      </c>
      <c r="C1295" s="148">
        <v>-0.05</v>
      </c>
      <c r="D1295" s="116">
        <f t="shared" si="42"/>
        <v>2020</v>
      </c>
      <c r="G1295" s="141" t="s">
        <v>1655</v>
      </c>
      <c r="H1295" s="116">
        <v>5</v>
      </c>
      <c r="I1295" s="116">
        <v>2020</v>
      </c>
      <c r="J1295" t="str">
        <f t="shared" si="41"/>
        <v>5/03/2020</v>
      </c>
      <c r="N1295" s="137">
        <v>43954</v>
      </c>
      <c r="O1295" s="138">
        <v>0.92</v>
      </c>
      <c r="P1295" s="138">
        <v>0.83</v>
      </c>
      <c r="Q1295" s="138">
        <v>0.62</v>
      </c>
      <c r="R1295" s="138" t="s">
        <v>434</v>
      </c>
      <c r="S1295" s="138">
        <v>0.53</v>
      </c>
      <c r="T1295" s="138">
        <v>0.48</v>
      </c>
      <c r="U1295" s="138">
        <v>0.59</v>
      </c>
      <c r="V1295" s="138">
        <v>0.61</v>
      </c>
      <c r="W1295" s="138">
        <v>0.67</v>
      </c>
      <c r="X1295" s="138">
        <v>0.81</v>
      </c>
      <c r="Y1295" s="138">
        <v>0.92</v>
      </c>
      <c r="Z1295" s="138">
        <v>1.34</v>
      </c>
      <c r="AA1295" s="138">
        <v>1.56</v>
      </c>
    </row>
    <row r="1296" spans="1:27" ht="23.4" thickBot="1">
      <c r="A1296" s="115" t="s">
        <v>2959</v>
      </c>
      <c r="B1296" s="143">
        <v>0.53</v>
      </c>
      <c r="C1296" s="147">
        <v>-0.24</v>
      </c>
      <c r="D1296" s="116">
        <f t="shared" si="42"/>
        <v>2020</v>
      </c>
      <c r="G1296" s="140" t="s">
        <v>1655</v>
      </c>
      <c r="H1296" s="116">
        <v>6</v>
      </c>
      <c r="I1296" s="116">
        <v>2020</v>
      </c>
      <c r="J1296" t="str">
        <f t="shared" si="41"/>
        <v>6/03/2020</v>
      </c>
      <c r="N1296" s="135">
        <v>43985</v>
      </c>
      <c r="O1296" s="136">
        <v>0.79</v>
      </c>
      <c r="P1296" s="136">
        <v>0.64</v>
      </c>
      <c r="Q1296" s="136">
        <v>0.45</v>
      </c>
      <c r="R1296" s="136" t="s">
        <v>434</v>
      </c>
      <c r="S1296" s="136">
        <v>0.41</v>
      </c>
      <c r="T1296" s="136">
        <v>0.39</v>
      </c>
      <c r="U1296" s="136">
        <v>0.49</v>
      </c>
      <c r="V1296" s="136">
        <v>0.53</v>
      </c>
      <c r="W1296" s="136">
        <v>0.57999999999999996</v>
      </c>
      <c r="X1296" s="136">
        <v>0.69</v>
      </c>
      <c r="Y1296" s="136">
        <v>0.74</v>
      </c>
      <c r="Z1296" s="136">
        <v>1.0900000000000001</v>
      </c>
      <c r="AA1296" s="136">
        <v>1.25</v>
      </c>
    </row>
    <row r="1297" spans="1:27" ht="23.4" thickBot="1">
      <c r="A1297" s="115" t="s">
        <v>2960</v>
      </c>
      <c r="B1297" s="144">
        <v>0.4</v>
      </c>
      <c r="C1297" s="148">
        <v>-0.2</v>
      </c>
      <c r="D1297" s="116">
        <f t="shared" si="42"/>
        <v>2020</v>
      </c>
      <c r="G1297" s="141" t="s">
        <v>1655</v>
      </c>
      <c r="H1297" s="116">
        <v>9</v>
      </c>
      <c r="I1297" s="116">
        <v>2020</v>
      </c>
      <c r="J1297" t="str">
        <f t="shared" si="41"/>
        <v>9/03/2020</v>
      </c>
      <c r="N1297" s="137">
        <v>44077</v>
      </c>
      <c r="O1297" s="138">
        <v>0.56999999999999995</v>
      </c>
      <c r="P1297" s="138">
        <v>0.52</v>
      </c>
      <c r="Q1297" s="138">
        <v>0.33</v>
      </c>
      <c r="R1297" s="138" t="s">
        <v>434</v>
      </c>
      <c r="S1297" s="138">
        <v>0.27</v>
      </c>
      <c r="T1297" s="138">
        <v>0.31</v>
      </c>
      <c r="U1297" s="138">
        <v>0.38</v>
      </c>
      <c r="V1297" s="138">
        <v>0.4</v>
      </c>
      <c r="W1297" s="138">
        <v>0.46</v>
      </c>
      <c r="X1297" s="138">
        <v>0.56000000000000005</v>
      </c>
      <c r="Y1297" s="138">
        <v>0.54</v>
      </c>
      <c r="Z1297" s="138">
        <v>0.87</v>
      </c>
      <c r="AA1297" s="138">
        <v>0.99</v>
      </c>
    </row>
    <row r="1298" spans="1:27" ht="23.4" thickBot="1">
      <c r="A1298" s="115" t="s">
        <v>2961</v>
      </c>
      <c r="B1298" s="143">
        <v>0.57999999999999996</v>
      </c>
      <c r="C1298" s="147">
        <v>0.08</v>
      </c>
      <c r="D1298" s="116">
        <f t="shared" si="42"/>
        <v>2020</v>
      </c>
      <c r="G1298" s="140" t="s">
        <v>1655</v>
      </c>
      <c r="H1298" s="116">
        <v>10</v>
      </c>
      <c r="I1298" s="116">
        <v>2020</v>
      </c>
      <c r="J1298" t="str">
        <f t="shared" si="41"/>
        <v>10/03/2020</v>
      </c>
      <c r="N1298" s="135">
        <v>44107</v>
      </c>
      <c r="O1298" s="136">
        <v>0.56999999999999995</v>
      </c>
      <c r="P1298" s="136">
        <v>0.55000000000000004</v>
      </c>
      <c r="Q1298" s="136">
        <v>0.44</v>
      </c>
      <c r="R1298" s="136" t="s">
        <v>434</v>
      </c>
      <c r="S1298" s="136">
        <v>0.43</v>
      </c>
      <c r="T1298" s="136">
        <v>0.43</v>
      </c>
      <c r="U1298" s="136">
        <v>0.5</v>
      </c>
      <c r="V1298" s="136">
        <v>0.57999999999999996</v>
      </c>
      <c r="W1298" s="136">
        <v>0.63</v>
      </c>
      <c r="X1298" s="136">
        <v>0.73</v>
      </c>
      <c r="Y1298" s="136">
        <v>0.76</v>
      </c>
      <c r="Z1298" s="136">
        <v>1.1599999999999999</v>
      </c>
      <c r="AA1298" s="136">
        <v>1.28</v>
      </c>
    </row>
    <row r="1299" spans="1:27" ht="23.4" thickBot="1">
      <c r="A1299" s="115" t="s">
        <v>2962</v>
      </c>
      <c r="B1299" s="144">
        <v>0.57999999999999996</v>
      </c>
      <c r="C1299" s="148">
        <v>0.18</v>
      </c>
      <c r="D1299" s="116">
        <f t="shared" si="42"/>
        <v>2020</v>
      </c>
      <c r="G1299" s="141" t="s">
        <v>1655</v>
      </c>
      <c r="H1299" s="116">
        <v>11</v>
      </c>
      <c r="I1299" s="116">
        <v>2020</v>
      </c>
      <c r="J1299" t="str">
        <f t="shared" si="41"/>
        <v>11/03/2020</v>
      </c>
      <c r="N1299" s="137">
        <v>44138</v>
      </c>
      <c r="O1299" s="138">
        <v>0.42</v>
      </c>
      <c r="P1299" s="138">
        <v>0.42</v>
      </c>
      <c r="Q1299" s="138">
        <v>0.42</v>
      </c>
      <c r="R1299" s="138" t="s">
        <v>434</v>
      </c>
      <c r="S1299" s="138">
        <v>0.4</v>
      </c>
      <c r="T1299" s="138">
        <v>0.4</v>
      </c>
      <c r="U1299" s="138">
        <v>0.5</v>
      </c>
      <c r="V1299" s="138">
        <v>0.57999999999999996</v>
      </c>
      <c r="W1299" s="138">
        <v>0.66</v>
      </c>
      <c r="X1299" s="138">
        <v>0.78</v>
      </c>
      <c r="Y1299" s="138">
        <v>0.82</v>
      </c>
      <c r="Z1299" s="138">
        <v>1.1299999999999999</v>
      </c>
      <c r="AA1299" s="138">
        <v>1.3</v>
      </c>
    </row>
    <row r="1300" spans="1:27" ht="23.4" thickBot="1">
      <c r="A1300" s="115" t="s">
        <v>2963</v>
      </c>
      <c r="B1300" s="143">
        <v>0.57999999999999996</v>
      </c>
      <c r="C1300" s="147">
        <v>0.37</v>
      </c>
      <c r="D1300" s="116">
        <f t="shared" si="42"/>
        <v>2020</v>
      </c>
      <c r="G1300" s="140" t="s">
        <v>1655</v>
      </c>
      <c r="H1300" s="116">
        <v>12</v>
      </c>
      <c r="I1300" s="116">
        <v>2020</v>
      </c>
      <c r="J1300" t="str">
        <f t="shared" si="41"/>
        <v>12/03/2020</v>
      </c>
      <c r="N1300" s="135">
        <v>44168</v>
      </c>
      <c r="O1300" s="136">
        <v>0.41</v>
      </c>
      <c r="P1300" s="136">
        <v>0.33</v>
      </c>
      <c r="Q1300" s="136">
        <v>0.33</v>
      </c>
      <c r="R1300" s="136" t="s">
        <v>434</v>
      </c>
      <c r="S1300" s="136">
        <v>0.37</v>
      </c>
      <c r="T1300" s="136">
        <v>0.39</v>
      </c>
      <c r="U1300" s="136">
        <v>0.5</v>
      </c>
      <c r="V1300" s="136">
        <v>0.57999999999999996</v>
      </c>
      <c r="W1300" s="136">
        <v>0.66</v>
      </c>
      <c r="X1300" s="136">
        <v>0.82</v>
      </c>
      <c r="Y1300" s="136">
        <v>0.88</v>
      </c>
      <c r="Z1300" s="136">
        <v>1.27</v>
      </c>
      <c r="AA1300" s="136">
        <v>1.49</v>
      </c>
    </row>
    <row r="1301" spans="1:27" ht="23.4" thickBot="1">
      <c r="A1301" s="115" t="s">
        <v>2964</v>
      </c>
      <c r="B1301" s="144">
        <v>0.57999999999999996</v>
      </c>
      <c r="C1301" s="148">
        <v>0.43</v>
      </c>
      <c r="D1301" s="116">
        <f t="shared" si="42"/>
        <v>2020</v>
      </c>
      <c r="G1301" s="141" t="s">
        <v>1655</v>
      </c>
      <c r="H1301" s="116">
        <v>13</v>
      </c>
      <c r="I1301" s="116">
        <v>2020</v>
      </c>
      <c r="J1301" t="str">
        <f t="shared" si="41"/>
        <v>13/03/2020</v>
      </c>
      <c r="N1301" s="138" t="s">
        <v>1220</v>
      </c>
      <c r="O1301" s="138">
        <v>0.33</v>
      </c>
      <c r="P1301" s="138">
        <v>0.3</v>
      </c>
      <c r="Q1301" s="138">
        <v>0.28000000000000003</v>
      </c>
      <c r="R1301" s="138" t="s">
        <v>434</v>
      </c>
      <c r="S1301" s="138">
        <v>0.38</v>
      </c>
      <c r="T1301" s="138">
        <v>0.38</v>
      </c>
      <c r="U1301" s="138">
        <v>0.49</v>
      </c>
      <c r="V1301" s="138">
        <v>0.57999999999999996</v>
      </c>
      <c r="W1301" s="138">
        <v>0.7</v>
      </c>
      <c r="X1301" s="138">
        <v>0.89</v>
      </c>
      <c r="Y1301" s="138">
        <v>0.94</v>
      </c>
      <c r="Z1301" s="138">
        <v>1.31</v>
      </c>
      <c r="AA1301" s="138">
        <v>1.56</v>
      </c>
    </row>
    <row r="1302" spans="1:27" ht="23.4" thickBot="1">
      <c r="A1302" s="115" t="s">
        <v>2965</v>
      </c>
      <c r="B1302" s="143">
        <v>0.43</v>
      </c>
      <c r="C1302" s="147">
        <v>0.35</v>
      </c>
      <c r="D1302" s="116">
        <f t="shared" si="42"/>
        <v>2020</v>
      </c>
      <c r="G1302" s="140" t="s">
        <v>1655</v>
      </c>
      <c r="H1302" s="116">
        <v>16</v>
      </c>
      <c r="I1302" s="116">
        <v>2020</v>
      </c>
      <c r="J1302" t="str">
        <f t="shared" si="41"/>
        <v>16/03/2020</v>
      </c>
      <c r="N1302" s="136" t="s">
        <v>1221</v>
      </c>
      <c r="O1302" s="136">
        <v>0.25</v>
      </c>
      <c r="P1302" s="136">
        <v>0.25</v>
      </c>
      <c r="Q1302" s="136">
        <v>0.24</v>
      </c>
      <c r="R1302" s="136" t="s">
        <v>434</v>
      </c>
      <c r="S1302" s="136">
        <v>0.28999999999999998</v>
      </c>
      <c r="T1302" s="136">
        <v>0.28999999999999998</v>
      </c>
      <c r="U1302" s="136">
        <v>0.36</v>
      </c>
      <c r="V1302" s="136">
        <v>0.43</v>
      </c>
      <c r="W1302" s="136">
        <v>0.49</v>
      </c>
      <c r="X1302" s="136">
        <v>0.67</v>
      </c>
      <c r="Y1302" s="136">
        <v>0.73</v>
      </c>
      <c r="Z1302" s="136">
        <v>1.1000000000000001</v>
      </c>
      <c r="AA1302" s="136">
        <v>1.34</v>
      </c>
    </row>
    <row r="1303" spans="1:27" ht="23.4" thickBot="1">
      <c r="A1303" s="115" t="s">
        <v>2966</v>
      </c>
      <c r="B1303" s="144">
        <v>0.54</v>
      </c>
      <c r="C1303" s="148">
        <v>0.72</v>
      </c>
      <c r="D1303" s="116">
        <f t="shared" si="42"/>
        <v>2020</v>
      </c>
      <c r="G1303" s="141" t="s">
        <v>1655</v>
      </c>
      <c r="H1303" s="116">
        <v>17</v>
      </c>
      <c r="I1303" s="116">
        <v>2020</v>
      </c>
      <c r="J1303" t="str">
        <f t="shared" si="41"/>
        <v>17/03/2020</v>
      </c>
      <c r="N1303" s="138" t="s">
        <v>1222</v>
      </c>
      <c r="O1303" s="138">
        <v>0.12</v>
      </c>
      <c r="P1303" s="138">
        <v>0.18</v>
      </c>
      <c r="Q1303" s="138">
        <v>0.19</v>
      </c>
      <c r="R1303" s="138" t="s">
        <v>434</v>
      </c>
      <c r="S1303" s="138">
        <v>0.24</v>
      </c>
      <c r="T1303" s="138">
        <v>0.3</v>
      </c>
      <c r="U1303" s="138">
        <v>0.47</v>
      </c>
      <c r="V1303" s="138">
        <v>0.54</v>
      </c>
      <c r="W1303" s="138">
        <v>0.66</v>
      </c>
      <c r="X1303" s="138">
        <v>0.91</v>
      </c>
      <c r="Y1303" s="138">
        <v>1.02</v>
      </c>
      <c r="Z1303" s="138">
        <v>1.45</v>
      </c>
      <c r="AA1303" s="138">
        <v>1.63</v>
      </c>
    </row>
    <row r="1304" spans="1:27" ht="23.4" thickBot="1">
      <c r="A1304" s="115" t="s">
        <v>2967</v>
      </c>
      <c r="B1304" s="143">
        <v>0.66</v>
      </c>
      <c r="C1304" s="147">
        <v>0.81</v>
      </c>
      <c r="D1304" s="116">
        <f t="shared" si="42"/>
        <v>2020</v>
      </c>
      <c r="G1304" s="140" t="s">
        <v>1655</v>
      </c>
      <c r="H1304" s="116">
        <v>18</v>
      </c>
      <c r="I1304" s="116">
        <v>2020</v>
      </c>
      <c r="J1304" t="str">
        <f t="shared" si="41"/>
        <v>18/03/2020</v>
      </c>
      <c r="N1304" s="136" t="s">
        <v>1223</v>
      </c>
      <c r="O1304" s="136">
        <v>0.04</v>
      </c>
      <c r="P1304" s="136">
        <v>0.03</v>
      </c>
      <c r="Q1304" s="136">
        <v>0.02</v>
      </c>
      <c r="R1304" s="136" t="s">
        <v>434</v>
      </c>
      <c r="S1304" s="136">
        <v>0.08</v>
      </c>
      <c r="T1304" s="136">
        <v>0.21</v>
      </c>
      <c r="U1304" s="136">
        <v>0.54</v>
      </c>
      <c r="V1304" s="136">
        <v>0.66</v>
      </c>
      <c r="W1304" s="136">
        <v>0.79</v>
      </c>
      <c r="X1304" s="136">
        <v>1.08</v>
      </c>
      <c r="Y1304" s="136">
        <v>1.18</v>
      </c>
      <c r="Z1304" s="136">
        <v>1.6</v>
      </c>
      <c r="AA1304" s="136">
        <v>1.77</v>
      </c>
    </row>
    <row r="1305" spans="1:27" ht="23.4" thickBot="1">
      <c r="A1305" s="115" t="s">
        <v>2968</v>
      </c>
      <c r="B1305" s="144">
        <v>0.53</v>
      </c>
      <c r="C1305" s="148">
        <v>0.84</v>
      </c>
      <c r="D1305" s="116">
        <f t="shared" si="42"/>
        <v>2020</v>
      </c>
      <c r="G1305" s="141" t="s">
        <v>1655</v>
      </c>
      <c r="H1305" s="116">
        <v>19</v>
      </c>
      <c r="I1305" s="116">
        <v>2020</v>
      </c>
      <c r="J1305" t="str">
        <f t="shared" si="41"/>
        <v>19/03/2020</v>
      </c>
      <c r="N1305" s="138" t="s">
        <v>1224</v>
      </c>
      <c r="O1305" s="138">
        <v>0.04</v>
      </c>
      <c r="P1305" s="138">
        <v>0.04</v>
      </c>
      <c r="Q1305" s="138">
        <v>0.04</v>
      </c>
      <c r="R1305" s="138" t="s">
        <v>434</v>
      </c>
      <c r="S1305" s="138">
        <v>0.06</v>
      </c>
      <c r="T1305" s="138">
        <v>0.2</v>
      </c>
      <c r="U1305" s="138">
        <v>0.44</v>
      </c>
      <c r="V1305" s="138">
        <v>0.53</v>
      </c>
      <c r="W1305" s="138">
        <v>0.66</v>
      </c>
      <c r="X1305" s="138">
        <v>1</v>
      </c>
      <c r="Y1305" s="138">
        <v>1.1200000000000001</v>
      </c>
      <c r="Z1305" s="138">
        <v>1.56</v>
      </c>
      <c r="AA1305" s="138">
        <v>1.78</v>
      </c>
    </row>
    <row r="1306" spans="1:27" ht="23.4" thickBot="1">
      <c r="A1306" s="115" t="s">
        <v>2969</v>
      </c>
      <c r="B1306" s="143">
        <v>0.41</v>
      </c>
      <c r="C1306" s="147">
        <v>0.39</v>
      </c>
      <c r="D1306" s="116">
        <f t="shared" si="42"/>
        <v>2020</v>
      </c>
      <c r="G1306" s="140" t="s">
        <v>1655</v>
      </c>
      <c r="H1306" s="116">
        <v>20</v>
      </c>
      <c r="I1306" s="116">
        <v>2020</v>
      </c>
      <c r="J1306" t="str">
        <f t="shared" si="41"/>
        <v>20/03/2020</v>
      </c>
      <c r="N1306" s="136" t="s">
        <v>1225</v>
      </c>
      <c r="O1306" s="136">
        <v>0.04</v>
      </c>
      <c r="P1306" s="136">
        <v>0.05</v>
      </c>
      <c r="Q1306" s="136">
        <v>0.05</v>
      </c>
      <c r="R1306" s="136" t="s">
        <v>434</v>
      </c>
      <c r="S1306" s="136">
        <v>0.05</v>
      </c>
      <c r="T1306" s="136">
        <v>0.15</v>
      </c>
      <c r="U1306" s="136">
        <v>0.37</v>
      </c>
      <c r="V1306" s="136">
        <v>0.41</v>
      </c>
      <c r="W1306" s="136">
        <v>0.52</v>
      </c>
      <c r="X1306" s="136">
        <v>0.82</v>
      </c>
      <c r="Y1306" s="136">
        <v>0.92</v>
      </c>
      <c r="Z1306" s="136">
        <v>1.35</v>
      </c>
      <c r="AA1306" s="136">
        <v>1.55</v>
      </c>
    </row>
    <row r="1307" spans="1:27" ht="23.4" thickBot="1">
      <c r="A1307" s="115" t="s">
        <v>2970</v>
      </c>
      <c r="B1307" s="144">
        <v>0.31</v>
      </c>
      <c r="C1307" s="148">
        <v>0.04</v>
      </c>
      <c r="D1307" s="116">
        <f t="shared" si="42"/>
        <v>2020</v>
      </c>
      <c r="G1307" s="141" t="s">
        <v>1655</v>
      </c>
      <c r="H1307" s="116">
        <v>23</v>
      </c>
      <c r="I1307" s="116">
        <v>2020</v>
      </c>
      <c r="J1307" t="str">
        <f t="shared" si="41"/>
        <v>23/03/2020</v>
      </c>
      <c r="N1307" s="138" t="s">
        <v>1226</v>
      </c>
      <c r="O1307" s="138">
        <v>0.01</v>
      </c>
      <c r="P1307" s="138">
        <v>0.04</v>
      </c>
      <c r="Q1307" s="138">
        <v>0.02</v>
      </c>
      <c r="R1307" s="138" t="s">
        <v>434</v>
      </c>
      <c r="S1307" s="138">
        <v>0.08</v>
      </c>
      <c r="T1307" s="138">
        <v>0.17</v>
      </c>
      <c r="U1307" s="138">
        <v>0.28000000000000003</v>
      </c>
      <c r="V1307" s="138">
        <v>0.31</v>
      </c>
      <c r="W1307" s="138">
        <v>0.38</v>
      </c>
      <c r="X1307" s="138">
        <v>0.63</v>
      </c>
      <c r="Y1307" s="138">
        <v>0.76</v>
      </c>
      <c r="Z1307" s="138">
        <v>1.1200000000000001</v>
      </c>
      <c r="AA1307" s="138">
        <v>1.33</v>
      </c>
    </row>
    <row r="1308" spans="1:27" ht="23.4" thickBot="1">
      <c r="A1308" s="115" t="s">
        <v>2971</v>
      </c>
      <c r="B1308" s="143">
        <v>0.44</v>
      </c>
      <c r="C1308" s="147">
        <v>-0.04</v>
      </c>
      <c r="D1308" s="116">
        <f t="shared" si="42"/>
        <v>2020</v>
      </c>
      <c r="G1308" s="140" t="s">
        <v>1655</v>
      </c>
      <c r="H1308" s="116">
        <v>24</v>
      </c>
      <c r="I1308" s="116">
        <v>2020</v>
      </c>
      <c r="J1308" t="str">
        <f t="shared" si="41"/>
        <v>24/03/2020</v>
      </c>
      <c r="N1308" s="136" t="s">
        <v>1227</v>
      </c>
      <c r="O1308" s="136">
        <v>0.01</v>
      </c>
      <c r="P1308" s="136">
        <v>0.01</v>
      </c>
      <c r="Q1308" s="136">
        <v>0.01</v>
      </c>
      <c r="R1308" s="136" t="s">
        <v>434</v>
      </c>
      <c r="S1308" s="136">
        <v>0.09</v>
      </c>
      <c r="T1308" s="136">
        <v>0.25</v>
      </c>
      <c r="U1308" s="136">
        <v>0.38</v>
      </c>
      <c r="V1308" s="136">
        <v>0.44</v>
      </c>
      <c r="W1308" s="136">
        <v>0.52</v>
      </c>
      <c r="X1308" s="136">
        <v>0.75</v>
      </c>
      <c r="Y1308" s="136">
        <v>0.84</v>
      </c>
      <c r="Z1308" s="136">
        <v>1.19</v>
      </c>
      <c r="AA1308" s="136">
        <v>1.39</v>
      </c>
    </row>
    <row r="1309" spans="1:27" ht="23.4" thickBot="1">
      <c r="A1309" s="115" t="s">
        <v>2972</v>
      </c>
      <c r="B1309" s="144">
        <v>0.41</v>
      </c>
      <c r="C1309" s="148">
        <v>0.01</v>
      </c>
      <c r="D1309" s="116">
        <f t="shared" si="42"/>
        <v>2020</v>
      </c>
      <c r="G1309" s="141" t="s">
        <v>1655</v>
      </c>
      <c r="H1309" s="116">
        <v>25</v>
      </c>
      <c r="I1309" s="116">
        <v>2020</v>
      </c>
      <c r="J1309" t="str">
        <f t="shared" si="41"/>
        <v>25/03/2020</v>
      </c>
      <c r="N1309" s="138" t="s">
        <v>1228</v>
      </c>
      <c r="O1309" s="138">
        <v>0</v>
      </c>
      <c r="P1309" s="138">
        <v>0</v>
      </c>
      <c r="Q1309" s="138">
        <v>0</v>
      </c>
      <c r="R1309" s="138" t="s">
        <v>434</v>
      </c>
      <c r="S1309" s="138">
        <v>7.0000000000000007E-2</v>
      </c>
      <c r="T1309" s="138">
        <v>0.19</v>
      </c>
      <c r="U1309" s="138">
        <v>0.34</v>
      </c>
      <c r="V1309" s="138">
        <v>0.41</v>
      </c>
      <c r="W1309" s="138">
        <v>0.56000000000000005</v>
      </c>
      <c r="X1309" s="138">
        <v>0.77</v>
      </c>
      <c r="Y1309" s="138">
        <v>0.88</v>
      </c>
      <c r="Z1309" s="138">
        <v>1.23</v>
      </c>
      <c r="AA1309" s="138">
        <v>1.45</v>
      </c>
    </row>
    <row r="1310" spans="1:27" ht="23.4" thickBot="1">
      <c r="A1310" s="115" t="s">
        <v>2973</v>
      </c>
      <c r="B1310" s="143">
        <v>0.36</v>
      </c>
      <c r="C1310" s="147">
        <v>-0.05</v>
      </c>
      <c r="D1310" s="116">
        <f t="shared" si="42"/>
        <v>2020</v>
      </c>
      <c r="G1310" s="140" t="s">
        <v>1655</v>
      </c>
      <c r="H1310" s="116">
        <v>26</v>
      </c>
      <c r="I1310" s="116">
        <v>2020</v>
      </c>
      <c r="J1310" t="str">
        <f t="shared" si="41"/>
        <v>26/03/2020</v>
      </c>
      <c r="N1310" s="136" t="s">
        <v>1229</v>
      </c>
      <c r="O1310" s="136">
        <v>0.01</v>
      </c>
      <c r="P1310" s="136">
        <v>0.01</v>
      </c>
      <c r="Q1310" s="136">
        <v>0</v>
      </c>
      <c r="R1310" s="136" t="s">
        <v>434</v>
      </c>
      <c r="S1310" s="136">
        <v>0.04</v>
      </c>
      <c r="T1310" s="136">
        <v>0.13</v>
      </c>
      <c r="U1310" s="136">
        <v>0.3</v>
      </c>
      <c r="V1310" s="136">
        <v>0.36</v>
      </c>
      <c r="W1310" s="136">
        <v>0.51</v>
      </c>
      <c r="X1310" s="136">
        <v>0.72</v>
      </c>
      <c r="Y1310" s="136">
        <v>0.83</v>
      </c>
      <c r="Z1310" s="136">
        <v>1.2</v>
      </c>
      <c r="AA1310" s="136">
        <v>1.42</v>
      </c>
    </row>
    <row r="1311" spans="1:27" ht="23.4" thickBot="1">
      <c r="A1311" s="115" t="s">
        <v>2974</v>
      </c>
      <c r="B1311" s="144">
        <v>0.3</v>
      </c>
      <c r="C1311" s="148">
        <v>-0.02</v>
      </c>
      <c r="D1311" s="116">
        <f t="shared" si="42"/>
        <v>2020</v>
      </c>
      <c r="G1311" s="141" t="s">
        <v>1655</v>
      </c>
      <c r="H1311" s="116">
        <v>27</v>
      </c>
      <c r="I1311" s="116">
        <v>2020</v>
      </c>
      <c r="J1311" t="str">
        <f t="shared" si="41"/>
        <v>27/03/2020</v>
      </c>
      <c r="N1311" s="138" t="s">
        <v>1230</v>
      </c>
      <c r="O1311" s="138">
        <v>0.01</v>
      </c>
      <c r="P1311" s="138">
        <v>0.03</v>
      </c>
      <c r="Q1311" s="138">
        <v>0.03</v>
      </c>
      <c r="R1311" s="138" t="s">
        <v>434</v>
      </c>
      <c r="S1311" s="138">
        <v>0.02</v>
      </c>
      <c r="T1311" s="138">
        <v>0.11</v>
      </c>
      <c r="U1311" s="138">
        <v>0.25</v>
      </c>
      <c r="V1311" s="138">
        <v>0.3</v>
      </c>
      <c r="W1311" s="138">
        <v>0.41</v>
      </c>
      <c r="X1311" s="138">
        <v>0.6</v>
      </c>
      <c r="Y1311" s="138">
        <v>0.72</v>
      </c>
      <c r="Z1311" s="138">
        <v>1.0900000000000001</v>
      </c>
      <c r="AA1311" s="138">
        <v>1.29</v>
      </c>
    </row>
    <row r="1312" spans="1:27" ht="23.4" thickBot="1">
      <c r="A1312" s="115" t="s">
        <v>2975</v>
      </c>
      <c r="B1312" s="143">
        <v>0.28999999999999998</v>
      </c>
      <c r="C1312" s="147">
        <v>0.04</v>
      </c>
      <c r="D1312" s="116">
        <f t="shared" si="42"/>
        <v>2020</v>
      </c>
      <c r="G1312" s="140" t="s">
        <v>1655</v>
      </c>
      <c r="H1312" s="116">
        <v>30</v>
      </c>
      <c r="I1312" s="116">
        <v>2020</v>
      </c>
      <c r="J1312" t="str">
        <f t="shared" si="41"/>
        <v>30/03/2020</v>
      </c>
      <c r="N1312" s="136" t="s">
        <v>1231</v>
      </c>
      <c r="O1312" s="136">
        <v>0.04</v>
      </c>
      <c r="P1312" s="136">
        <v>7.0000000000000007E-2</v>
      </c>
      <c r="Q1312" s="136">
        <v>0.12</v>
      </c>
      <c r="R1312" s="136" t="s">
        <v>434</v>
      </c>
      <c r="S1312" s="136">
        <v>0.12</v>
      </c>
      <c r="T1312" s="136">
        <v>0.14000000000000001</v>
      </c>
      <c r="U1312" s="136">
        <v>0.23</v>
      </c>
      <c r="V1312" s="136">
        <v>0.28999999999999998</v>
      </c>
      <c r="W1312" s="136">
        <v>0.39</v>
      </c>
      <c r="X1312" s="136">
        <v>0.56999999999999995</v>
      </c>
      <c r="Y1312" s="136">
        <v>0.7</v>
      </c>
      <c r="Z1312" s="136">
        <v>1.1000000000000001</v>
      </c>
      <c r="AA1312" s="136">
        <v>1.31</v>
      </c>
    </row>
    <row r="1313" spans="1:27" ht="23.4" thickBot="1">
      <c r="A1313" s="115" t="s">
        <v>2976</v>
      </c>
      <c r="B1313" s="144">
        <v>0.28999999999999998</v>
      </c>
      <c r="C1313" s="148">
        <v>0.16</v>
      </c>
      <c r="D1313" s="116">
        <f t="shared" si="42"/>
        <v>2020</v>
      </c>
      <c r="G1313" s="141" t="s">
        <v>1655</v>
      </c>
      <c r="H1313" s="116">
        <v>31</v>
      </c>
      <c r="I1313" s="116">
        <v>2020</v>
      </c>
      <c r="J1313" t="str">
        <f t="shared" si="41"/>
        <v>31/03/2020</v>
      </c>
      <c r="N1313" s="138" t="s">
        <v>1232</v>
      </c>
      <c r="O1313" s="138">
        <v>0.05</v>
      </c>
      <c r="P1313" s="138">
        <v>0.12</v>
      </c>
      <c r="Q1313" s="138">
        <v>0.11</v>
      </c>
      <c r="R1313" s="138" t="s">
        <v>434</v>
      </c>
      <c r="S1313" s="138">
        <v>0.15</v>
      </c>
      <c r="T1313" s="138">
        <v>0.17</v>
      </c>
      <c r="U1313" s="138">
        <v>0.23</v>
      </c>
      <c r="V1313" s="138">
        <v>0.28999999999999998</v>
      </c>
      <c r="W1313" s="138">
        <v>0.37</v>
      </c>
      <c r="X1313" s="138">
        <v>0.55000000000000004</v>
      </c>
      <c r="Y1313" s="138">
        <v>0.7</v>
      </c>
      <c r="Z1313" s="138">
        <v>1.1499999999999999</v>
      </c>
      <c r="AA1313" s="138">
        <v>1.35</v>
      </c>
    </row>
    <row r="1314" spans="1:27" ht="23.4" thickBot="1">
      <c r="A1314" s="115" t="s">
        <v>2977</v>
      </c>
      <c r="B1314" s="143">
        <v>0.28000000000000003</v>
      </c>
      <c r="C1314" s="147">
        <v>0.06</v>
      </c>
      <c r="D1314" s="116">
        <f t="shared" si="42"/>
        <v>2020</v>
      </c>
      <c r="G1314" s="140" t="s">
        <v>1656</v>
      </c>
      <c r="H1314" s="116">
        <v>1</v>
      </c>
      <c r="I1314" s="116">
        <v>2020</v>
      </c>
      <c r="J1314" t="str">
        <f t="shared" si="41"/>
        <v>1/04/2020</v>
      </c>
      <c r="N1314" s="135">
        <v>43834</v>
      </c>
      <c r="O1314" s="136">
        <v>0.03</v>
      </c>
      <c r="P1314" s="136">
        <v>7.0000000000000007E-2</v>
      </c>
      <c r="Q1314" s="136">
        <v>0.09</v>
      </c>
      <c r="R1314" s="136" t="s">
        <v>434</v>
      </c>
      <c r="S1314" s="136">
        <v>0.14000000000000001</v>
      </c>
      <c r="T1314" s="136">
        <v>0.16</v>
      </c>
      <c r="U1314" s="136">
        <v>0.23</v>
      </c>
      <c r="V1314" s="136">
        <v>0.28000000000000003</v>
      </c>
      <c r="W1314" s="136">
        <v>0.37</v>
      </c>
      <c r="X1314" s="136">
        <v>0.51</v>
      </c>
      <c r="Y1314" s="136">
        <v>0.62</v>
      </c>
      <c r="Z1314" s="136">
        <v>1.04</v>
      </c>
      <c r="AA1314" s="136">
        <v>1.27</v>
      </c>
    </row>
    <row r="1315" spans="1:27" ht="23.4" thickBot="1">
      <c r="A1315" s="115" t="s">
        <v>2978</v>
      </c>
      <c r="B1315" s="144">
        <v>0.28999999999999998</v>
      </c>
      <c r="C1315" s="148">
        <v>-0.03</v>
      </c>
      <c r="D1315" s="116">
        <f t="shared" si="42"/>
        <v>2020</v>
      </c>
      <c r="G1315" s="141" t="s">
        <v>1656</v>
      </c>
      <c r="H1315" s="116">
        <v>2</v>
      </c>
      <c r="I1315" s="116">
        <v>2020</v>
      </c>
      <c r="J1315" t="str">
        <f t="shared" si="41"/>
        <v>2/04/2020</v>
      </c>
      <c r="N1315" s="137">
        <v>43865</v>
      </c>
      <c r="O1315" s="138">
        <v>0.09</v>
      </c>
      <c r="P1315" s="138">
        <v>0.1</v>
      </c>
      <c r="Q1315" s="138">
        <v>0.09</v>
      </c>
      <c r="R1315" s="138" t="s">
        <v>434</v>
      </c>
      <c r="S1315" s="138">
        <v>0.15</v>
      </c>
      <c r="T1315" s="138">
        <v>0.14000000000000001</v>
      </c>
      <c r="U1315" s="138">
        <v>0.23</v>
      </c>
      <c r="V1315" s="138">
        <v>0.28999999999999998</v>
      </c>
      <c r="W1315" s="138">
        <v>0.39</v>
      </c>
      <c r="X1315" s="138">
        <v>0.53</v>
      </c>
      <c r="Y1315" s="138">
        <v>0.63</v>
      </c>
      <c r="Z1315" s="138">
        <v>1.04</v>
      </c>
      <c r="AA1315" s="138">
        <v>1.26</v>
      </c>
    </row>
    <row r="1316" spans="1:27" ht="23.4" thickBot="1">
      <c r="A1316" s="115" t="s">
        <v>2979</v>
      </c>
      <c r="B1316" s="143">
        <v>0.3</v>
      </c>
      <c r="C1316" s="147">
        <v>-0.09</v>
      </c>
      <c r="D1316" s="116">
        <f t="shared" si="42"/>
        <v>2020</v>
      </c>
      <c r="G1316" s="140" t="s">
        <v>1656</v>
      </c>
      <c r="H1316" s="116">
        <v>3</v>
      </c>
      <c r="I1316" s="116">
        <v>2020</v>
      </c>
      <c r="J1316" t="str">
        <f t="shared" si="41"/>
        <v>3/04/2020</v>
      </c>
      <c r="N1316" s="135">
        <v>43894</v>
      </c>
      <c r="O1316" s="136">
        <v>0.09</v>
      </c>
      <c r="P1316" s="136">
        <v>0.11</v>
      </c>
      <c r="Q1316" s="136">
        <v>0.1</v>
      </c>
      <c r="R1316" s="136" t="s">
        <v>434</v>
      </c>
      <c r="S1316" s="136">
        <v>0.15</v>
      </c>
      <c r="T1316" s="136">
        <v>0.15</v>
      </c>
      <c r="U1316" s="136">
        <v>0.23</v>
      </c>
      <c r="V1316" s="136">
        <v>0.3</v>
      </c>
      <c r="W1316" s="136">
        <v>0.39</v>
      </c>
      <c r="X1316" s="136">
        <v>0.52</v>
      </c>
      <c r="Y1316" s="136">
        <v>0.62</v>
      </c>
      <c r="Z1316" s="136">
        <v>1.05</v>
      </c>
      <c r="AA1316" s="136">
        <v>1.24</v>
      </c>
    </row>
    <row r="1317" spans="1:27" ht="23.4" thickBot="1">
      <c r="A1317" s="115" t="s">
        <v>2980</v>
      </c>
      <c r="B1317" s="144">
        <v>0.35</v>
      </c>
      <c r="C1317" s="148">
        <v>-0.1</v>
      </c>
      <c r="D1317" s="116">
        <f t="shared" si="42"/>
        <v>2020</v>
      </c>
      <c r="G1317" s="141" t="s">
        <v>1656</v>
      </c>
      <c r="H1317" s="116">
        <v>6</v>
      </c>
      <c r="I1317" s="116">
        <v>2020</v>
      </c>
      <c r="J1317" t="str">
        <f t="shared" si="41"/>
        <v>6/04/2020</v>
      </c>
      <c r="N1317" s="137">
        <v>43986</v>
      </c>
      <c r="O1317" s="138">
        <v>0.09</v>
      </c>
      <c r="P1317" s="138">
        <v>0.13</v>
      </c>
      <c r="Q1317" s="138">
        <v>0.15</v>
      </c>
      <c r="R1317" s="138" t="s">
        <v>434</v>
      </c>
      <c r="S1317" s="138">
        <v>0.17</v>
      </c>
      <c r="T1317" s="138">
        <v>0.2</v>
      </c>
      <c r="U1317" s="138">
        <v>0.27</v>
      </c>
      <c r="V1317" s="138">
        <v>0.35</v>
      </c>
      <c r="W1317" s="138">
        <v>0.44</v>
      </c>
      <c r="X1317" s="138">
        <v>0.57999999999999996</v>
      </c>
      <c r="Y1317" s="138">
        <v>0.67</v>
      </c>
      <c r="Z1317" s="138">
        <v>1.08</v>
      </c>
      <c r="AA1317" s="138">
        <v>1.27</v>
      </c>
    </row>
    <row r="1318" spans="1:27" ht="23.4" thickBot="1">
      <c r="A1318" s="115" t="s">
        <v>2981</v>
      </c>
      <c r="B1318" s="143">
        <v>0.36</v>
      </c>
      <c r="C1318" s="147">
        <v>-7.0000000000000007E-2</v>
      </c>
      <c r="D1318" s="116">
        <f t="shared" si="42"/>
        <v>2020</v>
      </c>
      <c r="G1318" s="140" t="s">
        <v>1656</v>
      </c>
      <c r="H1318" s="116">
        <v>7</v>
      </c>
      <c r="I1318" s="116">
        <v>2020</v>
      </c>
      <c r="J1318" t="str">
        <f t="shared" si="41"/>
        <v>7/04/2020</v>
      </c>
      <c r="N1318" s="135">
        <v>44016</v>
      </c>
      <c r="O1318" s="136">
        <v>0.1</v>
      </c>
      <c r="P1318" s="136">
        <v>0.13</v>
      </c>
      <c r="Q1318" s="136">
        <v>0.14000000000000001</v>
      </c>
      <c r="R1318" s="136" t="s">
        <v>434</v>
      </c>
      <c r="S1318" s="136">
        <v>0.2</v>
      </c>
      <c r="T1318" s="136">
        <v>0.2</v>
      </c>
      <c r="U1318" s="136">
        <v>0.28000000000000003</v>
      </c>
      <c r="V1318" s="136">
        <v>0.36</v>
      </c>
      <c r="W1318" s="136">
        <v>0.48</v>
      </c>
      <c r="X1318" s="136">
        <v>0.64</v>
      </c>
      <c r="Y1318" s="136">
        <v>0.75</v>
      </c>
      <c r="Z1318" s="136">
        <v>1.1299999999999999</v>
      </c>
      <c r="AA1318" s="136">
        <v>1.32</v>
      </c>
    </row>
    <row r="1319" spans="1:27" ht="23.4" thickBot="1">
      <c r="A1319" s="115" t="s">
        <v>2982</v>
      </c>
      <c r="B1319" s="144">
        <v>0.34</v>
      </c>
      <c r="C1319" s="148">
        <v>-0.06</v>
      </c>
      <c r="D1319" s="116">
        <f t="shared" si="42"/>
        <v>2020</v>
      </c>
      <c r="G1319" s="141" t="s">
        <v>1656</v>
      </c>
      <c r="H1319" s="116">
        <v>8</v>
      </c>
      <c r="I1319" s="116">
        <v>2020</v>
      </c>
      <c r="J1319" t="str">
        <f t="shared" si="41"/>
        <v>8/04/2020</v>
      </c>
      <c r="N1319" s="137">
        <v>44047</v>
      </c>
      <c r="O1319" s="138">
        <v>0.14000000000000001</v>
      </c>
      <c r="P1319" s="138">
        <v>0.17</v>
      </c>
      <c r="Q1319" s="138">
        <v>0.22</v>
      </c>
      <c r="R1319" s="138" t="s">
        <v>434</v>
      </c>
      <c r="S1319" s="138">
        <v>0.24</v>
      </c>
      <c r="T1319" s="138">
        <v>0.23</v>
      </c>
      <c r="U1319" s="138">
        <v>0.27</v>
      </c>
      <c r="V1319" s="138">
        <v>0.34</v>
      </c>
      <c r="W1319" s="138">
        <v>0.47</v>
      </c>
      <c r="X1319" s="138">
        <v>0.65</v>
      </c>
      <c r="Y1319" s="138">
        <v>0.77</v>
      </c>
      <c r="Z1319" s="138">
        <v>1.18</v>
      </c>
      <c r="AA1319" s="138">
        <v>1.37</v>
      </c>
    </row>
    <row r="1320" spans="1:27" ht="23.4" thickBot="1">
      <c r="A1320" s="115" t="s">
        <v>2983</v>
      </c>
      <c r="B1320" s="143">
        <v>0.28999999999999998</v>
      </c>
      <c r="C1320" s="147">
        <v>-0.13</v>
      </c>
      <c r="D1320" s="116">
        <f t="shared" si="42"/>
        <v>2020</v>
      </c>
      <c r="G1320" s="140" t="s">
        <v>1656</v>
      </c>
      <c r="H1320" s="116">
        <v>9</v>
      </c>
      <c r="I1320" s="116">
        <v>2020</v>
      </c>
      <c r="J1320" t="str">
        <f t="shared" si="41"/>
        <v>9/04/2020</v>
      </c>
      <c r="N1320" s="135">
        <v>44078</v>
      </c>
      <c r="O1320" s="136">
        <v>0.2</v>
      </c>
      <c r="P1320" s="136">
        <v>0.27</v>
      </c>
      <c r="Q1320" s="136">
        <v>0.25</v>
      </c>
      <c r="R1320" s="136" t="s">
        <v>434</v>
      </c>
      <c r="S1320" s="136">
        <v>0.24</v>
      </c>
      <c r="T1320" s="136">
        <v>0.25</v>
      </c>
      <c r="U1320" s="136">
        <v>0.23</v>
      </c>
      <c r="V1320" s="136">
        <v>0.28999999999999998</v>
      </c>
      <c r="W1320" s="136">
        <v>0.41</v>
      </c>
      <c r="X1320" s="136">
        <v>0.6</v>
      </c>
      <c r="Y1320" s="136">
        <v>0.73</v>
      </c>
      <c r="Z1320" s="136">
        <v>1.1499999999999999</v>
      </c>
      <c r="AA1320" s="136">
        <v>1.35</v>
      </c>
    </row>
    <row r="1321" spans="1:27" ht="23.4" thickBot="1">
      <c r="A1321" s="115" t="s">
        <v>2984</v>
      </c>
      <c r="B1321" s="144">
        <v>0.31</v>
      </c>
      <c r="C1321" s="148">
        <v>-0.14000000000000001</v>
      </c>
      <c r="D1321" s="116">
        <f t="shared" si="42"/>
        <v>2020</v>
      </c>
      <c r="G1321" s="141" t="s">
        <v>1656</v>
      </c>
      <c r="H1321" s="116">
        <v>13</v>
      </c>
      <c r="I1321" s="116">
        <v>2020</v>
      </c>
      <c r="J1321" t="str">
        <f t="shared" si="41"/>
        <v>13/04/2020</v>
      </c>
      <c r="N1321" s="138" t="s">
        <v>1233</v>
      </c>
      <c r="O1321" s="138">
        <v>0.17</v>
      </c>
      <c r="P1321" s="138">
        <v>0.28999999999999998</v>
      </c>
      <c r="Q1321" s="138">
        <v>0.26</v>
      </c>
      <c r="R1321" s="138" t="s">
        <v>434</v>
      </c>
      <c r="S1321" s="138">
        <v>0.27</v>
      </c>
      <c r="T1321" s="138">
        <v>0.27</v>
      </c>
      <c r="U1321" s="138">
        <v>0.25</v>
      </c>
      <c r="V1321" s="138">
        <v>0.31</v>
      </c>
      <c r="W1321" s="138">
        <v>0.44</v>
      </c>
      <c r="X1321" s="138">
        <v>0.63</v>
      </c>
      <c r="Y1321" s="138">
        <v>0.76</v>
      </c>
      <c r="Z1321" s="138">
        <v>1.19</v>
      </c>
      <c r="AA1321" s="138">
        <v>1.39</v>
      </c>
    </row>
    <row r="1322" spans="1:27" ht="23.4" thickBot="1">
      <c r="A1322" s="115" t="s">
        <v>2985</v>
      </c>
      <c r="B1322" s="143">
        <v>0.28999999999999998</v>
      </c>
      <c r="C1322" s="147">
        <v>-0.16</v>
      </c>
      <c r="D1322" s="116">
        <f t="shared" si="42"/>
        <v>2020</v>
      </c>
      <c r="G1322" s="140" t="s">
        <v>1656</v>
      </c>
      <c r="H1322" s="116">
        <v>14</v>
      </c>
      <c r="I1322" s="116">
        <v>2020</v>
      </c>
      <c r="J1322" t="str">
        <f t="shared" si="41"/>
        <v>14/04/2020</v>
      </c>
      <c r="N1322" s="136" t="s">
        <v>1234</v>
      </c>
      <c r="O1322" s="136">
        <v>0.17</v>
      </c>
      <c r="P1322" s="136">
        <v>0.19</v>
      </c>
      <c r="Q1322" s="136">
        <v>0.2</v>
      </c>
      <c r="R1322" s="136" t="s">
        <v>434</v>
      </c>
      <c r="S1322" s="136">
        <v>0.24</v>
      </c>
      <c r="T1322" s="136">
        <v>0.25</v>
      </c>
      <c r="U1322" s="136">
        <v>0.23</v>
      </c>
      <c r="V1322" s="136">
        <v>0.28999999999999998</v>
      </c>
      <c r="W1322" s="136">
        <v>0.42</v>
      </c>
      <c r="X1322" s="136">
        <v>0.61</v>
      </c>
      <c r="Y1322" s="136">
        <v>0.76</v>
      </c>
      <c r="Z1322" s="136">
        <v>1.19</v>
      </c>
      <c r="AA1322" s="136">
        <v>1.41</v>
      </c>
    </row>
    <row r="1323" spans="1:27" ht="23.4" thickBot="1">
      <c r="A1323" s="115" t="s">
        <v>2986</v>
      </c>
      <c r="B1323" s="144">
        <v>0.24</v>
      </c>
      <c r="C1323" s="148">
        <v>-0.21</v>
      </c>
      <c r="D1323" s="116">
        <f t="shared" si="42"/>
        <v>2020</v>
      </c>
      <c r="G1323" s="141" t="s">
        <v>1656</v>
      </c>
      <c r="H1323" s="116">
        <v>15</v>
      </c>
      <c r="I1323" s="116">
        <v>2020</v>
      </c>
      <c r="J1323" t="str">
        <f t="shared" si="41"/>
        <v>15/04/2020</v>
      </c>
      <c r="N1323" s="138" t="s">
        <v>1235</v>
      </c>
      <c r="O1323" s="138">
        <v>0.14000000000000001</v>
      </c>
      <c r="P1323" s="138">
        <v>0.15</v>
      </c>
      <c r="Q1323" s="138">
        <v>0.14000000000000001</v>
      </c>
      <c r="R1323" s="138" t="s">
        <v>434</v>
      </c>
      <c r="S1323" s="138">
        <v>0.19</v>
      </c>
      <c r="T1323" s="138">
        <v>0.19</v>
      </c>
      <c r="U1323" s="138">
        <v>0.2</v>
      </c>
      <c r="V1323" s="138">
        <v>0.24</v>
      </c>
      <c r="W1323" s="138">
        <v>0.34</v>
      </c>
      <c r="X1323" s="138">
        <v>0.49</v>
      </c>
      <c r="Y1323" s="138">
        <v>0.63</v>
      </c>
      <c r="Z1323" s="138">
        <v>1.06</v>
      </c>
      <c r="AA1323" s="138">
        <v>1.27</v>
      </c>
    </row>
    <row r="1324" spans="1:27" ht="23.4" thickBot="1">
      <c r="A1324" s="115" t="s">
        <v>2987</v>
      </c>
      <c r="B1324" s="143">
        <v>0.25</v>
      </c>
      <c r="C1324" s="147">
        <v>-0.1</v>
      </c>
      <c r="D1324" s="116">
        <f t="shared" si="42"/>
        <v>2020</v>
      </c>
      <c r="G1324" s="140" t="s">
        <v>1656</v>
      </c>
      <c r="H1324" s="116">
        <v>16</v>
      </c>
      <c r="I1324" s="116">
        <v>2020</v>
      </c>
      <c r="J1324" t="str">
        <f t="shared" si="41"/>
        <v>16/04/2020</v>
      </c>
      <c r="N1324" s="136" t="s">
        <v>1236</v>
      </c>
      <c r="O1324" s="136">
        <v>0.14000000000000001</v>
      </c>
      <c r="P1324" s="136">
        <v>0.15</v>
      </c>
      <c r="Q1324" s="136">
        <v>0.14000000000000001</v>
      </c>
      <c r="R1324" s="136" t="s">
        <v>434</v>
      </c>
      <c r="S1324" s="136">
        <v>0.18</v>
      </c>
      <c r="T1324" s="136">
        <v>0.17</v>
      </c>
      <c r="U1324" s="136">
        <v>0.2</v>
      </c>
      <c r="V1324" s="136">
        <v>0.25</v>
      </c>
      <c r="W1324" s="136">
        <v>0.35</v>
      </c>
      <c r="X1324" s="136">
        <v>0.5</v>
      </c>
      <c r="Y1324" s="136">
        <v>0.61</v>
      </c>
      <c r="Z1324" s="136">
        <v>1.01</v>
      </c>
      <c r="AA1324" s="136">
        <v>1.21</v>
      </c>
    </row>
    <row r="1325" spans="1:27" ht="23.4" thickBot="1">
      <c r="A1325" s="115" t="s">
        <v>2988</v>
      </c>
      <c r="B1325" s="144">
        <v>0.26</v>
      </c>
      <c r="C1325" s="148">
        <v>-0.04</v>
      </c>
      <c r="D1325" s="116">
        <f t="shared" si="42"/>
        <v>2020</v>
      </c>
      <c r="G1325" s="141" t="s">
        <v>1656</v>
      </c>
      <c r="H1325" s="116">
        <v>17</v>
      </c>
      <c r="I1325" s="116">
        <v>2020</v>
      </c>
      <c r="J1325" t="str">
        <f t="shared" si="41"/>
        <v>17/04/2020</v>
      </c>
      <c r="N1325" s="138" t="s">
        <v>1237</v>
      </c>
      <c r="O1325" s="138">
        <v>0.12</v>
      </c>
      <c r="P1325" s="138">
        <v>0.12</v>
      </c>
      <c r="Q1325" s="138">
        <v>0.12</v>
      </c>
      <c r="R1325" s="138" t="s">
        <v>434</v>
      </c>
      <c r="S1325" s="138">
        <v>0.16</v>
      </c>
      <c r="T1325" s="138">
        <v>0.16</v>
      </c>
      <c r="U1325" s="138">
        <v>0.2</v>
      </c>
      <c r="V1325" s="138">
        <v>0.26</v>
      </c>
      <c r="W1325" s="138">
        <v>0.36</v>
      </c>
      <c r="X1325" s="138">
        <v>0.53</v>
      </c>
      <c r="Y1325" s="138">
        <v>0.65</v>
      </c>
      <c r="Z1325" s="138">
        <v>1.08</v>
      </c>
      <c r="AA1325" s="138">
        <v>1.27</v>
      </c>
    </row>
    <row r="1326" spans="1:27" ht="23.4" thickBot="1">
      <c r="A1326" s="115" t="s">
        <v>2989</v>
      </c>
      <c r="B1326" s="143">
        <v>0.26</v>
      </c>
      <c r="C1326" s="147">
        <v>-0.04</v>
      </c>
      <c r="D1326" s="116">
        <f t="shared" si="42"/>
        <v>2020</v>
      </c>
      <c r="G1326" s="140" t="s">
        <v>1656</v>
      </c>
      <c r="H1326" s="116">
        <v>20</v>
      </c>
      <c r="I1326" s="116">
        <v>2020</v>
      </c>
      <c r="J1326" t="str">
        <f t="shared" si="41"/>
        <v>20/04/2020</v>
      </c>
      <c r="N1326" s="136" t="s">
        <v>1238</v>
      </c>
      <c r="O1326" s="136">
        <v>0.1</v>
      </c>
      <c r="P1326" s="136">
        <v>0.1</v>
      </c>
      <c r="Q1326" s="136">
        <v>0.12</v>
      </c>
      <c r="R1326" s="136" t="s">
        <v>434</v>
      </c>
      <c r="S1326" s="136">
        <v>0.15</v>
      </c>
      <c r="T1326" s="136">
        <v>0.15</v>
      </c>
      <c r="U1326" s="136">
        <v>0.2</v>
      </c>
      <c r="V1326" s="136">
        <v>0.26</v>
      </c>
      <c r="W1326" s="136">
        <v>0.35</v>
      </c>
      <c r="X1326" s="136">
        <v>0.51</v>
      </c>
      <c r="Y1326" s="136">
        <v>0.63</v>
      </c>
      <c r="Z1326" s="136">
        <v>1.04</v>
      </c>
      <c r="AA1326" s="136">
        <v>1.23</v>
      </c>
    </row>
    <row r="1327" spans="1:27" ht="23.4" thickBot="1">
      <c r="A1327" s="115" t="s">
        <v>2990</v>
      </c>
      <c r="B1327" s="144">
        <v>0.24</v>
      </c>
      <c r="C1327" s="148">
        <v>-0.13</v>
      </c>
      <c r="D1327" s="116">
        <f t="shared" si="42"/>
        <v>2020</v>
      </c>
      <c r="G1327" s="141" t="s">
        <v>1656</v>
      </c>
      <c r="H1327" s="116">
        <v>21</v>
      </c>
      <c r="I1327" s="116">
        <v>2020</v>
      </c>
      <c r="J1327" t="str">
        <f t="shared" si="41"/>
        <v>21/04/2020</v>
      </c>
      <c r="N1327" s="138" t="s">
        <v>1239</v>
      </c>
      <c r="O1327" s="138">
        <v>0.08</v>
      </c>
      <c r="P1327" s="138">
        <v>0.08</v>
      </c>
      <c r="Q1327" s="138">
        <v>0.11</v>
      </c>
      <c r="R1327" s="138" t="s">
        <v>434</v>
      </c>
      <c r="S1327" s="138">
        <v>0.14000000000000001</v>
      </c>
      <c r="T1327" s="138">
        <v>0.17</v>
      </c>
      <c r="U1327" s="138">
        <v>0.2</v>
      </c>
      <c r="V1327" s="138">
        <v>0.24</v>
      </c>
      <c r="W1327" s="138">
        <v>0.34</v>
      </c>
      <c r="X1327" s="138">
        <v>0.48</v>
      </c>
      <c r="Y1327" s="138">
        <v>0.57999999999999996</v>
      </c>
      <c r="Z1327" s="138">
        <v>0.98</v>
      </c>
      <c r="AA1327" s="138">
        <v>1.17</v>
      </c>
    </row>
    <row r="1328" spans="1:27" ht="23.4" thickBot="1">
      <c r="A1328" s="115" t="s">
        <v>2991</v>
      </c>
      <c r="B1328" s="143">
        <v>0.26</v>
      </c>
      <c r="C1328" s="147">
        <v>-0.17</v>
      </c>
      <c r="D1328" s="116">
        <f t="shared" si="42"/>
        <v>2020</v>
      </c>
      <c r="G1328" s="140" t="s">
        <v>1656</v>
      </c>
      <c r="H1328" s="116">
        <v>22</v>
      </c>
      <c r="I1328" s="116">
        <v>2020</v>
      </c>
      <c r="J1328" t="str">
        <f t="shared" si="41"/>
        <v>22/04/2020</v>
      </c>
      <c r="N1328" s="136" t="s">
        <v>1240</v>
      </c>
      <c r="O1328" s="136">
        <v>0.09</v>
      </c>
      <c r="P1328" s="136">
        <v>0.09</v>
      </c>
      <c r="Q1328" s="136">
        <v>0.12</v>
      </c>
      <c r="R1328" s="136" t="s">
        <v>434</v>
      </c>
      <c r="S1328" s="136">
        <v>0.14000000000000001</v>
      </c>
      <c r="T1328" s="136">
        <v>0.16</v>
      </c>
      <c r="U1328" s="136">
        <v>0.22</v>
      </c>
      <c r="V1328" s="136">
        <v>0.26</v>
      </c>
      <c r="W1328" s="136">
        <v>0.37</v>
      </c>
      <c r="X1328" s="136">
        <v>0.52</v>
      </c>
      <c r="Y1328" s="136">
        <v>0.63</v>
      </c>
      <c r="Z1328" s="136">
        <v>1.03</v>
      </c>
      <c r="AA1328" s="136">
        <v>1.22</v>
      </c>
    </row>
    <row r="1329" spans="1:27" ht="23.4" thickBot="1">
      <c r="A1329" s="115" t="s">
        <v>2992</v>
      </c>
      <c r="B1329" s="144">
        <v>0.26</v>
      </c>
      <c r="C1329" s="148">
        <v>-0.19</v>
      </c>
      <c r="D1329" s="116">
        <f t="shared" si="42"/>
        <v>2020</v>
      </c>
      <c r="G1329" s="141" t="s">
        <v>1656</v>
      </c>
      <c r="H1329" s="116">
        <v>23</v>
      </c>
      <c r="I1329" s="116">
        <v>2020</v>
      </c>
      <c r="J1329" t="str">
        <f t="shared" si="41"/>
        <v>23/04/2020</v>
      </c>
      <c r="N1329" s="138" t="s">
        <v>1241</v>
      </c>
      <c r="O1329" s="138">
        <v>0.09</v>
      </c>
      <c r="P1329" s="138">
        <v>0.12</v>
      </c>
      <c r="Q1329" s="138">
        <v>0.11</v>
      </c>
      <c r="R1329" s="138" t="s">
        <v>434</v>
      </c>
      <c r="S1329" s="138">
        <v>0.14000000000000001</v>
      </c>
      <c r="T1329" s="138">
        <v>0.17</v>
      </c>
      <c r="U1329" s="138">
        <v>0.22</v>
      </c>
      <c r="V1329" s="138">
        <v>0.26</v>
      </c>
      <c r="W1329" s="138">
        <v>0.37</v>
      </c>
      <c r="X1329" s="138">
        <v>0.51</v>
      </c>
      <c r="Y1329" s="138">
        <v>0.61</v>
      </c>
      <c r="Z1329" s="138">
        <v>0.99</v>
      </c>
      <c r="AA1329" s="138">
        <v>1.18</v>
      </c>
    </row>
    <row r="1330" spans="1:27" ht="23.4" thickBot="1">
      <c r="A1330" s="115" t="s">
        <v>2993</v>
      </c>
      <c r="B1330" s="143">
        <v>0.26</v>
      </c>
      <c r="C1330" s="147">
        <v>-0.25</v>
      </c>
      <c r="D1330" s="116">
        <f t="shared" si="42"/>
        <v>2020</v>
      </c>
      <c r="G1330" s="140" t="s">
        <v>1656</v>
      </c>
      <c r="H1330" s="116">
        <v>24</v>
      </c>
      <c r="I1330" s="116">
        <v>2020</v>
      </c>
      <c r="J1330" t="str">
        <f t="shared" si="41"/>
        <v>24/04/2020</v>
      </c>
      <c r="N1330" s="136" t="s">
        <v>1242</v>
      </c>
      <c r="O1330" s="136">
        <v>0.1</v>
      </c>
      <c r="P1330" s="136">
        <v>0.11</v>
      </c>
      <c r="Q1330" s="136">
        <v>0.12</v>
      </c>
      <c r="R1330" s="136" t="s">
        <v>434</v>
      </c>
      <c r="S1330" s="136">
        <v>0.14000000000000001</v>
      </c>
      <c r="T1330" s="136">
        <v>0.18</v>
      </c>
      <c r="U1330" s="136">
        <v>0.22</v>
      </c>
      <c r="V1330" s="136">
        <v>0.26</v>
      </c>
      <c r="W1330" s="136">
        <v>0.36</v>
      </c>
      <c r="X1330" s="136">
        <v>0.51</v>
      </c>
      <c r="Y1330" s="136">
        <v>0.6</v>
      </c>
      <c r="Z1330" s="136">
        <v>0.98</v>
      </c>
      <c r="AA1330" s="136">
        <v>1.17</v>
      </c>
    </row>
    <row r="1331" spans="1:27" ht="23.4" thickBot="1">
      <c r="A1331" s="115" t="s">
        <v>2994</v>
      </c>
      <c r="B1331" s="144">
        <v>0.28999999999999998</v>
      </c>
      <c r="C1331" s="148">
        <v>-0.23</v>
      </c>
      <c r="D1331" s="116">
        <f t="shared" si="42"/>
        <v>2020</v>
      </c>
      <c r="G1331" s="141" t="s">
        <v>1656</v>
      </c>
      <c r="H1331" s="116">
        <v>27</v>
      </c>
      <c r="I1331" s="116">
        <v>2020</v>
      </c>
      <c r="J1331" t="str">
        <f t="shared" si="41"/>
        <v>27/04/2020</v>
      </c>
      <c r="N1331" s="138" t="s">
        <v>1243</v>
      </c>
      <c r="O1331" s="138">
        <v>0.09</v>
      </c>
      <c r="P1331" s="138">
        <v>0.13</v>
      </c>
      <c r="Q1331" s="138">
        <v>0.12</v>
      </c>
      <c r="R1331" s="138" t="s">
        <v>434</v>
      </c>
      <c r="S1331" s="138">
        <v>0.15</v>
      </c>
      <c r="T1331" s="138">
        <v>0.17</v>
      </c>
      <c r="U1331" s="138">
        <v>0.24</v>
      </c>
      <c r="V1331" s="138">
        <v>0.28999999999999998</v>
      </c>
      <c r="W1331" s="138">
        <v>0.41</v>
      </c>
      <c r="X1331" s="138">
        <v>0.56000000000000005</v>
      </c>
      <c r="Y1331" s="138">
        <v>0.67</v>
      </c>
      <c r="Z1331" s="138">
        <v>1.06</v>
      </c>
      <c r="AA1331" s="138">
        <v>1.25</v>
      </c>
    </row>
    <row r="1332" spans="1:27" ht="23.4" thickBot="1">
      <c r="A1332" s="115" t="s">
        <v>2995</v>
      </c>
      <c r="B1332" s="143">
        <v>0.26</v>
      </c>
      <c r="C1332" s="147">
        <v>-0.25</v>
      </c>
      <c r="D1332" s="116">
        <f t="shared" si="42"/>
        <v>2020</v>
      </c>
      <c r="G1332" s="140" t="s">
        <v>1656</v>
      </c>
      <c r="H1332" s="116">
        <v>28</v>
      </c>
      <c r="I1332" s="116">
        <v>2020</v>
      </c>
      <c r="J1332" t="str">
        <f t="shared" si="41"/>
        <v>28/04/2020</v>
      </c>
      <c r="N1332" s="136" t="s">
        <v>1244</v>
      </c>
      <c r="O1332" s="136">
        <v>0.08</v>
      </c>
      <c r="P1332" s="136">
        <v>0.09</v>
      </c>
      <c r="Q1332" s="136">
        <v>0.11</v>
      </c>
      <c r="R1332" s="136" t="s">
        <v>434</v>
      </c>
      <c r="S1332" s="136">
        <v>0.13</v>
      </c>
      <c r="T1332" s="136">
        <v>0.16</v>
      </c>
      <c r="U1332" s="136">
        <v>0.2</v>
      </c>
      <c r="V1332" s="136">
        <v>0.26</v>
      </c>
      <c r="W1332" s="136">
        <v>0.37</v>
      </c>
      <c r="X1332" s="136">
        <v>0.52</v>
      </c>
      <c r="Y1332" s="136">
        <v>0.62</v>
      </c>
      <c r="Z1332" s="136">
        <v>1</v>
      </c>
      <c r="AA1332" s="136">
        <v>1.2</v>
      </c>
    </row>
    <row r="1333" spans="1:27" ht="23.4" thickBot="1">
      <c r="A1333" s="115" t="s">
        <v>2996</v>
      </c>
      <c r="B1333" s="144">
        <v>0.24</v>
      </c>
      <c r="C1333" s="148">
        <v>-0.21</v>
      </c>
      <c r="D1333" s="116">
        <f t="shared" si="42"/>
        <v>2020</v>
      </c>
      <c r="G1333" s="141" t="s">
        <v>1656</v>
      </c>
      <c r="H1333" s="116">
        <v>29</v>
      </c>
      <c r="I1333" s="116">
        <v>2020</v>
      </c>
      <c r="J1333" t="str">
        <f t="shared" si="41"/>
        <v>29/04/2020</v>
      </c>
      <c r="N1333" s="138" t="s">
        <v>1245</v>
      </c>
      <c r="O1333" s="138">
        <v>0.1</v>
      </c>
      <c r="P1333" s="138">
        <v>0.09</v>
      </c>
      <c r="Q1333" s="138">
        <v>0.1</v>
      </c>
      <c r="R1333" s="138" t="s">
        <v>434</v>
      </c>
      <c r="S1333" s="138">
        <v>0.12</v>
      </c>
      <c r="T1333" s="138">
        <v>0.18</v>
      </c>
      <c r="U1333" s="138">
        <v>0.2</v>
      </c>
      <c r="V1333" s="138">
        <v>0.24</v>
      </c>
      <c r="W1333" s="138">
        <v>0.36</v>
      </c>
      <c r="X1333" s="138">
        <v>0.52</v>
      </c>
      <c r="Y1333" s="138">
        <v>0.63</v>
      </c>
      <c r="Z1333" s="138">
        <v>1.02</v>
      </c>
      <c r="AA1333" s="138">
        <v>1.24</v>
      </c>
    </row>
    <row r="1334" spans="1:27" ht="23.4" thickBot="1">
      <c r="A1334" s="115" t="s">
        <v>2997</v>
      </c>
      <c r="B1334" s="143">
        <v>0.24</v>
      </c>
      <c r="C1334" s="147">
        <v>-0.12</v>
      </c>
      <c r="D1334" s="116">
        <f t="shared" si="42"/>
        <v>2020</v>
      </c>
      <c r="G1334" s="140" t="s">
        <v>1656</v>
      </c>
      <c r="H1334" s="116">
        <v>30</v>
      </c>
      <c r="I1334" s="116">
        <v>2020</v>
      </c>
      <c r="J1334" t="str">
        <f t="shared" si="41"/>
        <v>30/04/2020</v>
      </c>
      <c r="N1334" s="136" t="s">
        <v>1246</v>
      </c>
      <c r="O1334" s="136">
        <v>0.1</v>
      </c>
      <c r="P1334" s="136">
        <v>0.1</v>
      </c>
      <c r="Q1334" s="136">
        <v>0.09</v>
      </c>
      <c r="R1334" s="136" t="s">
        <v>434</v>
      </c>
      <c r="S1334" s="136">
        <v>0.11</v>
      </c>
      <c r="T1334" s="136">
        <v>0.16</v>
      </c>
      <c r="U1334" s="136">
        <v>0.2</v>
      </c>
      <c r="V1334" s="136">
        <v>0.24</v>
      </c>
      <c r="W1334" s="136">
        <v>0.36</v>
      </c>
      <c r="X1334" s="136">
        <v>0.53</v>
      </c>
      <c r="Y1334" s="136">
        <v>0.64</v>
      </c>
      <c r="Z1334" s="136">
        <v>1.05</v>
      </c>
      <c r="AA1334" s="136">
        <v>1.28</v>
      </c>
    </row>
    <row r="1335" spans="1:27" ht="23.4" thickBot="1">
      <c r="A1335" s="115" t="s">
        <v>2998</v>
      </c>
      <c r="B1335" s="144">
        <v>0.25</v>
      </c>
      <c r="C1335" s="148">
        <v>-0.12</v>
      </c>
      <c r="D1335" s="116">
        <f t="shared" si="42"/>
        <v>2020</v>
      </c>
      <c r="G1335" s="141" t="s">
        <v>1657</v>
      </c>
      <c r="H1335" s="116">
        <v>1</v>
      </c>
      <c r="I1335" s="116">
        <v>2020</v>
      </c>
      <c r="J1335" t="str">
        <f t="shared" si="41"/>
        <v>1/05/2020</v>
      </c>
      <c r="N1335" s="137">
        <v>43835</v>
      </c>
      <c r="O1335" s="138">
        <v>0.1</v>
      </c>
      <c r="P1335" s="138">
        <v>0.11</v>
      </c>
      <c r="Q1335" s="138">
        <v>0.12</v>
      </c>
      <c r="R1335" s="138" t="s">
        <v>434</v>
      </c>
      <c r="S1335" s="138">
        <v>0.12</v>
      </c>
      <c r="T1335" s="138">
        <v>0.17</v>
      </c>
      <c r="U1335" s="138">
        <v>0.2</v>
      </c>
      <c r="V1335" s="138">
        <v>0.25</v>
      </c>
      <c r="W1335" s="138">
        <v>0.36</v>
      </c>
      <c r="X1335" s="138">
        <v>0.53</v>
      </c>
      <c r="Y1335" s="138">
        <v>0.64</v>
      </c>
      <c r="Z1335" s="138">
        <v>1.04</v>
      </c>
      <c r="AA1335" s="138">
        <v>1.27</v>
      </c>
    </row>
    <row r="1336" spans="1:27" ht="23.4" thickBot="1">
      <c r="A1336" s="115" t="s">
        <v>2999</v>
      </c>
      <c r="B1336" s="143">
        <v>0.24</v>
      </c>
      <c r="C1336" s="147">
        <v>-0.12</v>
      </c>
      <c r="D1336" s="116">
        <f t="shared" si="42"/>
        <v>2020</v>
      </c>
      <c r="G1336" s="140" t="s">
        <v>1657</v>
      </c>
      <c r="H1336" s="116">
        <v>4</v>
      </c>
      <c r="I1336" s="116">
        <v>2020</v>
      </c>
      <c r="J1336" t="str">
        <f t="shared" si="41"/>
        <v>4/05/2020</v>
      </c>
      <c r="N1336" s="135">
        <v>43926</v>
      </c>
      <c r="O1336" s="136">
        <v>0.1</v>
      </c>
      <c r="P1336" s="136">
        <v>0.1</v>
      </c>
      <c r="Q1336" s="136">
        <v>0.13</v>
      </c>
      <c r="R1336" s="136" t="s">
        <v>434</v>
      </c>
      <c r="S1336" s="136">
        <v>0.14000000000000001</v>
      </c>
      <c r="T1336" s="136">
        <v>0.16</v>
      </c>
      <c r="U1336" s="136">
        <v>0.19</v>
      </c>
      <c r="V1336" s="136">
        <v>0.24</v>
      </c>
      <c r="W1336" s="136">
        <v>0.36</v>
      </c>
      <c r="X1336" s="136">
        <v>0.52</v>
      </c>
      <c r="Y1336" s="136">
        <v>0.64</v>
      </c>
      <c r="Z1336" s="136">
        <v>1.05</v>
      </c>
      <c r="AA1336" s="136">
        <v>1.29</v>
      </c>
    </row>
    <row r="1337" spans="1:27" ht="23.4" thickBot="1">
      <c r="A1337" s="115" t="s">
        <v>3000</v>
      </c>
      <c r="B1337" s="144">
        <v>0.24</v>
      </c>
      <c r="C1337" s="148">
        <v>-0.13</v>
      </c>
      <c r="D1337" s="116">
        <f t="shared" si="42"/>
        <v>2020</v>
      </c>
      <c r="G1337" s="141" t="s">
        <v>1657</v>
      </c>
      <c r="H1337" s="116">
        <v>5</v>
      </c>
      <c r="I1337" s="116">
        <v>2020</v>
      </c>
      <c r="J1337" t="str">
        <f t="shared" si="41"/>
        <v>5/05/2020</v>
      </c>
      <c r="N1337" s="137">
        <v>43956</v>
      </c>
      <c r="O1337" s="138">
        <v>0.09</v>
      </c>
      <c r="P1337" s="138">
        <v>0.11</v>
      </c>
      <c r="Q1337" s="138">
        <v>0.13</v>
      </c>
      <c r="R1337" s="138" t="s">
        <v>434</v>
      </c>
      <c r="S1337" s="138">
        <v>0.15</v>
      </c>
      <c r="T1337" s="138">
        <v>0.16</v>
      </c>
      <c r="U1337" s="138">
        <v>0.19</v>
      </c>
      <c r="V1337" s="138">
        <v>0.24</v>
      </c>
      <c r="W1337" s="138">
        <v>0.36</v>
      </c>
      <c r="X1337" s="138">
        <v>0.53</v>
      </c>
      <c r="Y1337" s="138">
        <v>0.66</v>
      </c>
      <c r="Z1337" s="138">
        <v>1.07</v>
      </c>
      <c r="AA1337" s="138">
        <v>1.32</v>
      </c>
    </row>
    <row r="1338" spans="1:27" ht="23.4" thickBot="1">
      <c r="A1338" s="115" t="s">
        <v>3001</v>
      </c>
      <c r="B1338" s="143">
        <v>0.24</v>
      </c>
      <c r="C1338" s="147">
        <v>-0.05</v>
      </c>
      <c r="D1338" s="116">
        <f t="shared" si="42"/>
        <v>2020</v>
      </c>
      <c r="G1338" s="140" t="s">
        <v>1657</v>
      </c>
      <c r="H1338" s="116">
        <v>6</v>
      </c>
      <c r="I1338" s="116">
        <v>2020</v>
      </c>
      <c r="J1338" t="str">
        <f t="shared" si="41"/>
        <v>6/05/2020</v>
      </c>
      <c r="N1338" s="135">
        <v>43987</v>
      </c>
      <c r="O1338" s="136">
        <v>0.08</v>
      </c>
      <c r="P1338" s="136">
        <v>0.1</v>
      </c>
      <c r="Q1338" s="136">
        <v>0.12</v>
      </c>
      <c r="R1338" s="136" t="s">
        <v>434</v>
      </c>
      <c r="S1338" s="136">
        <v>0.16</v>
      </c>
      <c r="T1338" s="136">
        <v>0.16</v>
      </c>
      <c r="U1338" s="136">
        <v>0.17</v>
      </c>
      <c r="V1338" s="136">
        <v>0.24</v>
      </c>
      <c r="W1338" s="136">
        <v>0.37</v>
      </c>
      <c r="X1338" s="136">
        <v>0.56999999999999995</v>
      </c>
      <c r="Y1338" s="136">
        <v>0.72</v>
      </c>
      <c r="Z1338" s="136">
        <v>1.1599999999999999</v>
      </c>
      <c r="AA1338" s="136">
        <v>1.41</v>
      </c>
    </row>
    <row r="1339" spans="1:27" ht="23.4" thickBot="1">
      <c r="A1339" s="115" t="s">
        <v>3002</v>
      </c>
      <c r="B1339" s="144">
        <v>0.19</v>
      </c>
      <c r="C1339" s="148">
        <v>-0.12</v>
      </c>
      <c r="D1339" s="116">
        <f t="shared" si="42"/>
        <v>2020</v>
      </c>
      <c r="G1339" s="141" t="s">
        <v>1657</v>
      </c>
      <c r="H1339" s="116">
        <v>7</v>
      </c>
      <c r="I1339" s="116">
        <v>2020</v>
      </c>
      <c r="J1339" t="str">
        <f t="shared" si="41"/>
        <v>7/05/2020</v>
      </c>
      <c r="N1339" s="137">
        <v>44017</v>
      </c>
      <c r="O1339" s="138">
        <v>0.1</v>
      </c>
      <c r="P1339" s="138">
        <v>0.11</v>
      </c>
      <c r="Q1339" s="138">
        <v>0.11</v>
      </c>
      <c r="R1339" s="138" t="s">
        <v>434</v>
      </c>
      <c r="S1339" s="138">
        <v>0.14000000000000001</v>
      </c>
      <c r="T1339" s="138">
        <v>0.15</v>
      </c>
      <c r="U1339" s="138">
        <v>0.13</v>
      </c>
      <c r="V1339" s="138">
        <v>0.19</v>
      </c>
      <c r="W1339" s="138">
        <v>0.28999999999999998</v>
      </c>
      <c r="X1339" s="138">
        <v>0.49</v>
      </c>
      <c r="Y1339" s="138">
        <v>0.63</v>
      </c>
      <c r="Z1339" s="138">
        <v>1.05</v>
      </c>
      <c r="AA1339" s="138">
        <v>1.31</v>
      </c>
    </row>
    <row r="1340" spans="1:27" ht="23.4" thickBot="1">
      <c r="A1340" s="115" t="s">
        <v>3003</v>
      </c>
      <c r="B1340" s="143">
        <v>0.21</v>
      </c>
      <c r="C1340" s="147">
        <v>-0.09</v>
      </c>
      <c r="D1340" s="116">
        <f t="shared" si="42"/>
        <v>2020</v>
      </c>
      <c r="G1340" s="140" t="s">
        <v>1657</v>
      </c>
      <c r="H1340" s="116">
        <v>8</v>
      </c>
      <c r="I1340" s="116">
        <v>2020</v>
      </c>
      <c r="J1340" t="str">
        <f t="shared" si="41"/>
        <v>8/05/2020</v>
      </c>
      <c r="N1340" s="135">
        <v>44048</v>
      </c>
      <c r="O1340" s="136">
        <v>0.1</v>
      </c>
      <c r="P1340" s="136">
        <v>0.11</v>
      </c>
      <c r="Q1340" s="136">
        <v>0.12</v>
      </c>
      <c r="R1340" s="136" t="s">
        <v>434</v>
      </c>
      <c r="S1340" s="136">
        <v>0.15</v>
      </c>
      <c r="T1340" s="136">
        <v>0.15</v>
      </c>
      <c r="U1340" s="136">
        <v>0.16</v>
      </c>
      <c r="V1340" s="136">
        <v>0.21</v>
      </c>
      <c r="W1340" s="136">
        <v>0.33</v>
      </c>
      <c r="X1340" s="136">
        <v>0.53</v>
      </c>
      <c r="Y1340" s="136">
        <v>0.69</v>
      </c>
      <c r="Z1340" s="136">
        <v>1.1200000000000001</v>
      </c>
      <c r="AA1340" s="136">
        <v>1.39</v>
      </c>
    </row>
    <row r="1341" spans="1:27" ht="23.4" thickBot="1">
      <c r="A1341" s="115" t="s">
        <v>3004</v>
      </c>
      <c r="B1341" s="144">
        <v>0.24</v>
      </c>
      <c r="C1341" s="148">
        <v>-0.06</v>
      </c>
      <c r="D1341" s="116">
        <f t="shared" si="42"/>
        <v>2020</v>
      </c>
      <c r="G1341" s="141" t="s">
        <v>1657</v>
      </c>
      <c r="H1341" s="116">
        <v>11</v>
      </c>
      <c r="I1341" s="116">
        <v>2020</v>
      </c>
      <c r="J1341" t="str">
        <f t="shared" si="41"/>
        <v>11/05/2020</v>
      </c>
      <c r="N1341" s="137">
        <v>44140</v>
      </c>
      <c r="O1341" s="138">
        <v>0.09</v>
      </c>
      <c r="P1341" s="138">
        <v>0.11</v>
      </c>
      <c r="Q1341" s="138">
        <v>0.12</v>
      </c>
      <c r="R1341" s="138" t="s">
        <v>434</v>
      </c>
      <c r="S1341" s="138">
        <v>0.16</v>
      </c>
      <c r="T1341" s="138">
        <v>0.16</v>
      </c>
      <c r="U1341" s="138">
        <v>0.17</v>
      </c>
      <c r="V1341" s="138">
        <v>0.24</v>
      </c>
      <c r="W1341" s="138">
        <v>0.36</v>
      </c>
      <c r="X1341" s="138">
        <v>0.56000000000000005</v>
      </c>
      <c r="Y1341" s="138">
        <v>0.73</v>
      </c>
      <c r="Z1341" s="138">
        <v>1.1599999999999999</v>
      </c>
      <c r="AA1341" s="138">
        <v>1.43</v>
      </c>
    </row>
    <row r="1342" spans="1:27" ht="23.4" thickBot="1">
      <c r="A1342" s="115" t="s">
        <v>3005</v>
      </c>
      <c r="B1342" s="143">
        <v>0.22</v>
      </c>
      <c r="C1342" s="147">
        <v>-0.06</v>
      </c>
      <c r="D1342" s="116">
        <f t="shared" si="42"/>
        <v>2020</v>
      </c>
      <c r="G1342" s="140" t="s">
        <v>1657</v>
      </c>
      <c r="H1342" s="116">
        <v>12</v>
      </c>
      <c r="I1342" s="116">
        <v>2020</v>
      </c>
      <c r="J1342" t="str">
        <f t="shared" si="41"/>
        <v>12/05/2020</v>
      </c>
      <c r="N1342" s="135">
        <v>44170</v>
      </c>
      <c r="O1342" s="136">
        <v>0.1</v>
      </c>
      <c r="P1342" s="136">
        <v>0.11</v>
      </c>
      <c r="Q1342" s="136">
        <v>0.13</v>
      </c>
      <c r="R1342" s="136" t="s">
        <v>434</v>
      </c>
      <c r="S1342" s="136">
        <v>0.16</v>
      </c>
      <c r="T1342" s="136">
        <v>0.16</v>
      </c>
      <c r="U1342" s="136">
        <v>0.17</v>
      </c>
      <c r="V1342" s="136">
        <v>0.22</v>
      </c>
      <c r="W1342" s="136">
        <v>0.34</v>
      </c>
      <c r="X1342" s="136">
        <v>0.53</v>
      </c>
      <c r="Y1342" s="136">
        <v>0.69</v>
      </c>
      <c r="Z1342" s="136">
        <v>1.1100000000000001</v>
      </c>
      <c r="AA1342" s="136">
        <v>1.38</v>
      </c>
    </row>
    <row r="1343" spans="1:27" ht="23.4" thickBot="1">
      <c r="A1343" s="115" t="s">
        <v>3006</v>
      </c>
      <c r="B1343" s="144">
        <v>0.2</v>
      </c>
      <c r="C1343" s="148">
        <v>-0.09</v>
      </c>
      <c r="D1343" s="116">
        <f t="shared" si="42"/>
        <v>2020</v>
      </c>
      <c r="G1343" s="141" t="s">
        <v>1657</v>
      </c>
      <c r="H1343" s="116">
        <v>13</v>
      </c>
      <c r="I1343" s="116">
        <v>2020</v>
      </c>
      <c r="J1343" t="str">
        <f t="shared" si="41"/>
        <v>13/05/2020</v>
      </c>
      <c r="N1343" s="138" t="s">
        <v>1247</v>
      </c>
      <c r="O1343" s="138">
        <v>0.1</v>
      </c>
      <c r="P1343" s="138">
        <v>0.1</v>
      </c>
      <c r="Q1343" s="138">
        <v>0.13</v>
      </c>
      <c r="R1343" s="138" t="s">
        <v>434</v>
      </c>
      <c r="S1343" s="138">
        <v>0.15</v>
      </c>
      <c r="T1343" s="138">
        <v>0.15</v>
      </c>
      <c r="U1343" s="138">
        <v>0.16</v>
      </c>
      <c r="V1343" s="138">
        <v>0.2</v>
      </c>
      <c r="W1343" s="138">
        <v>0.31</v>
      </c>
      <c r="X1343" s="138">
        <v>0.5</v>
      </c>
      <c r="Y1343" s="138">
        <v>0.64</v>
      </c>
      <c r="Z1343" s="138">
        <v>1.07</v>
      </c>
      <c r="AA1343" s="138">
        <v>1.35</v>
      </c>
    </row>
    <row r="1344" spans="1:27" ht="23.4" thickBot="1">
      <c r="A1344" s="115" t="s">
        <v>3007</v>
      </c>
      <c r="B1344" s="143">
        <v>0.2</v>
      </c>
      <c r="C1344" s="147">
        <v>-0.11</v>
      </c>
      <c r="D1344" s="116">
        <f t="shared" si="42"/>
        <v>2020</v>
      </c>
      <c r="G1344" s="140" t="s">
        <v>1657</v>
      </c>
      <c r="H1344" s="116">
        <v>14</v>
      </c>
      <c r="I1344" s="116">
        <v>2020</v>
      </c>
      <c r="J1344" t="str">
        <f t="shared" si="41"/>
        <v>14/05/2020</v>
      </c>
      <c r="N1344" s="136" t="s">
        <v>1248</v>
      </c>
      <c r="O1344" s="136">
        <v>0.09</v>
      </c>
      <c r="P1344" s="136">
        <v>0.1</v>
      </c>
      <c r="Q1344" s="136">
        <v>0.12</v>
      </c>
      <c r="R1344" s="136" t="s">
        <v>434</v>
      </c>
      <c r="S1344" s="136">
        <v>0.15</v>
      </c>
      <c r="T1344" s="136">
        <v>0.15</v>
      </c>
      <c r="U1344" s="136">
        <v>0.16</v>
      </c>
      <c r="V1344" s="136">
        <v>0.2</v>
      </c>
      <c r="W1344" s="136">
        <v>0.31</v>
      </c>
      <c r="X1344" s="136">
        <v>0.48</v>
      </c>
      <c r="Y1344" s="136">
        <v>0.63</v>
      </c>
      <c r="Z1344" s="136">
        <v>1.03</v>
      </c>
      <c r="AA1344" s="136">
        <v>1.3</v>
      </c>
    </row>
    <row r="1345" spans="1:27" ht="23.4" thickBot="1">
      <c r="A1345" s="115" t="s">
        <v>3008</v>
      </c>
      <c r="B1345" s="144">
        <v>0.19</v>
      </c>
      <c r="C1345" s="148">
        <v>-0.12</v>
      </c>
      <c r="D1345" s="116">
        <f t="shared" si="42"/>
        <v>2020</v>
      </c>
      <c r="G1345" s="141" t="s">
        <v>1657</v>
      </c>
      <c r="H1345" s="116">
        <v>15</v>
      </c>
      <c r="I1345" s="116">
        <v>2020</v>
      </c>
      <c r="J1345" t="str">
        <f t="shared" si="41"/>
        <v>15/05/2020</v>
      </c>
      <c r="N1345" s="138" t="s">
        <v>1249</v>
      </c>
      <c r="O1345" s="138">
        <v>0.09</v>
      </c>
      <c r="P1345" s="138">
        <v>0.09</v>
      </c>
      <c r="Q1345" s="138">
        <v>0.12</v>
      </c>
      <c r="R1345" s="138" t="s">
        <v>434</v>
      </c>
      <c r="S1345" s="138">
        <v>0.15</v>
      </c>
      <c r="T1345" s="138">
        <v>0.15</v>
      </c>
      <c r="U1345" s="138">
        <v>0.16</v>
      </c>
      <c r="V1345" s="138">
        <v>0.19</v>
      </c>
      <c r="W1345" s="138">
        <v>0.31</v>
      </c>
      <c r="X1345" s="138">
        <v>0.49</v>
      </c>
      <c r="Y1345" s="138">
        <v>0.64</v>
      </c>
      <c r="Z1345" s="138">
        <v>1.05</v>
      </c>
      <c r="AA1345" s="138">
        <v>1.32</v>
      </c>
    </row>
    <row r="1346" spans="1:27" ht="23.4" thickBot="1">
      <c r="A1346" s="115" t="s">
        <v>3009</v>
      </c>
      <c r="B1346" s="143">
        <v>0.24</v>
      </c>
      <c r="C1346" s="147">
        <v>-0.08</v>
      </c>
      <c r="D1346" s="116">
        <f t="shared" si="42"/>
        <v>2020</v>
      </c>
      <c r="G1346" s="140" t="s">
        <v>1657</v>
      </c>
      <c r="H1346" s="116">
        <v>18</v>
      </c>
      <c r="I1346" s="116">
        <v>2020</v>
      </c>
      <c r="J1346" t="str">
        <f t="shared" ref="J1346:J1409" si="43">H1346&amp;"/"&amp;G1346&amp;"/"&amp;I1346</f>
        <v>18/05/2020</v>
      </c>
      <c r="N1346" s="136" t="s">
        <v>1250</v>
      </c>
      <c r="O1346" s="136">
        <v>0.1</v>
      </c>
      <c r="P1346" s="136">
        <v>0.11</v>
      </c>
      <c r="Q1346" s="136">
        <v>0.13</v>
      </c>
      <c r="R1346" s="136" t="s">
        <v>434</v>
      </c>
      <c r="S1346" s="136">
        <v>0.15</v>
      </c>
      <c r="T1346" s="136">
        <v>0.17</v>
      </c>
      <c r="U1346" s="136">
        <v>0.18</v>
      </c>
      <c r="V1346" s="136">
        <v>0.24</v>
      </c>
      <c r="W1346" s="136">
        <v>0.38</v>
      </c>
      <c r="X1346" s="136">
        <v>0.56999999999999995</v>
      </c>
      <c r="Y1346" s="136">
        <v>0.73</v>
      </c>
      <c r="Z1346" s="136">
        <v>1.17</v>
      </c>
      <c r="AA1346" s="136">
        <v>1.44</v>
      </c>
    </row>
    <row r="1347" spans="1:27" ht="23.4" thickBot="1">
      <c r="A1347" s="115" t="s">
        <v>3010</v>
      </c>
      <c r="B1347" s="144">
        <v>0.22</v>
      </c>
      <c r="C1347" s="148">
        <v>-0.08</v>
      </c>
      <c r="D1347" s="116">
        <f t="shared" ref="D1347:D1410" si="44">YEAR(A1347)</f>
        <v>2020</v>
      </c>
      <c r="G1347" s="141" t="s">
        <v>1657</v>
      </c>
      <c r="H1347" s="116">
        <v>19</v>
      </c>
      <c r="I1347" s="116">
        <v>2020</v>
      </c>
      <c r="J1347" t="str">
        <f t="shared" si="43"/>
        <v>19/05/2020</v>
      </c>
      <c r="N1347" s="138" t="s">
        <v>1251</v>
      </c>
      <c r="O1347" s="138">
        <v>0.09</v>
      </c>
      <c r="P1347" s="138">
        <v>0.11</v>
      </c>
      <c r="Q1347" s="138">
        <v>0.13</v>
      </c>
      <c r="R1347" s="138" t="s">
        <v>434</v>
      </c>
      <c r="S1347" s="138">
        <v>0.15</v>
      </c>
      <c r="T1347" s="138">
        <v>0.16</v>
      </c>
      <c r="U1347" s="138">
        <v>0.17</v>
      </c>
      <c r="V1347" s="138">
        <v>0.22</v>
      </c>
      <c r="W1347" s="138">
        <v>0.35</v>
      </c>
      <c r="X1347" s="138">
        <v>0.54</v>
      </c>
      <c r="Y1347" s="138">
        <v>0.7</v>
      </c>
      <c r="Z1347" s="138">
        <v>1.1499999999999999</v>
      </c>
      <c r="AA1347" s="138">
        <v>1.43</v>
      </c>
    </row>
    <row r="1348" spans="1:27" ht="23.4" thickBot="1">
      <c r="A1348" s="115" t="s">
        <v>3011</v>
      </c>
      <c r="B1348" s="143">
        <v>0.21</v>
      </c>
      <c r="C1348" s="147">
        <v>-0.12</v>
      </c>
      <c r="D1348" s="116">
        <f t="shared" si="44"/>
        <v>2020</v>
      </c>
      <c r="G1348" s="140" t="s">
        <v>1657</v>
      </c>
      <c r="H1348" s="116">
        <v>20</v>
      </c>
      <c r="I1348" s="116">
        <v>2020</v>
      </c>
      <c r="J1348" t="str">
        <f t="shared" si="43"/>
        <v>20/05/2020</v>
      </c>
      <c r="N1348" s="136" t="s">
        <v>1252</v>
      </c>
      <c r="O1348" s="136">
        <v>0.08</v>
      </c>
      <c r="P1348" s="136">
        <v>0.11</v>
      </c>
      <c r="Q1348" s="136">
        <v>0.12</v>
      </c>
      <c r="R1348" s="136" t="s">
        <v>434</v>
      </c>
      <c r="S1348" s="136">
        <v>0.14000000000000001</v>
      </c>
      <c r="T1348" s="136">
        <v>0.16</v>
      </c>
      <c r="U1348" s="136">
        <v>0.16</v>
      </c>
      <c r="V1348" s="136">
        <v>0.21</v>
      </c>
      <c r="W1348" s="136">
        <v>0.34</v>
      </c>
      <c r="X1348" s="136">
        <v>0.53</v>
      </c>
      <c r="Y1348" s="136">
        <v>0.68</v>
      </c>
      <c r="Z1348" s="136">
        <v>1.19</v>
      </c>
      <c r="AA1348" s="136">
        <v>1.4</v>
      </c>
    </row>
    <row r="1349" spans="1:27" ht="23.4" thickBot="1">
      <c r="A1349" s="115" t="s">
        <v>3012</v>
      </c>
      <c r="B1349" s="144">
        <v>0.21</v>
      </c>
      <c r="C1349" s="148">
        <v>-0.1</v>
      </c>
      <c r="D1349" s="116">
        <f t="shared" si="44"/>
        <v>2020</v>
      </c>
      <c r="G1349" s="141" t="s">
        <v>1657</v>
      </c>
      <c r="H1349" s="116">
        <v>21</v>
      </c>
      <c r="I1349" s="116">
        <v>2020</v>
      </c>
      <c r="J1349" t="str">
        <f t="shared" si="43"/>
        <v>21/05/2020</v>
      </c>
      <c r="N1349" s="138" t="s">
        <v>1253</v>
      </c>
      <c r="O1349" s="138">
        <v>0.09</v>
      </c>
      <c r="P1349" s="138">
        <v>0.11</v>
      </c>
      <c r="Q1349" s="138">
        <v>0.12</v>
      </c>
      <c r="R1349" s="138" t="s">
        <v>434</v>
      </c>
      <c r="S1349" s="138">
        <v>0.14000000000000001</v>
      </c>
      <c r="T1349" s="138">
        <v>0.16</v>
      </c>
      <c r="U1349" s="138">
        <v>0.17</v>
      </c>
      <c r="V1349" s="138">
        <v>0.21</v>
      </c>
      <c r="W1349" s="138">
        <v>0.35</v>
      </c>
      <c r="X1349" s="138">
        <v>0.53</v>
      </c>
      <c r="Y1349" s="138">
        <v>0.68</v>
      </c>
      <c r="Z1349" s="138">
        <v>1.1599999999999999</v>
      </c>
      <c r="AA1349" s="138">
        <v>1.4</v>
      </c>
    </row>
    <row r="1350" spans="1:27" ht="23.4" thickBot="1">
      <c r="A1350" s="115" t="s">
        <v>3013</v>
      </c>
      <c r="B1350" s="143">
        <v>0.21</v>
      </c>
      <c r="C1350" s="147">
        <v>-0.1</v>
      </c>
      <c r="D1350" s="116">
        <f t="shared" si="44"/>
        <v>2020</v>
      </c>
      <c r="G1350" s="140" t="s">
        <v>1657</v>
      </c>
      <c r="H1350" s="116">
        <v>22</v>
      </c>
      <c r="I1350" s="116">
        <v>2020</v>
      </c>
      <c r="J1350" t="str">
        <f t="shared" si="43"/>
        <v>22/05/2020</v>
      </c>
      <c r="N1350" s="136" t="s">
        <v>1254</v>
      </c>
      <c r="O1350" s="136">
        <v>0.09</v>
      </c>
      <c r="P1350" s="136">
        <v>0.11</v>
      </c>
      <c r="Q1350" s="136">
        <v>0.12</v>
      </c>
      <c r="R1350" s="136" t="s">
        <v>434</v>
      </c>
      <c r="S1350" s="136">
        <v>0.16</v>
      </c>
      <c r="T1350" s="136">
        <v>0.17</v>
      </c>
      <c r="U1350" s="136">
        <v>0.17</v>
      </c>
      <c r="V1350" s="136">
        <v>0.21</v>
      </c>
      <c r="W1350" s="136">
        <v>0.34</v>
      </c>
      <c r="X1350" s="136">
        <v>0.51</v>
      </c>
      <c r="Y1350" s="136">
        <v>0.66</v>
      </c>
      <c r="Z1350" s="136">
        <v>1.1200000000000001</v>
      </c>
      <c r="AA1350" s="136">
        <v>1.37</v>
      </c>
    </row>
    <row r="1351" spans="1:27" ht="23.4" thickBot="1">
      <c r="A1351" s="115" t="s">
        <v>3014</v>
      </c>
      <c r="B1351" s="144">
        <v>0.22</v>
      </c>
      <c r="C1351" s="148">
        <v>-0.05</v>
      </c>
      <c r="D1351" s="116">
        <f t="shared" si="44"/>
        <v>2020</v>
      </c>
      <c r="G1351" s="141" t="s">
        <v>1657</v>
      </c>
      <c r="H1351" s="116">
        <v>26</v>
      </c>
      <c r="I1351" s="116">
        <v>2020</v>
      </c>
      <c r="J1351" t="str">
        <f t="shared" si="43"/>
        <v>26/05/2020</v>
      </c>
      <c r="N1351" s="138" t="s">
        <v>1255</v>
      </c>
      <c r="O1351" s="138">
        <v>0.1</v>
      </c>
      <c r="P1351" s="138">
        <v>0.12</v>
      </c>
      <c r="Q1351" s="138">
        <v>0.14000000000000001</v>
      </c>
      <c r="R1351" s="138" t="s">
        <v>434</v>
      </c>
      <c r="S1351" s="138">
        <v>0.17</v>
      </c>
      <c r="T1351" s="138">
        <v>0.17</v>
      </c>
      <c r="U1351" s="138">
        <v>0.18</v>
      </c>
      <c r="V1351" s="138">
        <v>0.22</v>
      </c>
      <c r="W1351" s="138">
        <v>0.35</v>
      </c>
      <c r="X1351" s="138">
        <v>0.53</v>
      </c>
      <c r="Y1351" s="138">
        <v>0.69</v>
      </c>
      <c r="Z1351" s="138">
        <v>1.19</v>
      </c>
      <c r="AA1351" s="138">
        <v>1.43</v>
      </c>
    </row>
    <row r="1352" spans="1:27" ht="23.4" thickBot="1">
      <c r="A1352" s="115" t="s">
        <v>3015</v>
      </c>
      <c r="B1352" s="143">
        <v>0.22</v>
      </c>
      <c r="C1352" s="147">
        <v>-0.06</v>
      </c>
      <c r="D1352" s="116">
        <f t="shared" si="44"/>
        <v>2020</v>
      </c>
      <c r="G1352" s="140" t="s">
        <v>1657</v>
      </c>
      <c r="H1352" s="116">
        <v>27</v>
      </c>
      <c r="I1352" s="116">
        <v>2020</v>
      </c>
      <c r="J1352" t="str">
        <f t="shared" si="43"/>
        <v>27/05/2020</v>
      </c>
      <c r="N1352" s="136" t="s">
        <v>1256</v>
      </c>
      <c r="O1352" s="136">
        <v>0.11</v>
      </c>
      <c r="P1352" s="136">
        <v>0.14000000000000001</v>
      </c>
      <c r="Q1352" s="136">
        <v>0.15</v>
      </c>
      <c r="R1352" s="136" t="s">
        <v>434</v>
      </c>
      <c r="S1352" s="136">
        <v>0.17</v>
      </c>
      <c r="T1352" s="136">
        <v>0.18</v>
      </c>
      <c r="U1352" s="136">
        <v>0.19</v>
      </c>
      <c r="V1352" s="136">
        <v>0.22</v>
      </c>
      <c r="W1352" s="136">
        <v>0.34</v>
      </c>
      <c r="X1352" s="136">
        <v>0.52</v>
      </c>
      <c r="Y1352" s="136">
        <v>0.68</v>
      </c>
      <c r="Z1352" s="136">
        <v>1.19</v>
      </c>
      <c r="AA1352" s="136">
        <v>1.44</v>
      </c>
    </row>
    <row r="1353" spans="1:27" ht="23.4" thickBot="1">
      <c r="A1353" s="115" t="s">
        <v>3016</v>
      </c>
      <c r="B1353" s="144">
        <v>0.22</v>
      </c>
      <c r="C1353" s="148">
        <v>-0.08</v>
      </c>
      <c r="D1353" s="116">
        <f t="shared" si="44"/>
        <v>2020</v>
      </c>
      <c r="G1353" s="141" t="s">
        <v>1657</v>
      </c>
      <c r="H1353" s="116">
        <v>28</v>
      </c>
      <c r="I1353" s="116">
        <v>2020</v>
      </c>
      <c r="J1353" t="str">
        <f t="shared" si="43"/>
        <v>28/05/2020</v>
      </c>
      <c r="N1353" s="138" t="s">
        <v>1257</v>
      </c>
      <c r="O1353" s="138">
        <v>0.14000000000000001</v>
      </c>
      <c r="P1353" s="138">
        <v>0.15</v>
      </c>
      <c r="Q1353" s="138">
        <v>0.15</v>
      </c>
      <c r="R1353" s="138" t="s">
        <v>434</v>
      </c>
      <c r="S1353" s="138">
        <v>0.18</v>
      </c>
      <c r="T1353" s="138">
        <v>0.17</v>
      </c>
      <c r="U1353" s="138">
        <v>0.17</v>
      </c>
      <c r="V1353" s="138">
        <v>0.22</v>
      </c>
      <c r="W1353" s="138">
        <v>0.34</v>
      </c>
      <c r="X1353" s="138">
        <v>0.54</v>
      </c>
      <c r="Y1353" s="138">
        <v>0.7</v>
      </c>
      <c r="Z1353" s="138">
        <v>1.23</v>
      </c>
      <c r="AA1353" s="138">
        <v>1.47</v>
      </c>
    </row>
    <row r="1354" spans="1:27" ht="23.4" thickBot="1">
      <c r="A1354" s="115" t="s">
        <v>3017</v>
      </c>
      <c r="B1354" s="143">
        <v>0.19</v>
      </c>
      <c r="C1354" s="147">
        <v>-0.1</v>
      </c>
      <c r="D1354" s="116">
        <f t="shared" si="44"/>
        <v>2020</v>
      </c>
      <c r="G1354" s="140" t="s">
        <v>1657</v>
      </c>
      <c r="H1354" s="116">
        <v>29</v>
      </c>
      <c r="I1354" s="116">
        <v>2020</v>
      </c>
      <c r="J1354" t="str">
        <f t="shared" si="43"/>
        <v>29/05/2020</v>
      </c>
      <c r="N1354" s="136" t="s">
        <v>1258</v>
      </c>
      <c r="O1354" s="136">
        <v>0.13</v>
      </c>
      <c r="P1354" s="136">
        <v>0.14000000000000001</v>
      </c>
      <c r="Q1354" s="136">
        <v>0.14000000000000001</v>
      </c>
      <c r="R1354" s="136" t="s">
        <v>434</v>
      </c>
      <c r="S1354" s="136">
        <v>0.18</v>
      </c>
      <c r="T1354" s="136">
        <v>0.17</v>
      </c>
      <c r="U1354" s="136">
        <v>0.16</v>
      </c>
      <c r="V1354" s="136">
        <v>0.19</v>
      </c>
      <c r="W1354" s="136">
        <v>0.3</v>
      </c>
      <c r="X1354" s="136">
        <v>0.5</v>
      </c>
      <c r="Y1354" s="136">
        <v>0.65</v>
      </c>
      <c r="Z1354" s="136">
        <v>1.18</v>
      </c>
      <c r="AA1354" s="136">
        <v>1.41</v>
      </c>
    </row>
    <row r="1355" spans="1:27" ht="23.4" thickBot="1">
      <c r="A1355" s="115" t="s">
        <v>3018</v>
      </c>
      <c r="B1355" s="144">
        <v>0.2</v>
      </c>
      <c r="C1355" s="148">
        <v>-0.09</v>
      </c>
      <c r="D1355" s="116">
        <f t="shared" si="44"/>
        <v>2020</v>
      </c>
      <c r="G1355" s="141" t="s">
        <v>1658</v>
      </c>
      <c r="H1355" s="116">
        <v>1</v>
      </c>
      <c r="I1355" s="116">
        <v>2020</v>
      </c>
      <c r="J1355" t="str">
        <f t="shared" si="43"/>
        <v>1/06/2020</v>
      </c>
      <c r="N1355" s="137">
        <v>43836</v>
      </c>
      <c r="O1355" s="138">
        <v>0.12</v>
      </c>
      <c r="P1355" s="138">
        <v>0.14000000000000001</v>
      </c>
      <c r="Q1355" s="138">
        <v>0.14000000000000001</v>
      </c>
      <c r="R1355" s="138" t="s">
        <v>434</v>
      </c>
      <c r="S1355" s="138">
        <v>0.18</v>
      </c>
      <c r="T1355" s="138">
        <v>0.17</v>
      </c>
      <c r="U1355" s="138">
        <v>0.14000000000000001</v>
      </c>
      <c r="V1355" s="138">
        <v>0.2</v>
      </c>
      <c r="W1355" s="138">
        <v>0.31</v>
      </c>
      <c r="X1355" s="138">
        <v>0.5</v>
      </c>
      <c r="Y1355" s="138">
        <v>0.66</v>
      </c>
      <c r="Z1355" s="138">
        <v>1.22</v>
      </c>
      <c r="AA1355" s="138">
        <v>1.46</v>
      </c>
    </row>
    <row r="1356" spans="1:27" ht="23.4" thickBot="1">
      <c r="A1356" s="115" t="s">
        <v>3019</v>
      </c>
      <c r="B1356" s="143">
        <v>0.2</v>
      </c>
      <c r="C1356" s="147">
        <v>-0.06</v>
      </c>
      <c r="D1356" s="116">
        <f t="shared" si="44"/>
        <v>2020</v>
      </c>
      <c r="G1356" s="140" t="s">
        <v>1658</v>
      </c>
      <c r="H1356" s="116">
        <v>2</v>
      </c>
      <c r="I1356" s="116">
        <v>2020</v>
      </c>
      <c r="J1356" t="str">
        <f t="shared" si="43"/>
        <v>2/06/2020</v>
      </c>
      <c r="N1356" s="135">
        <v>43867</v>
      </c>
      <c r="O1356" s="136">
        <v>0.12</v>
      </c>
      <c r="P1356" s="136">
        <v>0.13</v>
      </c>
      <c r="Q1356" s="136">
        <v>0.15</v>
      </c>
      <c r="R1356" s="136" t="s">
        <v>434</v>
      </c>
      <c r="S1356" s="136">
        <v>0.18</v>
      </c>
      <c r="T1356" s="136">
        <v>0.17</v>
      </c>
      <c r="U1356" s="136">
        <v>0.17</v>
      </c>
      <c r="V1356" s="136">
        <v>0.2</v>
      </c>
      <c r="W1356" s="136">
        <v>0.32</v>
      </c>
      <c r="X1356" s="136">
        <v>0.52</v>
      </c>
      <c r="Y1356" s="136">
        <v>0.68</v>
      </c>
      <c r="Z1356" s="136">
        <v>1.24</v>
      </c>
      <c r="AA1356" s="136">
        <v>1.48</v>
      </c>
    </row>
    <row r="1357" spans="1:27" ht="23.4" thickBot="1">
      <c r="A1357" s="115" t="s">
        <v>3020</v>
      </c>
      <c r="B1357" s="144">
        <v>0.26</v>
      </c>
      <c r="C1357" s="148">
        <v>-0.02</v>
      </c>
      <c r="D1357" s="116">
        <f t="shared" si="44"/>
        <v>2020</v>
      </c>
      <c r="G1357" s="141" t="s">
        <v>1658</v>
      </c>
      <c r="H1357" s="116">
        <v>3</v>
      </c>
      <c r="I1357" s="116">
        <v>2020</v>
      </c>
      <c r="J1357" t="str">
        <f t="shared" si="43"/>
        <v>3/06/2020</v>
      </c>
      <c r="N1357" s="137">
        <v>43896</v>
      </c>
      <c r="O1357" s="138">
        <v>0.12</v>
      </c>
      <c r="P1357" s="138">
        <v>0.14000000000000001</v>
      </c>
      <c r="Q1357" s="138">
        <v>0.16</v>
      </c>
      <c r="R1357" s="138" t="s">
        <v>434</v>
      </c>
      <c r="S1357" s="138">
        <v>0.19</v>
      </c>
      <c r="T1357" s="138">
        <v>0.17</v>
      </c>
      <c r="U1357" s="138">
        <v>0.19</v>
      </c>
      <c r="V1357" s="138">
        <v>0.26</v>
      </c>
      <c r="W1357" s="138">
        <v>0.38</v>
      </c>
      <c r="X1357" s="138">
        <v>0.59</v>
      </c>
      <c r="Y1357" s="138">
        <v>0.77</v>
      </c>
      <c r="Z1357" s="138">
        <v>1.32</v>
      </c>
      <c r="AA1357" s="138">
        <v>1.56</v>
      </c>
    </row>
    <row r="1358" spans="1:27" ht="23.4" thickBot="1">
      <c r="A1358" s="115" t="s">
        <v>3021</v>
      </c>
      <c r="B1358" s="143">
        <v>0.26</v>
      </c>
      <c r="C1358" s="147">
        <v>0.03</v>
      </c>
      <c r="D1358" s="116">
        <f t="shared" si="44"/>
        <v>2020</v>
      </c>
      <c r="G1358" s="140" t="s">
        <v>1658</v>
      </c>
      <c r="H1358" s="116">
        <v>4</v>
      </c>
      <c r="I1358" s="116">
        <v>2020</v>
      </c>
      <c r="J1358" t="str">
        <f t="shared" si="43"/>
        <v>4/06/2020</v>
      </c>
      <c r="N1358" s="135">
        <v>43927</v>
      </c>
      <c r="O1358" s="136">
        <v>0.13</v>
      </c>
      <c r="P1358" s="136">
        <v>0.15</v>
      </c>
      <c r="Q1358" s="136">
        <v>0.15</v>
      </c>
      <c r="R1358" s="136" t="s">
        <v>434</v>
      </c>
      <c r="S1358" s="136">
        <v>0.18</v>
      </c>
      <c r="T1358" s="136">
        <v>0.17</v>
      </c>
      <c r="U1358" s="136">
        <v>0.19</v>
      </c>
      <c r="V1358" s="136">
        <v>0.26</v>
      </c>
      <c r="W1358" s="136">
        <v>0.4</v>
      </c>
      <c r="X1358" s="136">
        <v>0.63</v>
      </c>
      <c r="Y1358" s="136">
        <v>0.82</v>
      </c>
      <c r="Z1358" s="136">
        <v>1.38</v>
      </c>
      <c r="AA1358" s="136">
        <v>1.61</v>
      </c>
    </row>
    <row r="1359" spans="1:27" ht="23.4" thickBot="1">
      <c r="A1359" s="115" t="s">
        <v>3022</v>
      </c>
      <c r="B1359" s="144">
        <v>0.28999999999999998</v>
      </c>
      <c r="C1359" s="148">
        <v>0.06</v>
      </c>
      <c r="D1359" s="116">
        <f t="shared" si="44"/>
        <v>2020</v>
      </c>
      <c r="G1359" s="141" t="s">
        <v>1658</v>
      </c>
      <c r="H1359" s="116">
        <v>5</v>
      </c>
      <c r="I1359" s="116">
        <v>2020</v>
      </c>
      <c r="J1359" t="str">
        <f t="shared" si="43"/>
        <v>5/06/2020</v>
      </c>
      <c r="N1359" s="137">
        <v>43957</v>
      </c>
      <c r="O1359" s="138">
        <v>0.13</v>
      </c>
      <c r="P1359" s="138">
        <v>0.14000000000000001</v>
      </c>
      <c r="Q1359" s="138">
        <v>0.15</v>
      </c>
      <c r="R1359" s="138" t="s">
        <v>434</v>
      </c>
      <c r="S1359" s="138">
        <v>0.18</v>
      </c>
      <c r="T1359" s="138">
        <v>0.18</v>
      </c>
      <c r="U1359" s="138">
        <v>0.22</v>
      </c>
      <c r="V1359" s="138">
        <v>0.28999999999999998</v>
      </c>
      <c r="W1359" s="138">
        <v>0.47</v>
      </c>
      <c r="X1359" s="138">
        <v>0.71</v>
      </c>
      <c r="Y1359" s="138">
        <v>0.91</v>
      </c>
      <c r="Z1359" s="138">
        <v>1.46</v>
      </c>
      <c r="AA1359" s="138">
        <v>1.68</v>
      </c>
    </row>
    <row r="1360" spans="1:27" ht="23.4" thickBot="1">
      <c r="A1360" s="115" t="s">
        <v>3023</v>
      </c>
      <c r="B1360" s="143">
        <v>0.28999999999999998</v>
      </c>
      <c r="C1360" s="147">
        <v>0.04</v>
      </c>
      <c r="D1360" s="116">
        <f t="shared" si="44"/>
        <v>2020</v>
      </c>
      <c r="G1360" s="140" t="s">
        <v>1658</v>
      </c>
      <c r="H1360" s="116">
        <v>8</v>
      </c>
      <c r="I1360" s="116">
        <v>2020</v>
      </c>
      <c r="J1360" t="str">
        <f t="shared" si="43"/>
        <v>8/06/2020</v>
      </c>
      <c r="N1360" s="135">
        <v>44049</v>
      </c>
      <c r="O1360" s="136">
        <v>0.15</v>
      </c>
      <c r="P1360" s="136">
        <v>0.15</v>
      </c>
      <c r="Q1360" s="136">
        <v>0.17</v>
      </c>
      <c r="R1360" s="136" t="s">
        <v>434</v>
      </c>
      <c r="S1360" s="136">
        <v>0.19</v>
      </c>
      <c r="T1360" s="136">
        <v>0.19</v>
      </c>
      <c r="U1360" s="136">
        <v>0.22</v>
      </c>
      <c r="V1360" s="136">
        <v>0.28999999999999998</v>
      </c>
      <c r="W1360" s="136">
        <v>0.45</v>
      </c>
      <c r="X1360" s="136">
        <v>0.69</v>
      </c>
      <c r="Y1360" s="136">
        <v>0.88</v>
      </c>
      <c r="Z1360" s="136">
        <v>1.43</v>
      </c>
      <c r="AA1360" s="136">
        <v>1.65</v>
      </c>
    </row>
    <row r="1361" spans="1:27" ht="23.4" thickBot="1">
      <c r="A1361" s="115" t="s">
        <v>3024</v>
      </c>
      <c r="B1361" s="144">
        <v>0.25</v>
      </c>
      <c r="C1361" s="148">
        <v>0.01</v>
      </c>
      <c r="D1361" s="116">
        <f t="shared" si="44"/>
        <v>2020</v>
      </c>
      <c r="G1361" s="141" t="s">
        <v>1658</v>
      </c>
      <c r="H1361" s="116">
        <v>9</v>
      </c>
      <c r="I1361" s="116">
        <v>2020</v>
      </c>
      <c r="J1361" t="str">
        <f t="shared" si="43"/>
        <v>9/06/2020</v>
      </c>
      <c r="N1361" s="137">
        <v>44080</v>
      </c>
      <c r="O1361" s="138">
        <v>0.14000000000000001</v>
      </c>
      <c r="P1361" s="138">
        <v>0.17</v>
      </c>
      <c r="Q1361" s="138">
        <v>0.19</v>
      </c>
      <c r="R1361" s="138" t="s">
        <v>434</v>
      </c>
      <c r="S1361" s="138">
        <v>0.19</v>
      </c>
      <c r="T1361" s="138">
        <v>0.19</v>
      </c>
      <c r="U1361" s="138">
        <v>0.2</v>
      </c>
      <c r="V1361" s="138">
        <v>0.25</v>
      </c>
      <c r="W1361" s="138">
        <v>0.4</v>
      </c>
      <c r="X1361" s="138">
        <v>0.65</v>
      </c>
      <c r="Y1361" s="138">
        <v>0.84</v>
      </c>
      <c r="Z1361" s="138">
        <v>1.37</v>
      </c>
      <c r="AA1361" s="138">
        <v>1.59</v>
      </c>
    </row>
    <row r="1362" spans="1:27" ht="23.4" thickBot="1">
      <c r="A1362" s="115" t="s">
        <v>3025</v>
      </c>
      <c r="B1362" s="143">
        <v>0.22</v>
      </c>
      <c r="C1362" s="147">
        <v>-7.0000000000000007E-2</v>
      </c>
      <c r="D1362" s="116">
        <f t="shared" si="44"/>
        <v>2020</v>
      </c>
      <c r="G1362" s="140" t="s">
        <v>1658</v>
      </c>
      <c r="H1362" s="116">
        <v>10</v>
      </c>
      <c r="I1362" s="116">
        <v>2020</v>
      </c>
      <c r="J1362" t="str">
        <f t="shared" si="43"/>
        <v>10/06/2020</v>
      </c>
      <c r="N1362" s="135">
        <v>44110</v>
      </c>
      <c r="O1362" s="136">
        <v>0.13</v>
      </c>
      <c r="P1362" s="136">
        <v>0.16</v>
      </c>
      <c r="Q1362" s="136">
        <v>0.17</v>
      </c>
      <c r="R1362" s="136" t="s">
        <v>434</v>
      </c>
      <c r="S1362" s="136">
        <v>0.19</v>
      </c>
      <c r="T1362" s="136">
        <v>0.18</v>
      </c>
      <c r="U1362" s="136">
        <v>0.17</v>
      </c>
      <c r="V1362" s="136">
        <v>0.22</v>
      </c>
      <c r="W1362" s="136">
        <v>0.33</v>
      </c>
      <c r="X1362" s="136">
        <v>0.56000000000000005</v>
      </c>
      <c r="Y1362" s="136">
        <v>0.75</v>
      </c>
      <c r="Z1362" s="136">
        <v>1.31</v>
      </c>
      <c r="AA1362" s="136">
        <v>1.53</v>
      </c>
    </row>
    <row r="1363" spans="1:27" ht="23.4" thickBot="1">
      <c r="A1363" s="115" t="s">
        <v>3026</v>
      </c>
      <c r="B1363" s="144">
        <v>0.22</v>
      </c>
      <c r="C1363" s="148">
        <v>-0.14000000000000001</v>
      </c>
      <c r="D1363" s="116">
        <f t="shared" si="44"/>
        <v>2020</v>
      </c>
      <c r="G1363" s="141" t="s">
        <v>1658</v>
      </c>
      <c r="H1363" s="116">
        <v>11</v>
      </c>
      <c r="I1363" s="116">
        <v>2020</v>
      </c>
      <c r="J1363" t="str">
        <f t="shared" si="43"/>
        <v>11/06/2020</v>
      </c>
      <c r="N1363" s="137">
        <v>44141</v>
      </c>
      <c r="O1363" s="138">
        <v>0.14000000000000001</v>
      </c>
      <c r="P1363" s="138">
        <v>0.16</v>
      </c>
      <c r="Q1363" s="138">
        <v>0.17</v>
      </c>
      <c r="R1363" s="138" t="s">
        <v>434</v>
      </c>
      <c r="S1363" s="138">
        <v>0.18</v>
      </c>
      <c r="T1363" s="138">
        <v>0.19</v>
      </c>
      <c r="U1363" s="138">
        <v>0.19</v>
      </c>
      <c r="V1363" s="138">
        <v>0.22</v>
      </c>
      <c r="W1363" s="138">
        <v>0.32</v>
      </c>
      <c r="X1363" s="138">
        <v>0.51</v>
      </c>
      <c r="Y1363" s="138">
        <v>0.66</v>
      </c>
      <c r="Z1363" s="138">
        <v>1.19</v>
      </c>
      <c r="AA1363" s="138">
        <v>1.41</v>
      </c>
    </row>
    <row r="1364" spans="1:27" ht="23.4" thickBot="1">
      <c r="A1364" s="115" t="s">
        <v>3027</v>
      </c>
      <c r="B1364" s="143">
        <v>0.22</v>
      </c>
      <c r="C1364" s="147">
        <v>-0.08</v>
      </c>
      <c r="D1364" s="116">
        <f t="shared" si="44"/>
        <v>2020</v>
      </c>
      <c r="G1364" s="140" t="s">
        <v>1658</v>
      </c>
      <c r="H1364" s="116">
        <v>12</v>
      </c>
      <c r="I1364" s="116">
        <v>2020</v>
      </c>
      <c r="J1364" t="str">
        <f t="shared" si="43"/>
        <v>12/06/2020</v>
      </c>
      <c r="N1364" s="135">
        <v>44171</v>
      </c>
      <c r="O1364" s="136">
        <v>0.14000000000000001</v>
      </c>
      <c r="P1364" s="136">
        <v>0.15</v>
      </c>
      <c r="Q1364" s="136">
        <v>0.16</v>
      </c>
      <c r="R1364" s="136" t="s">
        <v>434</v>
      </c>
      <c r="S1364" s="136">
        <v>0.18</v>
      </c>
      <c r="T1364" s="136">
        <v>0.18</v>
      </c>
      <c r="U1364" s="136">
        <v>0.19</v>
      </c>
      <c r="V1364" s="136">
        <v>0.22</v>
      </c>
      <c r="W1364" s="136">
        <v>0.33</v>
      </c>
      <c r="X1364" s="136">
        <v>0.54</v>
      </c>
      <c r="Y1364" s="136">
        <v>0.71</v>
      </c>
      <c r="Z1364" s="136">
        <v>1.24</v>
      </c>
      <c r="AA1364" s="136">
        <v>1.45</v>
      </c>
    </row>
    <row r="1365" spans="1:27" ht="23.4" thickBot="1">
      <c r="A1365" s="115" t="s">
        <v>3028</v>
      </c>
      <c r="B1365" s="144">
        <v>0.22</v>
      </c>
      <c r="C1365" s="148">
        <v>-0.09</v>
      </c>
      <c r="D1365" s="116">
        <f t="shared" si="44"/>
        <v>2020</v>
      </c>
      <c r="G1365" s="141" t="s">
        <v>1658</v>
      </c>
      <c r="H1365" s="116">
        <v>15</v>
      </c>
      <c r="I1365" s="116">
        <v>2020</v>
      </c>
      <c r="J1365" t="str">
        <f t="shared" si="43"/>
        <v>15/06/2020</v>
      </c>
      <c r="N1365" s="138" t="s">
        <v>1259</v>
      </c>
      <c r="O1365" s="138">
        <v>0.15</v>
      </c>
      <c r="P1365" s="138">
        <v>0.16</v>
      </c>
      <c r="Q1365" s="138">
        <v>0.18</v>
      </c>
      <c r="R1365" s="138" t="s">
        <v>434</v>
      </c>
      <c r="S1365" s="138">
        <v>0.19</v>
      </c>
      <c r="T1365" s="138">
        <v>0.17</v>
      </c>
      <c r="U1365" s="138">
        <v>0.19</v>
      </c>
      <c r="V1365" s="138">
        <v>0.22</v>
      </c>
      <c r="W1365" s="138">
        <v>0.33</v>
      </c>
      <c r="X1365" s="138">
        <v>0.54</v>
      </c>
      <c r="Y1365" s="138">
        <v>0.71</v>
      </c>
      <c r="Z1365" s="138">
        <v>1.24</v>
      </c>
      <c r="AA1365" s="138">
        <v>1.45</v>
      </c>
    </row>
    <row r="1366" spans="1:27" ht="23.4" thickBot="1">
      <c r="A1366" s="115" t="s">
        <v>3029</v>
      </c>
      <c r="B1366" s="143">
        <v>0.23</v>
      </c>
      <c r="C1366" s="147">
        <v>-0.06</v>
      </c>
      <c r="D1366" s="116">
        <f t="shared" si="44"/>
        <v>2020</v>
      </c>
      <c r="G1366" s="140" t="s">
        <v>1658</v>
      </c>
      <c r="H1366" s="116">
        <v>16</v>
      </c>
      <c r="I1366" s="116">
        <v>2020</v>
      </c>
      <c r="J1366" t="str">
        <f t="shared" si="43"/>
        <v>16/06/2020</v>
      </c>
      <c r="N1366" s="136" t="s">
        <v>1260</v>
      </c>
      <c r="O1366" s="136">
        <v>0.14000000000000001</v>
      </c>
      <c r="P1366" s="136">
        <v>0.15</v>
      </c>
      <c r="Q1366" s="136">
        <v>0.17</v>
      </c>
      <c r="R1366" s="136" t="s">
        <v>434</v>
      </c>
      <c r="S1366" s="136">
        <v>0.19</v>
      </c>
      <c r="T1366" s="136">
        <v>0.18</v>
      </c>
      <c r="U1366" s="136">
        <v>0.21</v>
      </c>
      <c r="V1366" s="136">
        <v>0.23</v>
      </c>
      <c r="W1366" s="136">
        <v>0.34</v>
      </c>
      <c r="X1366" s="136">
        <v>0.56000000000000005</v>
      </c>
      <c r="Y1366" s="136">
        <v>0.75</v>
      </c>
      <c r="Z1366" s="136">
        <v>1.31</v>
      </c>
      <c r="AA1366" s="136">
        <v>1.54</v>
      </c>
    </row>
    <row r="1367" spans="1:27" ht="23.4" thickBot="1">
      <c r="A1367" s="115" t="s">
        <v>3030</v>
      </c>
      <c r="B1367" s="144">
        <v>0.23</v>
      </c>
      <c r="C1367" s="148">
        <v>-0.06</v>
      </c>
      <c r="D1367" s="116">
        <f t="shared" si="44"/>
        <v>2020</v>
      </c>
      <c r="G1367" s="141" t="s">
        <v>1658</v>
      </c>
      <c r="H1367" s="116">
        <v>17</v>
      </c>
      <c r="I1367" s="116">
        <v>2020</v>
      </c>
      <c r="J1367" t="str">
        <f t="shared" si="43"/>
        <v>17/06/2020</v>
      </c>
      <c r="N1367" s="138" t="s">
        <v>1261</v>
      </c>
      <c r="O1367" s="138">
        <v>0.13</v>
      </c>
      <c r="P1367" s="138">
        <v>0.15</v>
      </c>
      <c r="Q1367" s="138">
        <v>0.17</v>
      </c>
      <c r="R1367" s="138" t="s">
        <v>434</v>
      </c>
      <c r="S1367" s="138">
        <v>0.18</v>
      </c>
      <c r="T1367" s="138">
        <v>0.19</v>
      </c>
      <c r="U1367" s="138">
        <v>0.19</v>
      </c>
      <c r="V1367" s="138">
        <v>0.23</v>
      </c>
      <c r="W1367" s="138">
        <v>0.34</v>
      </c>
      <c r="X1367" s="138">
        <v>0.55000000000000004</v>
      </c>
      <c r="Y1367" s="138">
        <v>0.74</v>
      </c>
      <c r="Z1367" s="138">
        <v>1.3</v>
      </c>
      <c r="AA1367" s="138">
        <v>1.52</v>
      </c>
    </row>
    <row r="1368" spans="1:27" ht="23.4" thickBot="1">
      <c r="A1368" s="115" t="s">
        <v>3031</v>
      </c>
      <c r="B1368" s="143">
        <v>0.22</v>
      </c>
      <c r="C1368" s="147">
        <v>-0.11</v>
      </c>
      <c r="D1368" s="116">
        <f t="shared" si="44"/>
        <v>2020</v>
      </c>
      <c r="G1368" s="140" t="s">
        <v>1658</v>
      </c>
      <c r="H1368" s="116">
        <v>18</v>
      </c>
      <c r="I1368" s="116">
        <v>2020</v>
      </c>
      <c r="J1368" t="str">
        <f t="shared" si="43"/>
        <v>18/06/2020</v>
      </c>
      <c r="N1368" s="136" t="s">
        <v>1262</v>
      </c>
      <c r="O1368" s="136">
        <v>0.13</v>
      </c>
      <c r="P1368" s="136">
        <v>0.14000000000000001</v>
      </c>
      <c r="Q1368" s="136">
        <v>0.16</v>
      </c>
      <c r="R1368" s="136" t="s">
        <v>434</v>
      </c>
      <c r="S1368" s="136">
        <v>0.17</v>
      </c>
      <c r="T1368" s="136">
        <v>0.19</v>
      </c>
      <c r="U1368" s="136">
        <v>0.19</v>
      </c>
      <c r="V1368" s="136">
        <v>0.22</v>
      </c>
      <c r="W1368" s="136">
        <v>0.34</v>
      </c>
      <c r="X1368" s="136">
        <v>0.54</v>
      </c>
      <c r="Y1368" s="136">
        <v>0.71</v>
      </c>
      <c r="Z1368" s="136">
        <v>1.24</v>
      </c>
      <c r="AA1368" s="136">
        <v>1.47</v>
      </c>
    </row>
    <row r="1369" spans="1:27" ht="23.4" thickBot="1">
      <c r="A1369" s="115" t="s">
        <v>3032</v>
      </c>
      <c r="B1369" s="144">
        <v>0.22</v>
      </c>
      <c r="C1369" s="148">
        <v>-0.13</v>
      </c>
      <c r="D1369" s="116">
        <f t="shared" si="44"/>
        <v>2020</v>
      </c>
      <c r="G1369" s="141" t="s">
        <v>1658</v>
      </c>
      <c r="H1369" s="116">
        <v>19</v>
      </c>
      <c r="I1369" s="116">
        <v>2020</v>
      </c>
      <c r="J1369" t="str">
        <f t="shared" si="43"/>
        <v>19/06/2020</v>
      </c>
      <c r="N1369" s="138" t="s">
        <v>1263</v>
      </c>
      <c r="O1369" s="138">
        <v>0.13</v>
      </c>
      <c r="P1369" s="138">
        <v>0.14000000000000001</v>
      </c>
      <c r="Q1369" s="138">
        <v>0.15</v>
      </c>
      <c r="R1369" s="138" t="s">
        <v>434</v>
      </c>
      <c r="S1369" s="138">
        <v>0.17</v>
      </c>
      <c r="T1369" s="138">
        <v>0.18</v>
      </c>
      <c r="U1369" s="138">
        <v>0.19</v>
      </c>
      <c r="V1369" s="138">
        <v>0.22</v>
      </c>
      <c r="W1369" s="138">
        <v>0.33</v>
      </c>
      <c r="X1369" s="138">
        <v>0.53</v>
      </c>
      <c r="Y1369" s="138">
        <v>0.7</v>
      </c>
      <c r="Z1369" s="138">
        <v>1.23</v>
      </c>
      <c r="AA1369" s="138">
        <v>1.47</v>
      </c>
    </row>
    <row r="1370" spans="1:27" ht="23.4" thickBot="1">
      <c r="A1370" s="115" t="s">
        <v>3033</v>
      </c>
      <c r="B1370" s="143">
        <v>0.22</v>
      </c>
      <c r="C1370" s="147">
        <v>-0.17</v>
      </c>
      <c r="D1370" s="116">
        <f t="shared" si="44"/>
        <v>2020</v>
      </c>
      <c r="G1370" s="140" t="s">
        <v>1658</v>
      </c>
      <c r="H1370" s="116">
        <v>22</v>
      </c>
      <c r="I1370" s="116">
        <v>2020</v>
      </c>
      <c r="J1370" t="str">
        <f t="shared" si="43"/>
        <v>22/06/2020</v>
      </c>
      <c r="N1370" s="136" t="s">
        <v>1264</v>
      </c>
      <c r="O1370" s="136">
        <v>0.14000000000000001</v>
      </c>
      <c r="P1370" s="136">
        <v>0.15</v>
      </c>
      <c r="Q1370" s="136">
        <v>0.16</v>
      </c>
      <c r="R1370" s="136" t="s">
        <v>434</v>
      </c>
      <c r="S1370" s="136">
        <v>0.18</v>
      </c>
      <c r="T1370" s="136">
        <v>0.17</v>
      </c>
      <c r="U1370" s="136">
        <v>0.19</v>
      </c>
      <c r="V1370" s="136">
        <v>0.22</v>
      </c>
      <c r="W1370" s="136">
        <v>0.34</v>
      </c>
      <c r="X1370" s="136">
        <v>0.54</v>
      </c>
      <c r="Y1370" s="136">
        <v>0.71</v>
      </c>
      <c r="Z1370" s="136">
        <v>1.23</v>
      </c>
      <c r="AA1370" s="136">
        <v>1.46</v>
      </c>
    </row>
    <row r="1371" spans="1:27" ht="23.4" thickBot="1">
      <c r="A1371" s="115" t="s">
        <v>3034</v>
      </c>
      <c r="B1371" s="144">
        <v>0.22</v>
      </c>
      <c r="C1371" s="148">
        <v>-0.18</v>
      </c>
      <c r="D1371" s="116">
        <f t="shared" si="44"/>
        <v>2020</v>
      </c>
      <c r="G1371" s="141" t="s">
        <v>1658</v>
      </c>
      <c r="H1371" s="116">
        <v>23</v>
      </c>
      <c r="I1371" s="116">
        <v>2020</v>
      </c>
      <c r="J1371" t="str">
        <f t="shared" si="43"/>
        <v>23/06/2020</v>
      </c>
      <c r="N1371" s="138" t="s">
        <v>1265</v>
      </c>
      <c r="O1371" s="138">
        <v>0.12</v>
      </c>
      <c r="P1371" s="138">
        <v>0.14000000000000001</v>
      </c>
      <c r="Q1371" s="138">
        <v>0.16</v>
      </c>
      <c r="R1371" s="138" t="s">
        <v>434</v>
      </c>
      <c r="S1371" s="138">
        <v>0.17</v>
      </c>
      <c r="T1371" s="138">
        <v>0.18</v>
      </c>
      <c r="U1371" s="138">
        <v>0.18</v>
      </c>
      <c r="V1371" s="138">
        <v>0.22</v>
      </c>
      <c r="W1371" s="138">
        <v>0.33</v>
      </c>
      <c r="X1371" s="138">
        <v>0.54</v>
      </c>
      <c r="Y1371" s="138">
        <v>0.72</v>
      </c>
      <c r="Z1371" s="138">
        <v>1.25</v>
      </c>
      <c r="AA1371" s="138">
        <v>1.49</v>
      </c>
    </row>
    <row r="1372" spans="1:27" ht="23.4" thickBot="1">
      <c r="A1372" s="115" t="s">
        <v>3035</v>
      </c>
      <c r="B1372" s="143">
        <v>0.21</v>
      </c>
      <c r="C1372" s="147">
        <v>-0.18</v>
      </c>
      <c r="D1372" s="116">
        <f t="shared" si="44"/>
        <v>2020</v>
      </c>
      <c r="G1372" s="140" t="s">
        <v>1658</v>
      </c>
      <c r="H1372" s="116">
        <v>24</v>
      </c>
      <c r="I1372" s="116">
        <v>2020</v>
      </c>
      <c r="J1372" t="str">
        <f t="shared" si="43"/>
        <v>24/06/2020</v>
      </c>
      <c r="N1372" s="136" t="s">
        <v>1266</v>
      </c>
      <c r="O1372" s="136">
        <v>0.11</v>
      </c>
      <c r="P1372" s="136">
        <v>0.14000000000000001</v>
      </c>
      <c r="Q1372" s="136">
        <v>0.15</v>
      </c>
      <c r="R1372" s="136" t="s">
        <v>434</v>
      </c>
      <c r="S1372" s="136">
        <v>0.17</v>
      </c>
      <c r="T1372" s="136">
        <v>0.17</v>
      </c>
      <c r="U1372" s="136">
        <v>0.19</v>
      </c>
      <c r="V1372" s="136">
        <v>0.21</v>
      </c>
      <c r="W1372" s="136">
        <v>0.33</v>
      </c>
      <c r="X1372" s="136">
        <v>0.52</v>
      </c>
      <c r="Y1372" s="136">
        <v>0.69</v>
      </c>
      <c r="Z1372" s="136">
        <v>1.21</v>
      </c>
      <c r="AA1372" s="136">
        <v>1.44</v>
      </c>
    </row>
    <row r="1373" spans="1:27" ht="23.4" thickBot="1">
      <c r="A1373" s="115" t="s">
        <v>3036</v>
      </c>
      <c r="B1373" s="144">
        <v>0.21</v>
      </c>
      <c r="C1373" s="148">
        <v>-0.2</v>
      </c>
      <c r="D1373" s="116">
        <f t="shared" si="44"/>
        <v>2020</v>
      </c>
      <c r="G1373" s="141" t="s">
        <v>1658</v>
      </c>
      <c r="H1373" s="116">
        <v>25</v>
      </c>
      <c r="I1373" s="116">
        <v>2020</v>
      </c>
      <c r="J1373" t="str">
        <f t="shared" si="43"/>
        <v>25/06/2020</v>
      </c>
      <c r="N1373" s="138" t="s">
        <v>1267</v>
      </c>
      <c r="O1373" s="138">
        <v>0.13</v>
      </c>
      <c r="P1373" s="138">
        <v>0.14000000000000001</v>
      </c>
      <c r="Q1373" s="138">
        <v>0.16</v>
      </c>
      <c r="R1373" s="138" t="s">
        <v>434</v>
      </c>
      <c r="S1373" s="138">
        <v>0.17</v>
      </c>
      <c r="T1373" s="138">
        <v>0.17</v>
      </c>
      <c r="U1373" s="138">
        <v>0.17</v>
      </c>
      <c r="V1373" s="138">
        <v>0.21</v>
      </c>
      <c r="W1373" s="138">
        <v>0.32</v>
      </c>
      <c r="X1373" s="138">
        <v>0.53</v>
      </c>
      <c r="Y1373" s="138">
        <v>0.68</v>
      </c>
      <c r="Z1373" s="138">
        <v>1.2</v>
      </c>
      <c r="AA1373" s="138">
        <v>1.43</v>
      </c>
    </row>
    <row r="1374" spans="1:27" ht="23.4" thickBot="1">
      <c r="A1374" s="115" t="s">
        <v>3037</v>
      </c>
      <c r="B1374" s="143">
        <v>0.19</v>
      </c>
      <c r="C1374" s="147">
        <v>-0.23</v>
      </c>
      <c r="D1374" s="116">
        <f t="shared" si="44"/>
        <v>2020</v>
      </c>
      <c r="G1374" s="140" t="s">
        <v>1658</v>
      </c>
      <c r="H1374" s="116">
        <v>26</v>
      </c>
      <c r="I1374" s="116">
        <v>2020</v>
      </c>
      <c r="J1374" t="str">
        <f t="shared" si="43"/>
        <v>26/06/2020</v>
      </c>
      <c r="N1374" s="136" t="s">
        <v>1268</v>
      </c>
      <c r="O1374" s="136">
        <v>0.12</v>
      </c>
      <c r="P1374" s="136">
        <v>0.15</v>
      </c>
      <c r="Q1374" s="136">
        <v>0.14000000000000001</v>
      </c>
      <c r="R1374" s="136" t="s">
        <v>434</v>
      </c>
      <c r="S1374" s="136">
        <v>0.17</v>
      </c>
      <c r="T1374" s="136">
        <v>0.17</v>
      </c>
      <c r="U1374" s="136">
        <v>0.17</v>
      </c>
      <c r="V1374" s="136">
        <v>0.19</v>
      </c>
      <c r="W1374" s="136">
        <v>0.3</v>
      </c>
      <c r="X1374" s="136">
        <v>0.49</v>
      </c>
      <c r="Y1374" s="136">
        <v>0.64</v>
      </c>
      <c r="Z1374" s="136">
        <v>1.1499999999999999</v>
      </c>
      <c r="AA1374" s="136">
        <v>1.37</v>
      </c>
    </row>
    <row r="1375" spans="1:27" ht="23.4" thickBot="1">
      <c r="A1375" s="115" t="s">
        <v>3038</v>
      </c>
      <c r="B1375" s="144">
        <v>0.18</v>
      </c>
      <c r="C1375" s="148">
        <v>-0.22</v>
      </c>
      <c r="D1375" s="116">
        <f t="shared" si="44"/>
        <v>2020</v>
      </c>
      <c r="G1375" s="141" t="s">
        <v>1658</v>
      </c>
      <c r="H1375" s="116">
        <v>29</v>
      </c>
      <c r="I1375" s="116">
        <v>2020</v>
      </c>
      <c r="J1375" t="str">
        <f t="shared" si="43"/>
        <v>29/06/2020</v>
      </c>
      <c r="N1375" s="138" t="s">
        <v>1269</v>
      </c>
      <c r="O1375" s="138">
        <v>0.11</v>
      </c>
      <c r="P1375" s="138">
        <v>0.14000000000000001</v>
      </c>
      <c r="Q1375" s="138">
        <v>0.14000000000000001</v>
      </c>
      <c r="R1375" s="138" t="s">
        <v>434</v>
      </c>
      <c r="S1375" s="138">
        <v>0.18</v>
      </c>
      <c r="T1375" s="138">
        <v>0.16</v>
      </c>
      <c r="U1375" s="138">
        <v>0.16</v>
      </c>
      <c r="V1375" s="138">
        <v>0.18</v>
      </c>
      <c r="W1375" s="138">
        <v>0.28000000000000003</v>
      </c>
      <c r="X1375" s="138">
        <v>0.47</v>
      </c>
      <c r="Y1375" s="138">
        <v>0.64</v>
      </c>
      <c r="Z1375" s="138">
        <v>1.1599999999999999</v>
      </c>
      <c r="AA1375" s="138">
        <v>1.39</v>
      </c>
    </row>
    <row r="1376" spans="1:27" ht="23.4" thickBot="1">
      <c r="A1376" s="115" t="s">
        <v>3039</v>
      </c>
      <c r="B1376" s="143">
        <v>0.18</v>
      </c>
      <c r="C1376" s="147">
        <v>-0.2</v>
      </c>
      <c r="D1376" s="116">
        <f t="shared" si="44"/>
        <v>2020</v>
      </c>
      <c r="G1376" s="140" t="s">
        <v>1658</v>
      </c>
      <c r="H1376" s="116">
        <v>30</v>
      </c>
      <c r="I1376" s="116">
        <v>2020</v>
      </c>
      <c r="J1376" t="str">
        <f t="shared" si="43"/>
        <v>30/06/2020</v>
      </c>
      <c r="N1376" s="136" t="s">
        <v>1270</v>
      </c>
      <c r="O1376" s="136">
        <v>0.13</v>
      </c>
      <c r="P1376" s="136">
        <v>0.14000000000000001</v>
      </c>
      <c r="Q1376" s="136">
        <v>0.16</v>
      </c>
      <c r="R1376" s="136" t="s">
        <v>434</v>
      </c>
      <c r="S1376" s="136">
        <v>0.18</v>
      </c>
      <c r="T1376" s="136">
        <v>0.16</v>
      </c>
      <c r="U1376" s="136">
        <v>0.16</v>
      </c>
      <c r="V1376" s="136">
        <v>0.18</v>
      </c>
      <c r="W1376" s="136">
        <v>0.28999999999999998</v>
      </c>
      <c r="X1376" s="136">
        <v>0.49</v>
      </c>
      <c r="Y1376" s="136">
        <v>0.66</v>
      </c>
      <c r="Z1376" s="136">
        <v>1.18</v>
      </c>
      <c r="AA1376" s="136">
        <v>1.41</v>
      </c>
    </row>
    <row r="1377" spans="1:27" ht="23.4" thickBot="1">
      <c r="A1377" s="115" t="s">
        <v>3040</v>
      </c>
      <c r="B1377" s="144">
        <v>0.19</v>
      </c>
      <c r="C1377" s="148">
        <v>-0.2</v>
      </c>
      <c r="D1377" s="116">
        <f t="shared" si="44"/>
        <v>2020</v>
      </c>
      <c r="G1377" s="141" t="s">
        <v>1659</v>
      </c>
      <c r="H1377" s="116">
        <v>1</v>
      </c>
      <c r="I1377" s="116">
        <v>2020</v>
      </c>
      <c r="J1377" t="str">
        <f t="shared" si="43"/>
        <v>1/07/2020</v>
      </c>
      <c r="N1377" s="137">
        <v>43837</v>
      </c>
      <c r="O1377" s="138">
        <v>0.12</v>
      </c>
      <c r="P1377" s="138">
        <v>0.12</v>
      </c>
      <c r="Q1377" s="138">
        <v>0.14000000000000001</v>
      </c>
      <c r="R1377" s="138" t="s">
        <v>434</v>
      </c>
      <c r="S1377" s="138">
        <v>0.17</v>
      </c>
      <c r="T1377" s="138">
        <v>0.16</v>
      </c>
      <c r="U1377" s="138">
        <v>0.17</v>
      </c>
      <c r="V1377" s="138">
        <v>0.19</v>
      </c>
      <c r="W1377" s="138">
        <v>0.31</v>
      </c>
      <c r="X1377" s="138">
        <v>0.52</v>
      </c>
      <c r="Y1377" s="138">
        <v>0.69</v>
      </c>
      <c r="Z1377" s="138">
        <v>1.2</v>
      </c>
      <c r="AA1377" s="138">
        <v>1.43</v>
      </c>
    </row>
    <row r="1378" spans="1:27" ht="23.4" thickBot="1">
      <c r="A1378" s="115" t="s">
        <v>3041</v>
      </c>
      <c r="B1378" s="143">
        <v>0.19</v>
      </c>
      <c r="C1378" s="147">
        <v>-0.23</v>
      </c>
      <c r="D1378" s="116">
        <f t="shared" si="44"/>
        <v>2020</v>
      </c>
      <c r="G1378" s="140" t="s">
        <v>1659</v>
      </c>
      <c r="H1378" s="116">
        <v>2</v>
      </c>
      <c r="I1378" s="116">
        <v>2020</v>
      </c>
      <c r="J1378" t="str">
        <f t="shared" si="43"/>
        <v>2/07/2020</v>
      </c>
      <c r="N1378" s="135">
        <v>43868</v>
      </c>
      <c r="O1378" s="136">
        <v>0.13</v>
      </c>
      <c r="P1378" s="136">
        <v>0.14000000000000001</v>
      </c>
      <c r="Q1378" s="136">
        <v>0.14000000000000001</v>
      </c>
      <c r="R1378" s="136" t="s">
        <v>434</v>
      </c>
      <c r="S1378" s="136">
        <v>0.16</v>
      </c>
      <c r="T1378" s="136">
        <v>0.16</v>
      </c>
      <c r="U1378" s="136">
        <v>0.16</v>
      </c>
      <c r="V1378" s="136">
        <v>0.19</v>
      </c>
      <c r="W1378" s="136">
        <v>0.28999999999999998</v>
      </c>
      <c r="X1378" s="136">
        <v>0.5</v>
      </c>
      <c r="Y1378" s="136">
        <v>0.68</v>
      </c>
      <c r="Z1378" s="136">
        <v>1.2</v>
      </c>
      <c r="AA1378" s="136">
        <v>1.43</v>
      </c>
    </row>
    <row r="1379" spans="1:27" ht="23.4" thickBot="1">
      <c r="A1379" s="115" t="s">
        <v>3042</v>
      </c>
      <c r="B1379" s="144">
        <v>0.19</v>
      </c>
      <c r="C1379" s="148">
        <v>-0.24</v>
      </c>
      <c r="D1379" s="116">
        <f t="shared" si="44"/>
        <v>2020</v>
      </c>
      <c r="G1379" s="141" t="s">
        <v>1659</v>
      </c>
      <c r="H1379" s="116">
        <v>6</v>
      </c>
      <c r="I1379" s="116">
        <v>2020</v>
      </c>
      <c r="J1379" t="str">
        <f t="shared" si="43"/>
        <v>6/07/2020</v>
      </c>
      <c r="N1379" s="137">
        <v>43989</v>
      </c>
      <c r="O1379" s="138">
        <v>0.12</v>
      </c>
      <c r="P1379" s="138">
        <v>0.14000000000000001</v>
      </c>
      <c r="Q1379" s="138">
        <v>0.15</v>
      </c>
      <c r="R1379" s="138" t="s">
        <v>434</v>
      </c>
      <c r="S1379" s="138">
        <v>0.16</v>
      </c>
      <c r="T1379" s="138">
        <v>0.16</v>
      </c>
      <c r="U1379" s="138">
        <v>0.16</v>
      </c>
      <c r="V1379" s="138">
        <v>0.19</v>
      </c>
      <c r="W1379" s="138">
        <v>0.31</v>
      </c>
      <c r="X1379" s="138">
        <v>0.51</v>
      </c>
      <c r="Y1379" s="138">
        <v>0.69</v>
      </c>
      <c r="Z1379" s="138">
        <v>1.21</v>
      </c>
      <c r="AA1379" s="138">
        <v>1.45</v>
      </c>
    </row>
    <row r="1380" spans="1:27" ht="23.4" thickBot="1">
      <c r="A1380" s="115" t="s">
        <v>3043</v>
      </c>
      <c r="B1380" s="143">
        <v>0.19</v>
      </c>
      <c r="C1380" s="147">
        <v>-0.27</v>
      </c>
      <c r="D1380" s="116">
        <f t="shared" si="44"/>
        <v>2020</v>
      </c>
      <c r="G1380" s="140" t="s">
        <v>1659</v>
      </c>
      <c r="H1380" s="116">
        <v>7</v>
      </c>
      <c r="I1380" s="116">
        <v>2020</v>
      </c>
      <c r="J1380" t="str">
        <f t="shared" si="43"/>
        <v>7/07/2020</v>
      </c>
      <c r="N1380" s="135">
        <v>44019</v>
      </c>
      <c r="O1380" s="136">
        <v>0.12</v>
      </c>
      <c r="P1380" s="136">
        <v>0.14000000000000001</v>
      </c>
      <c r="Q1380" s="136">
        <v>0.15</v>
      </c>
      <c r="R1380" s="136" t="s">
        <v>434</v>
      </c>
      <c r="S1380" s="136">
        <v>0.17</v>
      </c>
      <c r="T1380" s="136">
        <v>0.15</v>
      </c>
      <c r="U1380" s="136">
        <v>0.16</v>
      </c>
      <c r="V1380" s="136">
        <v>0.19</v>
      </c>
      <c r="W1380" s="136">
        <v>0.28999999999999998</v>
      </c>
      <c r="X1380" s="136">
        <v>0.48</v>
      </c>
      <c r="Y1380" s="136">
        <v>0.65</v>
      </c>
      <c r="Z1380" s="136">
        <v>1.1499999999999999</v>
      </c>
      <c r="AA1380" s="136">
        <v>1.38</v>
      </c>
    </row>
    <row r="1381" spans="1:27" ht="23.4" thickBot="1">
      <c r="A1381" s="115" t="s">
        <v>3044</v>
      </c>
      <c r="B1381" s="144">
        <v>0.19</v>
      </c>
      <c r="C1381" s="148">
        <v>-0.24</v>
      </c>
      <c r="D1381" s="116">
        <f t="shared" si="44"/>
        <v>2020</v>
      </c>
      <c r="G1381" s="141" t="s">
        <v>1659</v>
      </c>
      <c r="H1381" s="116">
        <v>8</v>
      </c>
      <c r="I1381" s="116">
        <v>2020</v>
      </c>
      <c r="J1381" t="str">
        <f t="shared" si="43"/>
        <v>8/07/2020</v>
      </c>
      <c r="N1381" s="137">
        <v>44050</v>
      </c>
      <c r="O1381" s="138">
        <v>0.11</v>
      </c>
      <c r="P1381" s="138">
        <v>0.13</v>
      </c>
      <c r="Q1381" s="138">
        <v>0.15</v>
      </c>
      <c r="R1381" s="138" t="s">
        <v>434</v>
      </c>
      <c r="S1381" s="138">
        <v>0.17</v>
      </c>
      <c r="T1381" s="138">
        <v>0.15</v>
      </c>
      <c r="U1381" s="138">
        <v>0.16</v>
      </c>
      <c r="V1381" s="138">
        <v>0.19</v>
      </c>
      <c r="W1381" s="138">
        <v>0.3</v>
      </c>
      <c r="X1381" s="138">
        <v>0.49</v>
      </c>
      <c r="Y1381" s="138">
        <v>0.67</v>
      </c>
      <c r="Z1381" s="138">
        <v>1.1599999999999999</v>
      </c>
      <c r="AA1381" s="138">
        <v>1.39</v>
      </c>
    </row>
    <row r="1382" spans="1:27" ht="23.4" thickBot="1">
      <c r="A1382" s="115" t="s">
        <v>3045</v>
      </c>
      <c r="B1382" s="143">
        <v>0.18</v>
      </c>
      <c r="C1382" s="147">
        <v>-0.28999999999999998</v>
      </c>
      <c r="D1382" s="116">
        <f t="shared" si="44"/>
        <v>2020</v>
      </c>
      <c r="G1382" s="140" t="s">
        <v>1659</v>
      </c>
      <c r="H1382" s="116">
        <v>9</v>
      </c>
      <c r="I1382" s="116">
        <v>2020</v>
      </c>
      <c r="J1382" t="str">
        <f t="shared" si="43"/>
        <v>9/07/2020</v>
      </c>
      <c r="N1382" s="135">
        <v>44081</v>
      </c>
      <c r="O1382" s="136">
        <v>0.11</v>
      </c>
      <c r="P1382" s="136">
        <v>0.12</v>
      </c>
      <c r="Q1382" s="136">
        <v>0.13</v>
      </c>
      <c r="R1382" s="136" t="s">
        <v>434</v>
      </c>
      <c r="S1382" s="136">
        <v>0.16</v>
      </c>
      <c r="T1382" s="136">
        <v>0.15</v>
      </c>
      <c r="U1382" s="136">
        <v>0.16</v>
      </c>
      <c r="V1382" s="136">
        <v>0.18</v>
      </c>
      <c r="W1382" s="136">
        <v>0.28000000000000003</v>
      </c>
      <c r="X1382" s="136">
        <v>0.46</v>
      </c>
      <c r="Y1382" s="136">
        <v>0.62</v>
      </c>
      <c r="Z1382" s="136">
        <v>1.0900000000000001</v>
      </c>
      <c r="AA1382" s="136">
        <v>1.32</v>
      </c>
    </row>
    <row r="1383" spans="1:27" ht="23.4" thickBot="1">
      <c r="A1383" s="115" t="s">
        <v>3046</v>
      </c>
      <c r="B1383" s="144">
        <v>0.19</v>
      </c>
      <c r="C1383" s="148">
        <v>-0.27</v>
      </c>
      <c r="D1383" s="116">
        <f t="shared" si="44"/>
        <v>2020</v>
      </c>
      <c r="G1383" s="141" t="s">
        <v>1659</v>
      </c>
      <c r="H1383" s="116">
        <v>10</v>
      </c>
      <c r="I1383" s="116">
        <v>2020</v>
      </c>
      <c r="J1383" t="str">
        <f t="shared" si="43"/>
        <v>10/07/2020</v>
      </c>
      <c r="N1383" s="137">
        <v>44111</v>
      </c>
      <c r="O1383" s="138">
        <v>0.1</v>
      </c>
      <c r="P1383" s="138">
        <v>0.12</v>
      </c>
      <c r="Q1383" s="138">
        <v>0.13</v>
      </c>
      <c r="R1383" s="138" t="s">
        <v>434</v>
      </c>
      <c r="S1383" s="138">
        <v>0.15</v>
      </c>
      <c r="T1383" s="138">
        <v>0.15</v>
      </c>
      <c r="U1383" s="138">
        <v>0.16</v>
      </c>
      <c r="V1383" s="138">
        <v>0.19</v>
      </c>
      <c r="W1383" s="138">
        <v>0.3</v>
      </c>
      <c r="X1383" s="138">
        <v>0.49</v>
      </c>
      <c r="Y1383" s="138">
        <v>0.65</v>
      </c>
      <c r="Z1383" s="138">
        <v>1.1200000000000001</v>
      </c>
      <c r="AA1383" s="138">
        <v>1.33</v>
      </c>
    </row>
    <row r="1384" spans="1:27" ht="23.4" thickBot="1">
      <c r="A1384" s="115" t="s">
        <v>3047</v>
      </c>
      <c r="B1384" s="143">
        <v>0.19</v>
      </c>
      <c r="C1384" s="147">
        <v>-0.28999999999999998</v>
      </c>
      <c r="D1384" s="116">
        <f t="shared" si="44"/>
        <v>2020</v>
      </c>
      <c r="G1384" s="140" t="s">
        <v>1659</v>
      </c>
      <c r="H1384" s="116">
        <v>13</v>
      </c>
      <c r="I1384" s="116">
        <v>2020</v>
      </c>
      <c r="J1384" t="str">
        <f t="shared" si="43"/>
        <v>13/07/2020</v>
      </c>
      <c r="N1384" s="136" t="s">
        <v>1271</v>
      </c>
      <c r="O1384" s="136">
        <v>0.11</v>
      </c>
      <c r="P1384" s="136">
        <v>0.12</v>
      </c>
      <c r="Q1384" s="136">
        <v>0.14000000000000001</v>
      </c>
      <c r="R1384" s="136" t="s">
        <v>434</v>
      </c>
      <c r="S1384" s="136">
        <v>0.15</v>
      </c>
      <c r="T1384" s="136">
        <v>0.16</v>
      </c>
      <c r="U1384" s="136">
        <v>0.16</v>
      </c>
      <c r="V1384" s="136">
        <v>0.19</v>
      </c>
      <c r="W1384" s="136">
        <v>0.3</v>
      </c>
      <c r="X1384" s="136">
        <v>0.48</v>
      </c>
      <c r="Y1384" s="136">
        <v>0.64</v>
      </c>
      <c r="Z1384" s="136">
        <v>1.1100000000000001</v>
      </c>
      <c r="AA1384" s="136">
        <v>1.33</v>
      </c>
    </row>
    <row r="1385" spans="1:27" ht="23.4" thickBot="1">
      <c r="A1385" s="115" t="s">
        <v>3048</v>
      </c>
      <c r="B1385" s="144">
        <v>0.19</v>
      </c>
      <c r="C1385" s="148">
        <v>-0.3</v>
      </c>
      <c r="D1385" s="116">
        <f t="shared" si="44"/>
        <v>2020</v>
      </c>
      <c r="G1385" s="141" t="s">
        <v>1659</v>
      </c>
      <c r="H1385" s="116">
        <v>14</v>
      </c>
      <c r="I1385" s="116">
        <v>2020</v>
      </c>
      <c r="J1385" t="str">
        <f t="shared" si="43"/>
        <v>14/07/2020</v>
      </c>
      <c r="N1385" s="138" t="s">
        <v>1272</v>
      </c>
      <c r="O1385" s="138">
        <v>0.11</v>
      </c>
      <c r="P1385" s="138">
        <v>0.14000000000000001</v>
      </c>
      <c r="Q1385" s="138">
        <v>0.15</v>
      </c>
      <c r="R1385" s="138" t="s">
        <v>434</v>
      </c>
      <c r="S1385" s="138">
        <v>0.14000000000000001</v>
      </c>
      <c r="T1385" s="138">
        <v>0.17</v>
      </c>
      <c r="U1385" s="138">
        <v>0.14000000000000001</v>
      </c>
      <c r="V1385" s="138">
        <v>0.19</v>
      </c>
      <c r="W1385" s="138">
        <v>0.28000000000000003</v>
      </c>
      <c r="X1385" s="138">
        <v>0.47</v>
      </c>
      <c r="Y1385" s="138">
        <v>0.63</v>
      </c>
      <c r="Z1385" s="138">
        <v>1.0900000000000001</v>
      </c>
      <c r="AA1385" s="138">
        <v>1.3</v>
      </c>
    </row>
    <row r="1386" spans="1:27" ht="23.4" thickBot="1">
      <c r="A1386" s="115" t="s">
        <v>3049</v>
      </c>
      <c r="B1386" s="143">
        <v>0.18</v>
      </c>
      <c r="C1386" s="147">
        <v>-0.28999999999999998</v>
      </c>
      <c r="D1386" s="116">
        <f t="shared" si="44"/>
        <v>2020</v>
      </c>
      <c r="G1386" s="140" t="s">
        <v>1659</v>
      </c>
      <c r="H1386" s="116">
        <v>15</v>
      </c>
      <c r="I1386" s="116">
        <v>2020</v>
      </c>
      <c r="J1386" t="str">
        <f t="shared" si="43"/>
        <v>15/07/2020</v>
      </c>
      <c r="N1386" s="136" t="s">
        <v>1273</v>
      </c>
      <c r="O1386" s="136">
        <v>0.12</v>
      </c>
      <c r="P1386" s="136">
        <v>0.13</v>
      </c>
      <c r="Q1386" s="136">
        <v>0.16</v>
      </c>
      <c r="R1386" s="136" t="s">
        <v>434</v>
      </c>
      <c r="S1386" s="136">
        <v>0.15</v>
      </c>
      <c r="T1386" s="136">
        <v>0.15</v>
      </c>
      <c r="U1386" s="136">
        <v>0.16</v>
      </c>
      <c r="V1386" s="136">
        <v>0.18</v>
      </c>
      <c r="W1386" s="136">
        <v>0.28000000000000003</v>
      </c>
      <c r="X1386" s="136">
        <v>0.47</v>
      </c>
      <c r="Y1386" s="136">
        <v>0.64</v>
      </c>
      <c r="Z1386" s="136">
        <v>1.1100000000000001</v>
      </c>
      <c r="AA1386" s="136">
        <v>1.33</v>
      </c>
    </row>
    <row r="1387" spans="1:27" ht="23.4" thickBot="1">
      <c r="A1387" s="115" t="s">
        <v>3050</v>
      </c>
      <c r="B1387" s="144">
        <v>0.17</v>
      </c>
      <c r="C1387" s="148">
        <v>-0.31</v>
      </c>
      <c r="D1387" s="116">
        <f t="shared" si="44"/>
        <v>2020</v>
      </c>
      <c r="G1387" s="141" t="s">
        <v>1659</v>
      </c>
      <c r="H1387" s="116">
        <v>16</v>
      </c>
      <c r="I1387" s="116">
        <v>2020</v>
      </c>
      <c r="J1387" t="str">
        <f t="shared" si="43"/>
        <v>16/07/2020</v>
      </c>
      <c r="N1387" s="138" t="s">
        <v>1274</v>
      </c>
      <c r="O1387" s="138">
        <v>0.12</v>
      </c>
      <c r="P1387" s="138">
        <v>0.11</v>
      </c>
      <c r="Q1387" s="138">
        <v>0.11</v>
      </c>
      <c r="R1387" s="138" t="s">
        <v>434</v>
      </c>
      <c r="S1387" s="138">
        <v>0.13</v>
      </c>
      <c r="T1387" s="138">
        <v>0.14000000000000001</v>
      </c>
      <c r="U1387" s="138">
        <v>0.16</v>
      </c>
      <c r="V1387" s="138">
        <v>0.17</v>
      </c>
      <c r="W1387" s="138">
        <v>0.28000000000000003</v>
      </c>
      <c r="X1387" s="138">
        <v>0.46</v>
      </c>
      <c r="Y1387" s="138">
        <v>0.62</v>
      </c>
      <c r="Z1387" s="138">
        <v>1.0900000000000001</v>
      </c>
      <c r="AA1387" s="138">
        <v>1.31</v>
      </c>
    </row>
    <row r="1388" spans="1:27" ht="23.4" thickBot="1">
      <c r="A1388" s="115" t="s">
        <v>3051</v>
      </c>
      <c r="B1388" s="143">
        <v>0.18</v>
      </c>
      <c r="C1388" s="147">
        <v>-0.33</v>
      </c>
      <c r="D1388" s="116">
        <f t="shared" si="44"/>
        <v>2020</v>
      </c>
      <c r="G1388" s="140" t="s">
        <v>1659</v>
      </c>
      <c r="H1388" s="116">
        <v>17</v>
      </c>
      <c r="I1388" s="116">
        <v>2020</v>
      </c>
      <c r="J1388" t="str">
        <f t="shared" si="43"/>
        <v>17/07/2020</v>
      </c>
      <c r="N1388" s="136" t="s">
        <v>1275</v>
      </c>
      <c r="O1388" s="136">
        <v>0.11</v>
      </c>
      <c r="P1388" s="136">
        <v>0.11</v>
      </c>
      <c r="Q1388" s="136">
        <v>0.11</v>
      </c>
      <c r="R1388" s="136" t="s">
        <v>434</v>
      </c>
      <c r="S1388" s="136">
        <v>0.13</v>
      </c>
      <c r="T1388" s="136">
        <v>0.14000000000000001</v>
      </c>
      <c r="U1388" s="136">
        <v>0.14000000000000001</v>
      </c>
      <c r="V1388" s="136">
        <v>0.18</v>
      </c>
      <c r="W1388" s="136">
        <v>0.28999999999999998</v>
      </c>
      <c r="X1388" s="136">
        <v>0.47</v>
      </c>
      <c r="Y1388" s="136">
        <v>0.64</v>
      </c>
      <c r="Z1388" s="136">
        <v>1.1100000000000001</v>
      </c>
      <c r="AA1388" s="136">
        <v>1.33</v>
      </c>
    </row>
    <row r="1389" spans="1:27" ht="23.4" thickBot="1">
      <c r="A1389" s="115" t="s">
        <v>3052</v>
      </c>
      <c r="B1389" s="144">
        <v>0.18</v>
      </c>
      <c r="C1389" s="148">
        <v>-0.34</v>
      </c>
      <c r="D1389" s="116">
        <f t="shared" si="44"/>
        <v>2020</v>
      </c>
      <c r="G1389" s="141" t="s">
        <v>1659</v>
      </c>
      <c r="H1389" s="116">
        <v>20</v>
      </c>
      <c r="I1389" s="116">
        <v>2020</v>
      </c>
      <c r="J1389" t="str">
        <f t="shared" si="43"/>
        <v>20/07/2020</v>
      </c>
      <c r="N1389" s="138" t="s">
        <v>1276</v>
      </c>
      <c r="O1389" s="138">
        <v>0.11</v>
      </c>
      <c r="P1389" s="138">
        <v>0.12</v>
      </c>
      <c r="Q1389" s="138">
        <v>0.13</v>
      </c>
      <c r="R1389" s="138" t="s">
        <v>434</v>
      </c>
      <c r="S1389" s="138">
        <v>0.14000000000000001</v>
      </c>
      <c r="T1389" s="138">
        <v>0.14000000000000001</v>
      </c>
      <c r="U1389" s="138">
        <v>0.16</v>
      </c>
      <c r="V1389" s="138">
        <v>0.18</v>
      </c>
      <c r="W1389" s="138">
        <v>0.28999999999999998</v>
      </c>
      <c r="X1389" s="138">
        <v>0.47</v>
      </c>
      <c r="Y1389" s="138">
        <v>0.62</v>
      </c>
      <c r="Z1389" s="138">
        <v>1.1000000000000001</v>
      </c>
      <c r="AA1389" s="138">
        <v>1.32</v>
      </c>
    </row>
    <row r="1390" spans="1:27" ht="23.4" thickBot="1">
      <c r="A1390" s="115" t="s">
        <v>3053</v>
      </c>
      <c r="B1390" s="143">
        <v>0.17</v>
      </c>
      <c r="C1390" s="147">
        <v>-0.37</v>
      </c>
      <c r="D1390" s="116">
        <f t="shared" si="44"/>
        <v>2020</v>
      </c>
      <c r="G1390" s="140" t="s">
        <v>1659</v>
      </c>
      <c r="H1390" s="116">
        <v>21</v>
      </c>
      <c r="I1390" s="116">
        <v>2020</v>
      </c>
      <c r="J1390" t="str">
        <f t="shared" si="43"/>
        <v>21/07/2020</v>
      </c>
      <c r="N1390" s="136" t="s">
        <v>1277</v>
      </c>
      <c r="O1390" s="136">
        <v>0.09</v>
      </c>
      <c r="P1390" s="136">
        <v>0.11</v>
      </c>
      <c r="Q1390" s="136">
        <v>0.13</v>
      </c>
      <c r="R1390" s="136" t="s">
        <v>434</v>
      </c>
      <c r="S1390" s="136">
        <v>0.13</v>
      </c>
      <c r="T1390" s="136">
        <v>0.15</v>
      </c>
      <c r="U1390" s="136">
        <v>0.14000000000000001</v>
      </c>
      <c r="V1390" s="136">
        <v>0.17</v>
      </c>
      <c r="W1390" s="136">
        <v>0.27</v>
      </c>
      <c r="X1390" s="136">
        <v>0.45</v>
      </c>
      <c r="Y1390" s="136">
        <v>0.61</v>
      </c>
      <c r="Z1390" s="136">
        <v>1.0900000000000001</v>
      </c>
      <c r="AA1390" s="136">
        <v>1.31</v>
      </c>
    </row>
    <row r="1391" spans="1:27" ht="23.4" thickBot="1">
      <c r="A1391" s="115" t="s">
        <v>3054</v>
      </c>
      <c r="B1391" s="144">
        <v>0.17</v>
      </c>
      <c r="C1391" s="148">
        <v>-0.37</v>
      </c>
      <c r="D1391" s="116">
        <f t="shared" si="44"/>
        <v>2020</v>
      </c>
      <c r="G1391" s="141" t="s">
        <v>1659</v>
      </c>
      <c r="H1391" s="116">
        <v>22</v>
      </c>
      <c r="I1391" s="116">
        <v>2020</v>
      </c>
      <c r="J1391" t="str">
        <f t="shared" si="43"/>
        <v>22/07/2020</v>
      </c>
      <c r="N1391" s="138" t="s">
        <v>1278</v>
      </c>
      <c r="O1391" s="138">
        <v>0.09</v>
      </c>
      <c r="P1391" s="138">
        <v>0.12</v>
      </c>
      <c r="Q1391" s="138">
        <v>0.13</v>
      </c>
      <c r="R1391" s="138" t="s">
        <v>434</v>
      </c>
      <c r="S1391" s="138">
        <v>0.14000000000000001</v>
      </c>
      <c r="T1391" s="138">
        <v>0.14000000000000001</v>
      </c>
      <c r="U1391" s="138">
        <v>0.14000000000000001</v>
      </c>
      <c r="V1391" s="138">
        <v>0.17</v>
      </c>
      <c r="W1391" s="138">
        <v>0.27</v>
      </c>
      <c r="X1391" s="138">
        <v>0.45</v>
      </c>
      <c r="Y1391" s="138">
        <v>0.6</v>
      </c>
      <c r="Z1391" s="138">
        <v>1.08</v>
      </c>
      <c r="AA1391" s="138">
        <v>1.29</v>
      </c>
    </row>
    <row r="1392" spans="1:27" ht="23.4" thickBot="1">
      <c r="A1392" s="115" t="s">
        <v>3055</v>
      </c>
      <c r="B1392" s="143">
        <v>0.16</v>
      </c>
      <c r="C1392" s="147">
        <v>-0.39</v>
      </c>
      <c r="D1392" s="116">
        <f t="shared" si="44"/>
        <v>2020</v>
      </c>
      <c r="G1392" s="140" t="s">
        <v>1659</v>
      </c>
      <c r="H1392" s="116">
        <v>23</v>
      </c>
      <c r="I1392" s="116">
        <v>2020</v>
      </c>
      <c r="J1392" t="str">
        <f t="shared" si="43"/>
        <v>23/07/2020</v>
      </c>
      <c r="N1392" s="136" t="s">
        <v>1279</v>
      </c>
      <c r="O1392" s="136">
        <v>0.09</v>
      </c>
      <c r="P1392" s="136">
        <v>0.11</v>
      </c>
      <c r="Q1392" s="136">
        <v>0.12</v>
      </c>
      <c r="R1392" s="136" t="s">
        <v>434</v>
      </c>
      <c r="S1392" s="136">
        <v>0.13</v>
      </c>
      <c r="T1392" s="136">
        <v>0.14000000000000001</v>
      </c>
      <c r="U1392" s="136">
        <v>0.16</v>
      </c>
      <c r="V1392" s="136">
        <v>0.16</v>
      </c>
      <c r="W1392" s="136">
        <v>0.27</v>
      </c>
      <c r="X1392" s="136">
        <v>0.44</v>
      </c>
      <c r="Y1392" s="136">
        <v>0.59</v>
      </c>
      <c r="Z1392" s="136">
        <v>1.03</v>
      </c>
      <c r="AA1392" s="136">
        <v>1.24</v>
      </c>
    </row>
    <row r="1393" spans="1:27" ht="23.4" thickBot="1">
      <c r="A1393" s="115" t="s">
        <v>3056</v>
      </c>
      <c r="B1393" s="144">
        <v>0.17</v>
      </c>
      <c r="C1393" s="148">
        <v>-0.41</v>
      </c>
      <c r="D1393" s="116">
        <f t="shared" si="44"/>
        <v>2020</v>
      </c>
      <c r="G1393" s="141" t="s">
        <v>1659</v>
      </c>
      <c r="H1393" s="116">
        <v>24</v>
      </c>
      <c r="I1393" s="116">
        <v>2020</v>
      </c>
      <c r="J1393" t="str">
        <f t="shared" si="43"/>
        <v>24/07/2020</v>
      </c>
      <c r="N1393" s="138" t="s">
        <v>1280</v>
      </c>
      <c r="O1393" s="138">
        <v>0.1</v>
      </c>
      <c r="P1393" s="138">
        <v>0.11</v>
      </c>
      <c r="Q1393" s="138">
        <v>0.11</v>
      </c>
      <c r="R1393" s="138" t="s">
        <v>434</v>
      </c>
      <c r="S1393" s="138">
        <v>0.14000000000000001</v>
      </c>
      <c r="T1393" s="138">
        <v>0.16</v>
      </c>
      <c r="U1393" s="138">
        <v>0.14000000000000001</v>
      </c>
      <c r="V1393" s="138">
        <v>0.17</v>
      </c>
      <c r="W1393" s="138">
        <v>0.27</v>
      </c>
      <c r="X1393" s="138">
        <v>0.44</v>
      </c>
      <c r="Y1393" s="138">
        <v>0.59</v>
      </c>
      <c r="Z1393" s="138">
        <v>1.03</v>
      </c>
      <c r="AA1393" s="138">
        <v>1.23</v>
      </c>
    </row>
    <row r="1394" spans="1:27" ht="23.4" thickBot="1">
      <c r="A1394" s="115" t="s">
        <v>3057</v>
      </c>
      <c r="B1394" s="143">
        <v>0.18</v>
      </c>
      <c r="C1394" s="147">
        <v>-0.4</v>
      </c>
      <c r="D1394" s="116">
        <f t="shared" si="44"/>
        <v>2020</v>
      </c>
      <c r="G1394" s="140" t="s">
        <v>1659</v>
      </c>
      <c r="H1394" s="116">
        <v>27</v>
      </c>
      <c r="I1394" s="116">
        <v>2020</v>
      </c>
      <c r="J1394" t="str">
        <f t="shared" si="43"/>
        <v>27/07/2020</v>
      </c>
      <c r="N1394" s="136" t="s">
        <v>1281</v>
      </c>
      <c r="O1394" s="136">
        <v>0.1</v>
      </c>
      <c r="P1394" s="136">
        <v>0.1</v>
      </c>
      <c r="Q1394" s="136">
        <v>0.11</v>
      </c>
      <c r="R1394" s="136" t="s">
        <v>434</v>
      </c>
      <c r="S1394" s="136">
        <v>0.14000000000000001</v>
      </c>
      <c r="T1394" s="136">
        <v>0.14000000000000001</v>
      </c>
      <c r="U1394" s="136">
        <v>0.15</v>
      </c>
      <c r="V1394" s="136">
        <v>0.18</v>
      </c>
      <c r="W1394" s="136">
        <v>0.3</v>
      </c>
      <c r="X1394" s="136">
        <v>0.46</v>
      </c>
      <c r="Y1394" s="136">
        <v>0.62</v>
      </c>
      <c r="Z1394" s="136">
        <v>1.05</v>
      </c>
      <c r="AA1394" s="136">
        <v>1.25</v>
      </c>
    </row>
    <row r="1395" spans="1:27" ht="23.4" thickBot="1">
      <c r="A1395" s="115" t="s">
        <v>3058</v>
      </c>
      <c r="B1395" s="144">
        <v>0.16</v>
      </c>
      <c r="C1395" s="148">
        <v>-0.43</v>
      </c>
      <c r="D1395" s="116">
        <f t="shared" si="44"/>
        <v>2020</v>
      </c>
      <c r="G1395" s="141" t="s">
        <v>1659</v>
      </c>
      <c r="H1395" s="116">
        <v>28</v>
      </c>
      <c r="I1395" s="116">
        <v>2020</v>
      </c>
      <c r="J1395" t="str">
        <f t="shared" si="43"/>
        <v>28/07/2020</v>
      </c>
      <c r="N1395" s="138" t="s">
        <v>1282</v>
      </c>
      <c r="O1395" s="138">
        <v>0.09</v>
      </c>
      <c r="P1395" s="138">
        <v>0.11</v>
      </c>
      <c r="Q1395" s="138">
        <v>0.11</v>
      </c>
      <c r="R1395" s="138" t="s">
        <v>434</v>
      </c>
      <c r="S1395" s="138">
        <v>0.12</v>
      </c>
      <c r="T1395" s="138">
        <v>0.14000000000000001</v>
      </c>
      <c r="U1395" s="138">
        <v>0.14000000000000001</v>
      </c>
      <c r="V1395" s="138">
        <v>0.16</v>
      </c>
      <c r="W1395" s="138">
        <v>0.26</v>
      </c>
      <c r="X1395" s="138">
        <v>0.44</v>
      </c>
      <c r="Y1395" s="138">
        <v>0.59</v>
      </c>
      <c r="Z1395" s="138">
        <v>1.01</v>
      </c>
      <c r="AA1395" s="138">
        <v>1.22</v>
      </c>
    </row>
    <row r="1396" spans="1:27" ht="23.4" thickBot="1">
      <c r="A1396" s="115" t="s">
        <v>3059</v>
      </c>
      <c r="B1396" s="143">
        <v>0.15</v>
      </c>
      <c r="C1396" s="147">
        <v>-0.44</v>
      </c>
      <c r="D1396" s="116">
        <f t="shared" si="44"/>
        <v>2020</v>
      </c>
      <c r="G1396" s="140" t="s">
        <v>1659</v>
      </c>
      <c r="H1396" s="116">
        <v>29</v>
      </c>
      <c r="I1396" s="116">
        <v>2020</v>
      </c>
      <c r="J1396" t="str">
        <f t="shared" si="43"/>
        <v>29/07/2020</v>
      </c>
      <c r="N1396" s="136" t="s">
        <v>1283</v>
      </c>
      <c r="O1396" s="136">
        <v>0.09</v>
      </c>
      <c r="P1396" s="136">
        <v>0.1</v>
      </c>
      <c r="Q1396" s="136">
        <v>0.11</v>
      </c>
      <c r="R1396" s="136" t="s">
        <v>434</v>
      </c>
      <c r="S1396" s="136">
        <v>0.12</v>
      </c>
      <c r="T1396" s="136">
        <v>0.13</v>
      </c>
      <c r="U1396" s="136">
        <v>0.12</v>
      </c>
      <c r="V1396" s="136">
        <v>0.15</v>
      </c>
      <c r="W1396" s="136">
        <v>0.25</v>
      </c>
      <c r="X1396" s="136">
        <v>0.43</v>
      </c>
      <c r="Y1396" s="136">
        <v>0.57999999999999996</v>
      </c>
      <c r="Z1396" s="136">
        <v>1.03</v>
      </c>
      <c r="AA1396" s="136">
        <v>1.24</v>
      </c>
    </row>
    <row r="1397" spans="1:27" ht="23.4" thickBot="1">
      <c r="A1397" s="115" t="s">
        <v>3060</v>
      </c>
      <c r="B1397" s="144">
        <v>0.14000000000000001</v>
      </c>
      <c r="C1397" s="148">
        <v>-0.46</v>
      </c>
      <c r="D1397" s="116">
        <f t="shared" si="44"/>
        <v>2020</v>
      </c>
      <c r="G1397" s="141" t="s">
        <v>1659</v>
      </c>
      <c r="H1397" s="116">
        <v>30</v>
      </c>
      <c r="I1397" s="116">
        <v>2020</v>
      </c>
      <c r="J1397" t="str">
        <f t="shared" si="43"/>
        <v>30/07/2020</v>
      </c>
      <c r="N1397" s="138" t="s">
        <v>1284</v>
      </c>
      <c r="O1397" s="138">
        <v>0.1</v>
      </c>
      <c r="P1397" s="138">
        <v>0.1</v>
      </c>
      <c r="Q1397" s="138">
        <v>0.09</v>
      </c>
      <c r="R1397" s="138" t="s">
        <v>434</v>
      </c>
      <c r="S1397" s="138">
        <v>0.11</v>
      </c>
      <c r="T1397" s="138">
        <v>0.11</v>
      </c>
      <c r="U1397" s="138">
        <v>0.11</v>
      </c>
      <c r="V1397" s="138">
        <v>0.14000000000000001</v>
      </c>
      <c r="W1397" s="138">
        <v>0.23</v>
      </c>
      <c r="X1397" s="138">
        <v>0.4</v>
      </c>
      <c r="Y1397" s="138">
        <v>0.55000000000000004</v>
      </c>
      <c r="Z1397" s="138">
        <v>0.98</v>
      </c>
      <c r="AA1397" s="138">
        <v>1.2</v>
      </c>
    </row>
    <row r="1398" spans="1:27" ht="23.4" thickBot="1">
      <c r="A1398" s="115" t="s">
        <v>3061</v>
      </c>
      <c r="B1398" s="143">
        <v>0.11</v>
      </c>
      <c r="C1398" s="147">
        <v>-0.49</v>
      </c>
      <c r="D1398" s="116">
        <f t="shared" si="44"/>
        <v>2020</v>
      </c>
      <c r="G1398" s="140" t="s">
        <v>1659</v>
      </c>
      <c r="H1398" s="116">
        <v>31</v>
      </c>
      <c r="I1398" s="116">
        <v>2020</v>
      </c>
      <c r="J1398" t="str">
        <f t="shared" si="43"/>
        <v>31/07/2020</v>
      </c>
      <c r="N1398" s="136" t="s">
        <v>1285</v>
      </c>
      <c r="O1398" s="136">
        <v>0.09</v>
      </c>
      <c r="P1398" s="136">
        <v>0.09</v>
      </c>
      <c r="Q1398" s="136">
        <v>0.09</v>
      </c>
      <c r="R1398" s="136" t="s">
        <v>434</v>
      </c>
      <c r="S1398" s="136">
        <v>0.1</v>
      </c>
      <c r="T1398" s="136">
        <v>0.11</v>
      </c>
      <c r="U1398" s="136">
        <v>0.11</v>
      </c>
      <c r="V1398" s="136">
        <v>0.11</v>
      </c>
      <c r="W1398" s="136">
        <v>0.21</v>
      </c>
      <c r="X1398" s="136">
        <v>0.39</v>
      </c>
      <c r="Y1398" s="136">
        <v>0.55000000000000004</v>
      </c>
      <c r="Z1398" s="136">
        <v>0.98</v>
      </c>
      <c r="AA1398" s="136">
        <v>1.2</v>
      </c>
    </row>
    <row r="1399" spans="1:27" ht="23.4" thickBot="1">
      <c r="A1399" s="115" t="s">
        <v>3062</v>
      </c>
      <c r="B1399" s="144">
        <v>0.13</v>
      </c>
      <c r="C1399" s="148">
        <v>-0.49</v>
      </c>
      <c r="D1399" s="116">
        <f t="shared" si="44"/>
        <v>2020</v>
      </c>
      <c r="G1399" s="141" t="s">
        <v>1660</v>
      </c>
      <c r="H1399" s="116">
        <v>3</v>
      </c>
      <c r="I1399" s="116">
        <v>2020</v>
      </c>
      <c r="J1399" t="str">
        <f t="shared" si="43"/>
        <v>3/08/2020</v>
      </c>
      <c r="N1399" s="137">
        <v>43898</v>
      </c>
      <c r="O1399" s="138">
        <v>0.09</v>
      </c>
      <c r="P1399" s="138">
        <v>0.09</v>
      </c>
      <c r="Q1399" s="138">
        <v>0.1</v>
      </c>
      <c r="R1399" s="138" t="s">
        <v>434</v>
      </c>
      <c r="S1399" s="138">
        <v>0.11</v>
      </c>
      <c r="T1399" s="138">
        <v>0.12</v>
      </c>
      <c r="U1399" s="138">
        <v>0.11</v>
      </c>
      <c r="V1399" s="138">
        <v>0.13</v>
      </c>
      <c r="W1399" s="138">
        <v>0.22</v>
      </c>
      <c r="X1399" s="138">
        <v>0.4</v>
      </c>
      <c r="Y1399" s="138">
        <v>0.56000000000000005</v>
      </c>
      <c r="Z1399" s="138">
        <v>1.01</v>
      </c>
      <c r="AA1399" s="138">
        <v>1.23</v>
      </c>
    </row>
    <row r="1400" spans="1:27" ht="23.4" thickBot="1">
      <c r="A1400" s="115" t="s">
        <v>3063</v>
      </c>
      <c r="B1400" s="143">
        <v>0.1</v>
      </c>
      <c r="C1400" s="147">
        <v>-0.51</v>
      </c>
      <c r="D1400" s="116">
        <f t="shared" si="44"/>
        <v>2020</v>
      </c>
      <c r="G1400" s="140" t="s">
        <v>1660</v>
      </c>
      <c r="H1400" s="116">
        <v>4</v>
      </c>
      <c r="I1400" s="116">
        <v>2020</v>
      </c>
      <c r="J1400" t="str">
        <f t="shared" si="43"/>
        <v>4/08/2020</v>
      </c>
      <c r="N1400" s="135">
        <v>43929</v>
      </c>
      <c r="O1400" s="136">
        <v>0.09</v>
      </c>
      <c r="P1400" s="136">
        <v>0.09</v>
      </c>
      <c r="Q1400" s="136">
        <v>0.09</v>
      </c>
      <c r="R1400" s="136" t="s">
        <v>434</v>
      </c>
      <c r="S1400" s="136">
        <v>0.11</v>
      </c>
      <c r="T1400" s="136">
        <v>0.14000000000000001</v>
      </c>
      <c r="U1400" s="136">
        <v>0.11</v>
      </c>
      <c r="V1400" s="136">
        <v>0.1</v>
      </c>
      <c r="W1400" s="136">
        <v>0.19</v>
      </c>
      <c r="X1400" s="136">
        <v>0.36</v>
      </c>
      <c r="Y1400" s="136">
        <v>0.52</v>
      </c>
      <c r="Z1400" s="136">
        <v>0.96</v>
      </c>
      <c r="AA1400" s="136">
        <v>1.19</v>
      </c>
    </row>
    <row r="1401" spans="1:27" ht="23.4" thickBot="1">
      <c r="A1401" s="115" t="s">
        <v>3064</v>
      </c>
      <c r="B1401" s="144">
        <v>0.13</v>
      </c>
      <c r="C1401" s="148">
        <v>-0.51</v>
      </c>
      <c r="D1401" s="116">
        <f t="shared" si="44"/>
        <v>2020</v>
      </c>
      <c r="G1401" s="141" t="s">
        <v>1660</v>
      </c>
      <c r="H1401" s="116">
        <v>5</v>
      </c>
      <c r="I1401" s="116">
        <v>2020</v>
      </c>
      <c r="J1401" t="str">
        <f t="shared" si="43"/>
        <v>5/08/2020</v>
      </c>
      <c r="N1401" s="137">
        <v>43959</v>
      </c>
      <c r="O1401" s="138">
        <v>0.08</v>
      </c>
      <c r="P1401" s="138">
        <v>0.09</v>
      </c>
      <c r="Q1401" s="138">
        <v>0.1</v>
      </c>
      <c r="R1401" s="138" t="s">
        <v>434</v>
      </c>
      <c r="S1401" s="138">
        <v>0.12</v>
      </c>
      <c r="T1401" s="138">
        <v>0.12</v>
      </c>
      <c r="U1401" s="138">
        <v>0.11</v>
      </c>
      <c r="V1401" s="138">
        <v>0.13</v>
      </c>
      <c r="W1401" s="138">
        <v>0.22</v>
      </c>
      <c r="X1401" s="138">
        <v>0.39</v>
      </c>
      <c r="Y1401" s="138">
        <v>0.55000000000000004</v>
      </c>
      <c r="Z1401" s="138">
        <v>1</v>
      </c>
      <c r="AA1401" s="138">
        <v>1.22</v>
      </c>
    </row>
    <row r="1402" spans="1:27" ht="23.4" thickBot="1">
      <c r="A1402" s="115" t="s">
        <v>3065</v>
      </c>
      <c r="B1402" s="143">
        <v>0.13</v>
      </c>
      <c r="C1402" s="147">
        <v>-0.52</v>
      </c>
      <c r="D1402" s="116">
        <f t="shared" si="44"/>
        <v>2020</v>
      </c>
      <c r="G1402" s="140" t="s">
        <v>1660</v>
      </c>
      <c r="H1402" s="116">
        <v>6</v>
      </c>
      <c r="I1402" s="116">
        <v>2020</v>
      </c>
      <c r="J1402" t="str">
        <f t="shared" si="43"/>
        <v>6/08/2020</v>
      </c>
      <c r="N1402" s="135">
        <v>43990</v>
      </c>
      <c r="O1402" s="136">
        <v>7.0000000000000007E-2</v>
      </c>
      <c r="P1402" s="136">
        <v>0.11</v>
      </c>
      <c r="Q1402" s="136">
        <v>0.1</v>
      </c>
      <c r="R1402" s="136" t="s">
        <v>434</v>
      </c>
      <c r="S1402" s="136">
        <v>0.11</v>
      </c>
      <c r="T1402" s="136">
        <v>0.14000000000000001</v>
      </c>
      <c r="U1402" s="136">
        <v>0.11</v>
      </c>
      <c r="V1402" s="136">
        <v>0.13</v>
      </c>
      <c r="W1402" s="136">
        <v>0.21</v>
      </c>
      <c r="X1402" s="136">
        <v>0.39</v>
      </c>
      <c r="Y1402" s="136">
        <v>0.55000000000000004</v>
      </c>
      <c r="Z1402" s="136">
        <v>0.98</v>
      </c>
      <c r="AA1402" s="136">
        <v>1.2</v>
      </c>
    </row>
    <row r="1403" spans="1:27" ht="23.4" thickBot="1">
      <c r="A1403" s="115" t="s">
        <v>3066</v>
      </c>
      <c r="B1403" s="144">
        <v>0.14000000000000001</v>
      </c>
      <c r="C1403" s="148">
        <v>-0.48</v>
      </c>
      <c r="D1403" s="116">
        <f t="shared" si="44"/>
        <v>2020</v>
      </c>
      <c r="G1403" s="141" t="s">
        <v>1660</v>
      </c>
      <c r="H1403" s="116">
        <v>7</v>
      </c>
      <c r="I1403" s="116">
        <v>2020</v>
      </c>
      <c r="J1403" t="str">
        <f t="shared" si="43"/>
        <v>7/08/2020</v>
      </c>
      <c r="N1403" s="137">
        <v>44020</v>
      </c>
      <c r="O1403" s="138">
        <v>0.08</v>
      </c>
      <c r="P1403" s="138">
        <v>0.09</v>
      </c>
      <c r="Q1403" s="138">
        <v>0.1</v>
      </c>
      <c r="R1403" s="138" t="s">
        <v>434</v>
      </c>
      <c r="S1403" s="138">
        <v>0.12</v>
      </c>
      <c r="T1403" s="138">
        <v>0.14000000000000001</v>
      </c>
      <c r="U1403" s="138">
        <v>0.13</v>
      </c>
      <c r="V1403" s="138">
        <v>0.14000000000000001</v>
      </c>
      <c r="W1403" s="138">
        <v>0.23</v>
      </c>
      <c r="X1403" s="138">
        <v>0.41</v>
      </c>
      <c r="Y1403" s="138">
        <v>0.56999999999999995</v>
      </c>
      <c r="Z1403" s="138">
        <v>1.01</v>
      </c>
      <c r="AA1403" s="138">
        <v>1.23</v>
      </c>
    </row>
    <row r="1404" spans="1:27" ht="23.4" thickBot="1">
      <c r="A1404" s="115" t="s">
        <v>3067</v>
      </c>
      <c r="B1404" s="143">
        <v>0.15</v>
      </c>
      <c r="C1404" s="147">
        <v>-0.47</v>
      </c>
      <c r="D1404" s="116">
        <f t="shared" si="44"/>
        <v>2020</v>
      </c>
      <c r="G1404" s="140" t="s">
        <v>1660</v>
      </c>
      <c r="H1404" s="116">
        <v>10</v>
      </c>
      <c r="I1404" s="116">
        <v>2020</v>
      </c>
      <c r="J1404" t="str">
        <f t="shared" si="43"/>
        <v>10/08/2020</v>
      </c>
      <c r="N1404" s="135">
        <v>44112</v>
      </c>
      <c r="O1404" s="136">
        <v>0.09</v>
      </c>
      <c r="P1404" s="136">
        <v>0.11</v>
      </c>
      <c r="Q1404" s="136">
        <v>0.11</v>
      </c>
      <c r="R1404" s="136" t="s">
        <v>434</v>
      </c>
      <c r="S1404" s="136">
        <v>0.13</v>
      </c>
      <c r="T1404" s="136">
        <v>0.13</v>
      </c>
      <c r="U1404" s="136">
        <v>0.14000000000000001</v>
      </c>
      <c r="V1404" s="136">
        <v>0.15</v>
      </c>
      <c r="W1404" s="136">
        <v>0.24</v>
      </c>
      <c r="X1404" s="136">
        <v>0.42</v>
      </c>
      <c r="Y1404" s="136">
        <v>0.59</v>
      </c>
      <c r="Z1404" s="136">
        <v>1.04</v>
      </c>
      <c r="AA1404" s="136">
        <v>1.25</v>
      </c>
    </row>
    <row r="1405" spans="1:27" ht="23.4" thickBot="1">
      <c r="A1405" s="115" t="s">
        <v>3068</v>
      </c>
      <c r="B1405" s="144">
        <v>0.18</v>
      </c>
      <c r="C1405" s="148">
        <v>-0.43</v>
      </c>
      <c r="D1405" s="116">
        <f t="shared" si="44"/>
        <v>2020</v>
      </c>
      <c r="G1405" s="141" t="s">
        <v>1660</v>
      </c>
      <c r="H1405" s="116">
        <v>11</v>
      </c>
      <c r="I1405" s="116">
        <v>2020</v>
      </c>
      <c r="J1405" t="str">
        <f t="shared" si="43"/>
        <v>11/08/2020</v>
      </c>
      <c r="N1405" s="137">
        <v>44143</v>
      </c>
      <c r="O1405" s="138">
        <v>0.08</v>
      </c>
      <c r="P1405" s="138">
        <v>0.1</v>
      </c>
      <c r="Q1405" s="138">
        <v>0.11</v>
      </c>
      <c r="R1405" s="138" t="s">
        <v>434</v>
      </c>
      <c r="S1405" s="138">
        <v>0.12</v>
      </c>
      <c r="T1405" s="138">
        <v>0.15</v>
      </c>
      <c r="U1405" s="138">
        <v>0.16</v>
      </c>
      <c r="V1405" s="138">
        <v>0.18</v>
      </c>
      <c r="W1405" s="138">
        <v>0.27</v>
      </c>
      <c r="X1405" s="138">
        <v>0.46</v>
      </c>
      <c r="Y1405" s="138">
        <v>0.64</v>
      </c>
      <c r="Z1405" s="138">
        <v>1.1000000000000001</v>
      </c>
      <c r="AA1405" s="138">
        <v>1.32</v>
      </c>
    </row>
    <row r="1406" spans="1:27" ht="23.4" thickBot="1">
      <c r="A1406" s="115" t="s">
        <v>3069</v>
      </c>
      <c r="B1406" s="143">
        <v>0.19</v>
      </c>
      <c r="C1406" s="147">
        <v>-0.41</v>
      </c>
      <c r="D1406" s="116">
        <f t="shared" si="44"/>
        <v>2020</v>
      </c>
      <c r="G1406" s="140" t="s">
        <v>1660</v>
      </c>
      <c r="H1406" s="116">
        <v>12</v>
      </c>
      <c r="I1406" s="116">
        <v>2020</v>
      </c>
      <c r="J1406" t="str">
        <f t="shared" si="43"/>
        <v>12/08/2020</v>
      </c>
      <c r="N1406" s="135">
        <v>44173</v>
      </c>
      <c r="O1406" s="136">
        <v>0.08</v>
      </c>
      <c r="P1406" s="136">
        <v>0.1</v>
      </c>
      <c r="Q1406" s="136">
        <v>0.11</v>
      </c>
      <c r="R1406" s="136" t="s">
        <v>434</v>
      </c>
      <c r="S1406" s="136">
        <v>0.12</v>
      </c>
      <c r="T1406" s="136">
        <v>0.13</v>
      </c>
      <c r="U1406" s="136">
        <v>0.16</v>
      </c>
      <c r="V1406" s="136">
        <v>0.19</v>
      </c>
      <c r="W1406" s="136">
        <v>0.3</v>
      </c>
      <c r="X1406" s="136">
        <v>0.5</v>
      </c>
      <c r="Y1406" s="136">
        <v>0.69</v>
      </c>
      <c r="Z1406" s="136">
        <v>1.1499999999999999</v>
      </c>
      <c r="AA1406" s="136">
        <v>1.37</v>
      </c>
    </row>
    <row r="1407" spans="1:27" ht="23.4" thickBot="1">
      <c r="A1407" s="115" t="s">
        <v>3070</v>
      </c>
      <c r="B1407" s="144">
        <v>0.19</v>
      </c>
      <c r="C1407" s="148">
        <v>-0.37</v>
      </c>
      <c r="D1407" s="116">
        <f t="shared" si="44"/>
        <v>2020</v>
      </c>
      <c r="G1407" s="141" t="s">
        <v>1660</v>
      </c>
      <c r="H1407" s="116">
        <v>13</v>
      </c>
      <c r="I1407" s="116">
        <v>2020</v>
      </c>
      <c r="J1407" t="str">
        <f t="shared" si="43"/>
        <v>13/08/2020</v>
      </c>
      <c r="N1407" s="138" t="s">
        <v>1286</v>
      </c>
      <c r="O1407" s="138">
        <v>0.08</v>
      </c>
      <c r="P1407" s="138">
        <v>0.1</v>
      </c>
      <c r="Q1407" s="138">
        <v>0.1</v>
      </c>
      <c r="R1407" s="138" t="s">
        <v>434</v>
      </c>
      <c r="S1407" s="138">
        <v>0.12</v>
      </c>
      <c r="T1407" s="138">
        <v>0.14000000000000001</v>
      </c>
      <c r="U1407" s="138">
        <v>0.16</v>
      </c>
      <c r="V1407" s="138">
        <v>0.19</v>
      </c>
      <c r="W1407" s="138">
        <v>0.32</v>
      </c>
      <c r="X1407" s="138">
        <v>0.52</v>
      </c>
      <c r="Y1407" s="138">
        <v>0.71</v>
      </c>
      <c r="Z1407" s="138">
        <v>1.2</v>
      </c>
      <c r="AA1407" s="138">
        <v>1.42</v>
      </c>
    </row>
    <row r="1408" spans="1:27" ht="23.4" thickBot="1">
      <c r="A1408" s="115" t="s">
        <v>3071</v>
      </c>
      <c r="B1408" s="143">
        <v>0.18</v>
      </c>
      <c r="C1408" s="147">
        <v>-0.33</v>
      </c>
      <c r="D1408" s="116">
        <f t="shared" si="44"/>
        <v>2020</v>
      </c>
      <c r="G1408" s="140" t="s">
        <v>1660</v>
      </c>
      <c r="H1408" s="116">
        <v>14</v>
      </c>
      <c r="I1408" s="116">
        <v>2020</v>
      </c>
      <c r="J1408" t="str">
        <f t="shared" si="43"/>
        <v>14/08/2020</v>
      </c>
      <c r="N1408" s="136" t="s">
        <v>1287</v>
      </c>
      <c r="O1408" s="136">
        <v>0.09</v>
      </c>
      <c r="P1408" s="136">
        <v>0.1</v>
      </c>
      <c r="Q1408" s="136">
        <v>0.1</v>
      </c>
      <c r="R1408" s="136" t="s">
        <v>434</v>
      </c>
      <c r="S1408" s="136">
        <v>0.12</v>
      </c>
      <c r="T1408" s="136">
        <v>0.13</v>
      </c>
      <c r="U1408" s="136">
        <v>0.14000000000000001</v>
      </c>
      <c r="V1408" s="136">
        <v>0.18</v>
      </c>
      <c r="W1408" s="136">
        <v>0.28999999999999998</v>
      </c>
      <c r="X1408" s="136">
        <v>0.51</v>
      </c>
      <c r="Y1408" s="136">
        <v>0.71</v>
      </c>
      <c r="Z1408" s="136">
        <v>1.21</v>
      </c>
      <c r="AA1408" s="136">
        <v>1.45</v>
      </c>
    </row>
    <row r="1409" spans="1:27" ht="23.4" thickBot="1">
      <c r="A1409" s="115" t="s">
        <v>3072</v>
      </c>
      <c r="B1409" s="144">
        <v>0.18</v>
      </c>
      <c r="C1409" s="148">
        <v>-0.35</v>
      </c>
      <c r="D1409" s="116">
        <f t="shared" si="44"/>
        <v>2020</v>
      </c>
      <c r="G1409" s="141" t="s">
        <v>1660</v>
      </c>
      <c r="H1409" s="116">
        <v>17</v>
      </c>
      <c r="I1409" s="116">
        <v>2020</v>
      </c>
      <c r="J1409" t="str">
        <f t="shared" si="43"/>
        <v>17/08/2020</v>
      </c>
      <c r="N1409" s="138" t="s">
        <v>1288</v>
      </c>
      <c r="O1409" s="138">
        <v>0.09</v>
      </c>
      <c r="P1409" s="138">
        <v>0.1</v>
      </c>
      <c r="Q1409" s="138">
        <v>0.1</v>
      </c>
      <c r="R1409" s="138" t="s">
        <v>434</v>
      </c>
      <c r="S1409" s="138">
        <v>0.12</v>
      </c>
      <c r="T1409" s="138">
        <v>0.13</v>
      </c>
      <c r="U1409" s="138">
        <v>0.14000000000000001</v>
      </c>
      <c r="V1409" s="138">
        <v>0.18</v>
      </c>
      <c r="W1409" s="138">
        <v>0.28999999999999998</v>
      </c>
      <c r="X1409" s="138">
        <v>0.49</v>
      </c>
      <c r="Y1409" s="138">
        <v>0.69</v>
      </c>
      <c r="Z1409" s="138">
        <v>1.19</v>
      </c>
      <c r="AA1409" s="138">
        <v>1.43</v>
      </c>
    </row>
    <row r="1410" spans="1:27" ht="23.4" thickBot="1">
      <c r="A1410" s="115" t="s">
        <v>3073</v>
      </c>
      <c r="B1410" s="143">
        <v>0.17</v>
      </c>
      <c r="C1410" s="147">
        <v>-0.42</v>
      </c>
      <c r="D1410" s="116">
        <f t="shared" si="44"/>
        <v>2020</v>
      </c>
      <c r="G1410" s="140" t="s">
        <v>1660</v>
      </c>
      <c r="H1410" s="116">
        <v>18</v>
      </c>
      <c r="I1410" s="116">
        <v>2020</v>
      </c>
      <c r="J1410" t="str">
        <f t="shared" ref="J1410:J1473" si="45">H1410&amp;"/"&amp;G1410&amp;"/"&amp;I1410</f>
        <v>18/08/2020</v>
      </c>
      <c r="N1410" s="136" t="s">
        <v>1289</v>
      </c>
      <c r="O1410" s="136">
        <v>0.08</v>
      </c>
      <c r="P1410" s="136">
        <v>0.09</v>
      </c>
      <c r="Q1410" s="136">
        <v>0.09</v>
      </c>
      <c r="R1410" s="136" t="s">
        <v>434</v>
      </c>
      <c r="S1410" s="136">
        <v>0.13</v>
      </c>
      <c r="T1410" s="136">
        <v>0.13</v>
      </c>
      <c r="U1410" s="136">
        <v>0.14000000000000001</v>
      </c>
      <c r="V1410" s="136">
        <v>0.17</v>
      </c>
      <c r="W1410" s="136">
        <v>0.27</v>
      </c>
      <c r="X1410" s="136">
        <v>0.47</v>
      </c>
      <c r="Y1410" s="136">
        <v>0.67</v>
      </c>
      <c r="Z1410" s="136">
        <v>1.1599999999999999</v>
      </c>
      <c r="AA1410" s="136">
        <v>1.4</v>
      </c>
    </row>
    <row r="1411" spans="1:27" ht="23.4" thickBot="1">
      <c r="A1411" s="115" t="s">
        <v>3074</v>
      </c>
      <c r="B1411" s="144">
        <v>0.17</v>
      </c>
      <c r="C1411" s="148">
        <v>-0.4</v>
      </c>
      <c r="D1411" s="116">
        <f t="shared" ref="D1411:D1474" si="46">YEAR(A1411)</f>
        <v>2020</v>
      </c>
      <c r="G1411" s="141" t="s">
        <v>1660</v>
      </c>
      <c r="H1411" s="116">
        <v>19</v>
      </c>
      <c r="I1411" s="116">
        <v>2020</v>
      </c>
      <c r="J1411" t="str">
        <f t="shared" si="45"/>
        <v>19/08/2020</v>
      </c>
      <c r="N1411" s="138" t="s">
        <v>1290</v>
      </c>
      <c r="O1411" s="138">
        <v>7.0000000000000007E-2</v>
      </c>
      <c r="P1411" s="138">
        <v>0.09</v>
      </c>
      <c r="Q1411" s="138">
        <v>0.11</v>
      </c>
      <c r="R1411" s="138" t="s">
        <v>434</v>
      </c>
      <c r="S1411" s="138">
        <v>0.12</v>
      </c>
      <c r="T1411" s="138">
        <v>0.13</v>
      </c>
      <c r="U1411" s="138">
        <v>0.14000000000000001</v>
      </c>
      <c r="V1411" s="138">
        <v>0.17</v>
      </c>
      <c r="W1411" s="138">
        <v>0.28999999999999998</v>
      </c>
      <c r="X1411" s="138">
        <v>0.48</v>
      </c>
      <c r="Y1411" s="138">
        <v>0.68</v>
      </c>
      <c r="Z1411" s="138">
        <v>1.2</v>
      </c>
      <c r="AA1411" s="138">
        <v>1.42</v>
      </c>
    </row>
    <row r="1412" spans="1:27" ht="23.4" thickBot="1">
      <c r="A1412" s="115" t="s">
        <v>3075</v>
      </c>
      <c r="B1412" s="143">
        <v>0.15</v>
      </c>
      <c r="C1412" s="147">
        <v>-0.37</v>
      </c>
      <c r="D1412" s="116">
        <f t="shared" si="46"/>
        <v>2020</v>
      </c>
      <c r="G1412" s="140" t="s">
        <v>1660</v>
      </c>
      <c r="H1412" s="116">
        <v>20</v>
      </c>
      <c r="I1412" s="116">
        <v>2020</v>
      </c>
      <c r="J1412" t="str">
        <f t="shared" si="45"/>
        <v>20/08/2020</v>
      </c>
      <c r="N1412" s="136" t="s">
        <v>1291</v>
      </c>
      <c r="O1412" s="136">
        <v>0.08</v>
      </c>
      <c r="P1412" s="136">
        <v>0.09</v>
      </c>
      <c r="Q1412" s="136">
        <v>0.11</v>
      </c>
      <c r="R1412" s="136" t="s">
        <v>434</v>
      </c>
      <c r="S1412" s="136">
        <v>0.13</v>
      </c>
      <c r="T1412" s="136">
        <v>0.12</v>
      </c>
      <c r="U1412" s="136">
        <v>0.13</v>
      </c>
      <c r="V1412" s="136">
        <v>0.15</v>
      </c>
      <c r="W1412" s="136">
        <v>0.26</v>
      </c>
      <c r="X1412" s="136">
        <v>0.46</v>
      </c>
      <c r="Y1412" s="136">
        <v>0.65</v>
      </c>
      <c r="Z1412" s="136">
        <v>1.1499999999999999</v>
      </c>
      <c r="AA1412" s="136">
        <v>1.38</v>
      </c>
    </row>
    <row r="1413" spans="1:27" ht="23.4" thickBot="1">
      <c r="A1413" s="115" t="s">
        <v>3076</v>
      </c>
      <c r="B1413" s="144">
        <v>0.16</v>
      </c>
      <c r="C1413" s="148">
        <v>-0.41</v>
      </c>
      <c r="D1413" s="116">
        <f t="shared" si="46"/>
        <v>2020</v>
      </c>
      <c r="G1413" s="141" t="s">
        <v>1660</v>
      </c>
      <c r="H1413" s="116">
        <v>21</v>
      </c>
      <c r="I1413" s="116">
        <v>2020</v>
      </c>
      <c r="J1413" t="str">
        <f t="shared" si="45"/>
        <v>21/08/2020</v>
      </c>
      <c r="N1413" s="138" t="s">
        <v>1292</v>
      </c>
      <c r="O1413" s="138">
        <v>7.0000000000000007E-2</v>
      </c>
      <c r="P1413" s="138">
        <v>0.09</v>
      </c>
      <c r="Q1413" s="138">
        <v>0.1</v>
      </c>
      <c r="R1413" s="138" t="s">
        <v>434</v>
      </c>
      <c r="S1413" s="138">
        <v>0.12</v>
      </c>
      <c r="T1413" s="138">
        <v>0.13</v>
      </c>
      <c r="U1413" s="138">
        <v>0.16</v>
      </c>
      <c r="V1413" s="138">
        <v>0.16</v>
      </c>
      <c r="W1413" s="138">
        <v>0.27</v>
      </c>
      <c r="X1413" s="138">
        <v>0.46</v>
      </c>
      <c r="Y1413" s="138">
        <v>0.64</v>
      </c>
      <c r="Z1413" s="138">
        <v>1.1299999999999999</v>
      </c>
      <c r="AA1413" s="138">
        <v>1.35</v>
      </c>
    </row>
    <row r="1414" spans="1:27" ht="23.4" thickBot="1">
      <c r="A1414" s="115" t="s">
        <v>3077</v>
      </c>
      <c r="B1414" s="143">
        <v>0.18</v>
      </c>
      <c r="C1414" s="147">
        <v>-0.43</v>
      </c>
      <c r="D1414" s="116">
        <f t="shared" si="46"/>
        <v>2020</v>
      </c>
      <c r="G1414" s="140" t="s">
        <v>1660</v>
      </c>
      <c r="H1414" s="116">
        <v>24</v>
      </c>
      <c r="I1414" s="116">
        <v>2020</v>
      </c>
      <c r="J1414" t="str">
        <f t="shared" si="45"/>
        <v>24/08/2020</v>
      </c>
      <c r="N1414" s="136" t="s">
        <v>1293</v>
      </c>
      <c r="O1414" s="136">
        <v>0.09</v>
      </c>
      <c r="P1414" s="136">
        <v>0.1</v>
      </c>
      <c r="Q1414" s="136">
        <v>0.12</v>
      </c>
      <c r="R1414" s="136" t="s">
        <v>434</v>
      </c>
      <c r="S1414" s="136">
        <v>0.12</v>
      </c>
      <c r="T1414" s="136">
        <v>0.14000000000000001</v>
      </c>
      <c r="U1414" s="136">
        <v>0.14000000000000001</v>
      </c>
      <c r="V1414" s="136">
        <v>0.18</v>
      </c>
      <c r="W1414" s="136">
        <v>0.28000000000000003</v>
      </c>
      <c r="X1414" s="136">
        <v>0.47</v>
      </c>
      <c r="Y1414" s="136">
        <v>0.65</v>
      </c>
      <c r="Z1414" s="136">
        <v>1.1399999999999999</v>
      </c>
      <c r="AA1414" s="136">
        <v>1.35</v>
      </c>
    </row>
    <row r="1415" spans="1:27" ht="23.4" thickBot="1">
      <c r="A1415" s="115" t="s">
        <v>3078</v>
      </c>
      <c r="B1415" s="144">
        <v>0.18</v>
      </c>
      <c r="C1415" s="148">
        <v>-0.42</v>
      </c>
      <c r="D1415" s="116">
        <f t="shared" si="46"/>
        <v>2020</v>
      </c>
      <c r="G1415" s="141" t="s">
        <v>1660</v>
      </c>
      <c r="H1415" s="116">
        <v>25</v>
      </c>
      <c r="I1415" s="116">
        <v>2020</v>
      </c>
      <c r="J1415" t="str">
        <f t="shared" si="45"/>
        <v>25/08/2020</v>
      </c>
      <c r="N1415" s="138" t="s">
        <v>1294</v>
      </c>
      <c r="O1415" s="138">
        <v>0.08</v>
      </c>
      <c r="P1415" s="138">
        <v>0.1</v>
      </c>
      <c r="Q1415" s="138">
        <v>0.11</v>
      </c>
      <c r="R1415" s="138" t="s">
        <v>434</v>
      </c>
      <c r="S1415" s="138">
        <v>0.12</v>
      </c>
      <c r="T1415" s="138">
        <v>0.13</v>
      </c>
      <c r="U1415" s="138">
        <v>0.15</v>
      </c>
      <c r="V1415" s="138">
        <v>0.18</v>
      </c>
      <c r="W1415" s="138">
        <v>0.3</v>
      </c>
      <c r="X1415" s="138">
        <v>0.49</v>
      </c>
      <c r="Y1415" s="138">
        <v>0.69</v>
      </c>
      <c r="Z1415" s="138">
        <v>1.18</v>
      </c>
      <c r="AA1415" s="138">
        <v>1.39</v>
      </c>
    </row>
    <row r="1416" spans="1:27" ht="23.4" thickBot="1">
      <c r="A1416" s="115" t="s">
        <v>3079</v>
      </c>
      <c r="B1416" s="143">
        <v>0.18</v>
      </c>
      <c r="C1416" s="147">
        <v>-0.42</v>
      </c>
      <c r="D1416" s="116">
        <f t="shared" si="46"/>
        <v>2020</v>
      </c>
      <c r="G1416" s="140" t="s">
        <v>1660</v>
      </c>
      <c r="H1416" s="116">
        <v>26</v>
      </c>
      <c r="I1416" s="116">
        <v>2020</v>
      </c>
      <c r="J1416" t="str">
        <f t="shared" si="45"/>
        <v>26/08/2020</v>
      </c>
      <c r="N1416" s="136" t="s">
        <v>1295</v>
      </c>
      <c r="O1416" s="136">
        <v>0.08</v>
      </c>
      <c r="P1416" s="136">
        <v>0.1</v>
      </c>
      <c r="Q1416" s="136">
        <v>0.11</v>
      </c>
      <c r="R1416" s="136" t="s">
        <v>434</v>
      </c>
      <c r="S1416" s="136">
        <v>0.12</v>
      </c>
      <c r="T1416" s="136">
        <v>0.12</v>
      </c>
      <c r="U1416" s="136">
        <v>0.16</v>
      </c>
      <c r="V1416" s="136">
        <v>0.18</v>
      </c>
      <c r="W1416" s="136">
        <v>0.28000000000000003</v>
      </c>
      <c r="X1416" s="136">
        <v>0.5</v>
      </c>
      <c r="Y1416" s="136">
        <v>0.69</v>
      </c>
      <c r="Z1416" s="136">
        <v>1.2</v>
      </c>
      <c r="AA1416" s="136">
        <v>1.41</v>
      </c>
    </row>
    <row r="1417" spans="1:27" ht="23.4" thickBot="1">
      <c r="A1417" s="115" t="s">
        <v>3080</v>
      </c>
      <c r="B1417" s="144">
        <v>0.19</v>
      </c>
      <c r="C1417" s="148">
        <v>-0.35</v>
      </c>
      <c r="D1417" s="116">
        <f t="shared" si="46"/>
        <v>2020</v>
      </c>
      <c r="G1417" s="141" t="s">
        <v>1660</v>
      </c>
      <c r="H1417" s="116">
        <v>27</v>
      </c>
      <c r="I1417" s="116">
        <v>2020</v>
      </c>
      <c r="J1417" t="str">
        <f t="shared" si="45"/>
        <v>27/08/2020</v>
      </c>
      <c r="N1417" s="138" t="s">
        <v>1296</v>
      </c>
      <c r="O1417" s="138">
        <v>0.09</v>
      </c>
      <c r="P1417" s="138">
        <v>0.1</v>
      </c>
      <c r="Q1417" s="138">
        <v>0.11</v>
      </c>
      <c r="R1417" s="138" t="s">
        <v>434</v>
      </c>
      <c r="S1417" s="138">
        <v>0.11</v>
      </c>
      <c r="T1417" s="138">
        <v>0.13</v>
      </c>
      <c r="U1417" s="138">
        <v>0.16</v>
      </c>
      <c r="V1417" s="138">
        <v>0.19</v>
      </c>
      <c r="W1417" s="138">
        <v>0.31</v>
      </c>
      <c r="X1417" s="138">
        <v>0.53</v>
      </c>
      <c r="Y1417" s="138">
        <v>0.74</v>
      </c>
      <c r="Z1417" s="138">
        <v>1.28</v>
      </c>
      <c r="AA1417" s="138">
        <v>1.5</v>
      </c>
    </row>
    <row r="1418" spans="1:27" ht="23.4" thickBot="1">
      <c r="A1418" s="115" t="s">
        <v>3081</v>
      </c>
      <c r="B1418" s="143">
        <v>0.16</v>
      </c>
      <c r="C1418" s="147">
        <v>-0.37</v>
      </c>
      <c r="D1418" s="116">
        <f t="shared" si="46"/>
        <v>2020</v>
      </c>
      <c r="G1418" s="140" t="s">
        <v>1660</v>
      </c>
      <c r="H1418" s="116">
        <v>28</v>
      </c>
      <c r="I1418" s="116">
        <v>2020</v>
      </c>
      <c r="J1418" t="str">
        <f t="shared" si="45"/>
        <v>28/08/2020</v>
      </c>
      <c r="N1418" s="136" t="s">
        <v>1297</v>
      </c>
      <c r="O1418" s="136">
        <v>0.09</v>
      </c>
      <c r="P1418" s="136">
        <v>0.09</v>
      </c>
      <c r="Q1418" s="136">
        <v>0.1</v>
      </c>
      <c r="R1418" s="136" t="s">
        <v>434</v>
      </c>
      <c r="S1418" s="136">
        <v>0.11</v>
      </c>
      <c r="T1418" s="136">
        <v>0.12</v>
      </c>
      <c r="U1418" s="136">
        <v>0.14000000000000001</v>
      </c>
      <c r="V1418" s="136">
        <v>0.16</v>
      </c>
      <c r="W1418" s="136">
        <v>0.28000000000000003</v>
      </c>
      <c r="X1418" s="136">
        <v>0.51</v>
      </c>
      <c r="Y1418" s="136">
        <v>0.74</v>
      </c>
      <c r="Z1418" s="136">
        <v>1.29</v>
      </c>
      <c r="AA1418" s="136">
        <v>1.52</v>
      </c>
    </row>
    <row r="1419" spans="1:27" ht="23.4" thickBot="1">
      <c r="A1419" s="115" t="s">
        <v>3082</v>
      </c>
      <c r="B1419" s="144">
        <v>0.15</v>
      </c>
      <c r="C1419" s="148">
        <v>-0.44</v>
      </c>
      <c r="D1419" s="116">
        <f t="shared" si="46"/>
        <v>2020</v>
      </c>
      <c r="G1419" s="141" t="s">
        <v>1660</v>
      </c>
      <c r="H1419" s="116">
        <v>31</v>
      </c>
      <c r="I1419" s="116">
        <v>2020</v>
      </c>
      <c r="J1419" t="str">
        <f t="shared" si="45"/>
        <v>31/08/2020</v>
      </c>
      <c r="N1419" s="138" t="s">
        <v>1298</v>
      </c>
      <c r="O1419" s="138">
        <v>0.08</v>
      </c>
      <c r="P1419" s="138">
        <v>0.1</v>
      </c>
      <c r="Q1419" s="138">
        <v>0.11</v>
      </c>
      <c r="R1419" s="138" t="s">
        <v>434</v>
      </c>
      <c r="S1419" s="138">
        <v>0.13</v>
      </c>
      <c r="T1419" s="138">
        <v>0.12</v>
      </c>
      <c r="U1419" s="138">
        <v>0.14000000000000001</v>
      </c>
      <c r="V1419" s="138">
        <v>0.15</v>
      </c>
      <c r="W1419" s="138">
        <v>0.28000000000000003</v>
      </c>
      <c r="X1419" s="138">
        <v>0.5</v>
      </c>
      <c r="Y1419" s="138">
        <v>0.72</v>
      </c>
      <c r="Z1419" s="138">
        <v>1.26</v>
      </c>
      <c r="AA1419" s="138">
        <v>1.49</v>
      </c>
    </row>
    <row r="1420" spans="1:27" ht="23.4" thickBot="1">
      <c r="A1420" s="115" t="s">
        <v>3083</v>
      </c>
      <c r="B1420" s="143">
        <v>0.14000000000000001</v>
      </c>
      <c r="C1420" s="147">
        <v>-0.47</v>
      </c>
      <c r="D1420" s="116">
        <f t="shared" si="46"/>
        <v>2020</v>
      </c>
      <c r="G1420" s="140" t="s">
        <v>1661</v>
      </c>
      <c r="H1420" s="116">
        <v>1</v>
      </c>
      <c r="I1420" s="116">
        <v>2020</v>
      </c>
      <c r="J1420" t="str">
        <f t="shared" si="45"/>
        <v>1/09/2020</v>
      </c>
      <c r="N1420" s="135">
        <v>43839</v>
      </c>
      <c r="O1420" s="136">
        <v>0.09</v>
      </c>
      <c r="P1420" s="136">
        <v>0.11</v>
      </c>
      <c r="Q1420" s="136">
        <v>0.12</v>
      </c>
      <c r="R1420" s="136" t="s">
        <v>434</v>
      </c>
      <c r="S1420" s="136">
        <v>0.13</v>
      </c>
      <c r="T1420" s="136">
        <v>0.12</v>
      </c>
      <c r="U1420" s="136">
        <v>0.13</v>
      </c>
      <c r="V1420" s="136">
        <v>0.14000000000000001</v>
      </c>
      <c r="W1420" s="136">
        <v>0.26</v>
      </c>
      <c r="X1420" s="136">
        <v>0.46</v>
      </c>
      <c r="Y1420" s="136">
        <v>0.68</v>
      </c>
      <c r="Z1420" s="136">
        <v>1.2</v>
      </c>
      <c r="AA1420" s="136">
        <v>1.43</v>
      </c>
    </row>
    <row r="1421" spans="1:27" ht="23.4" thickBot="1">
      <c r="A1421" s="115" t="s">
        <v>3084</v>
      </c>
      <c r="B1421" s="144">
        <v>0.16</v>
      </c>
      <c r="C1421" s="148">
        <v>-0.48</v>
      </c>
      <c r="D1421" s="116">
        <f t="shared" si="46"/>
        <v>2020</v>
      </c>
      <c r="G1421" s="141" t="s">
        <v>1661</v>
      </c>
      <c r="H1421" s="116">
        <v>2</v>
      </c>
      <c r="I1421" s="116">
        <v>2020</v>
      </c>
      <c r="J1421" t="str">
        <f t="shared" si="45"/>
        <v>2/09/2020</v>
      </c>
      <c r="N1421" s="137">
        <v>43870</v>
      </c>
      <c r="O1421" s="138">
        <v>0.1</v>
      </c>
      <c r="P1421" s="138">
        <v>0.1</v>
      </c>
      <c r="Q1421" s="138">
        <v>0.12</v>
      </c>
      <c r="R1421" s="138" t="s">
        <v>434</v>
      </c>
      <c r="S1421" s="138">
        <v>0.12</v>
      </c>
      <c r="T1421" s="138">
        <v>0.13</v>
      </c>
      <c r="U1421" s="138">
        <v>0.14000000000000001</v>
      </c>
      <c r="V1421" s="138">
        <v>0.16</v>
      </c>
      <c r="W1421" s="138">
        <v>0.26</v>
      </c>
      <c r="X1421" s="138">
        <v>0.45</v>
      </c>
      <c r="Y1421" s="138">
        <v>0.66</v>
      </c>
      <c r="Z1421" s="138">
        <v>1.1599999999999999</v>
      </c>
      <c r="AA1421" s="138">
        <v>1.38</v>
      </c>
    </row>
    <row r="1422" spans="1:27" ht="23.4" thickBot="1">
      <c r="A1422" s="115" t="s">
        <v>3085</v>
      </c>
      <c r="B1422" s="143">
        <v>0.15</v>
      </c>
      <c r="C1422" s="147">
        <v>-0.47</v>
      </c>
      <c r="D1422" s="116">
        <f t="shared" si="46"/>
        <v>2020</v>
      </c>
      <c r="G1422" s="140" t="s">
        <v>1661</v>
      </c>
      <c r="H1422" s="116">
        <v>3</v>
      </c>
      <c r="I1422" s="116">
        <v>2020</v>
      </c>
      <c r="J1422" t="str">
        <f t="shared" si="45"/>
        <v>3/09/2020</v>
      </c>
      <c r="N1422" s="135">
        <v>43899</v>
      </c>
      <c r="O1422" s="136">
        <v>0.1</v>
      </c>
      <c r="P1422" s="136">
        <v>0.11</v>
      </c>
      <c r="Q1422" s="136">
        <v>0.11</v>
      </c>
      <c r="R1422" s="136" t="s">
        <v>434</v>
      </c>
      <c r="S1422" s="136">
        <v>0.12</v>
      </c>
      <c r="T1422" s="136">
        <v>0.12</v>
      </c>
      <c r="U1422" s="136">
        <v>0.13</v>
      </c>
      <c r="V1422" s="136">
        <v>0.15</v>
      </c>
      <c r="W1422" s="136">
        <v>0.24</v>
      </c>
      <c r="X1422" s="136">
        <v>0.43</v>
      </c>
      <c r="Y1422" s="136">
        <v>0.63</v>
      </c>
      <c r="Z1422" s="136">
        <v>1.1299999999999999</v>
      </c>
      <c r="AA1422" s="136">
        <v>1.34</v>
      </c>
    </row>
    <row r="1423" spans="1:27" ht="23.4" thickBot="1">
      <c r="A1423" s="115" t="s">
        <v>3086</v>
      </c>
      <c r="B1423" s="144">
        <v>0.18</v>
      </c>
      <c r="C1423" s="148">
        <v>-0.41</v>
      </c>
      <c r="D1423" s="116">
        <f t="shared" si="46"/>
        <v>2020</v>
      </c>
      <c r="G1423" s="141" t="s">
        <v>1661</v>
      </c>
      <c r="H1423" s="116">
        <v>4</v>
      </c>
      <c r="I1423" s="116">
        <v>2020</v>
      </c>
      <c r="J1423" t="str">
        <f t="shared" si="45"/>
        <v>4/09/2020</v>
      </c>
      <c r="N1423" s="137">
        <v>43930</v>
      </c>
      <c r="O1423" s="138">
        <v>0.09</v>
      </c>
      <c r="P1423" s="138">
        <v>0.1</v>
      </c>
      <c r="Q1423" s="138">
        <v>0.11</v>
      </c>
      <c r="R1423" s="138" t="s">
        <v>434</v>
      </c>
      <c r="S1423" s="138">
        <v>0.12</v>
      </c>
      <c r="T1423" s="138">
        <v>0.13</v>
      </c>
      <c r="U1423" s="138">
        <v>0.14000000000000001</v>
      </c>
      <c r="V1423" s="138">
        <v>0.18</v>
      </c>
      <c r="W1423" s="138">
        <v>0.3</v>
      </c>
      <c r="X1423" s="138">
        <v>0.5</v>
      </c>
      <c r="Y1423" s="138">
        <v>0.72</v>
      </c>
      <c r="Z1423" s="138">
        <v>1.25</v>
      </c>
      <c r="AA1423" s="138">
        <v>1.46</v>
      </c>
    </row>
    <row r="1424" spans="1:27" ht="23.4" thickBot="1">
      <c r="A1424" s="115" t="s">
        <v>3087</v>
      </c>
      <c r="B1424" s="143">
        <v>0.17</v>
      </c>
      <c r="C1424" s="147">
        <v>-0.42</v>
      </c>
      <c r="D1424" s="116">
        <f t="shared" si="46"/>
        <v>2020</v>
      </c>
      <c r="G1424" s="140" t="s">
        <v>1661</v>
      </c>
      <c r="H1424" s="116">
        <v>8</v>
      </c>
      <c r="I1424" s="116">
        <v>2020</v>
      </c>
      <c r="J1424" t="str">
        <f t="shared" si="45"/>
        <v>8/09/2020</v>
      </c>
      <c r="N1424" s="135">
        <v>44052</v>
      </c>
      <c r="O1424" s="136">
        <v>0.1</v>
      </c>
      <c r="P1424" s="136">
        <v>0.1</v>
      </c>
      <c r="Q1424" s="136">
        <v>0.13</v>
      </c>
      <c r="R1424" s="136" t="s">
        <v>434</v>
      </c>
      <c r="S1424" s="136">
        <v>0.14000000000000001</v>
      </c>
      <c r="T1424" s="136">
        <v>0.15</v>
      </c>
      <c r="U1424" s="136">
        <v>0.14000000000000001</v>
      </c>
      <c r="V1424" s="136">
        <v>0.17</v>
      </c>
      <c r="W1424" s="136">
        <v>0.28000000000000003</v>
      </c>
      <c r="X1424" s="136">
        <v>0.47</v>
      </c>
      <c r="Y1424" s="136">
        <v>0.69</v>
      </c>
      <c r="Z1424" s="136">
        <v>1.22</v>
      </c>
      <c r="AA1424" s="136">
        <v>1.43</v>
      </c>
    </row>
    <row r="1425" spans="1:27" ht="23.4" thickBot="1">
      <c r="A1425" s="115" t="s">
        <v>3088</v>
      </c>
      <c r="B1425" s="144">
        <v>0.17</v>
      </c>
      <c r="C1425" s="148">
        <v>-0.42</v>
      </c>
      <c r="D1425" s="116">
        <f t="shared" si="46"/>
        <v>2020</v>
      </c>
      <c r="G1425" s="141" t="s">
        <v>1661</v>
      </c>
      <c r="H1425" s="116">
        <v>9</v>
      </c>
      <c r="I1425" s="116">
        <v>2020</v>
      </c>
      <c r="J1425" t="str">
        <f t="shared" si="45"/>
        <v>9/09/2020</v>
      </c>
      <c r="N1425" s="137">
        <v>44083</v>
      </c>
      <c r="O1425" s="138">
        <v>0.1</v>
      </c>
      <c r="P1425" s="138">
        <v>0.11</v>
      </c>
      <c r="Q1425" s="138">
        <v>0.12</v>
      </c>
      <c r="R1425" s="138" t="s">
        <v>434</v>
      </c>
      <c r="S1425" s="138">
        <v>0.14000000000000001</v>
      </c>
      <c r="T1425" s="138">
        <v>0.14000000000000001</v>
      </c>
      <c r="U1425" s="138">
        <v>0.14000000000000001</v>
      </c>
      <c r="V1425" s="138">
        <v>0.17</v>
      </c>
      <c r="W1425" s="138">
        <v>0.28000000000000003</v>
      </c>
      <c r="X1425" s="138">
        <v>0.48</v>
      </c>
      <c r="Y1425" s="138">
        <v>0.71</v>
      </c>
      <c r="Z1425" s="138">
        <v>1.25</v>
      </c>
      <c r="AA1425" s="138">
        <v>1.45</v>
      </c>
    </row>
    <row r="1426" spans="1:27" ht="23.4" thickBot="1">
      <c r="A1426" s="115" t="s">
        <v>3089</v>
      </c>
      <c r="B1426" s="143">
        <v>0.17</v>
      </c>
      <c r="C1426" s="147">
        <v>-0.43</v>
      </c>
      <c r="D1426" s="116">
        <f t="shared" si="46"/>
        <v>2020</v>
      </c>
      <c r="G1426" s="140" t="s">
        <v>1661</v>
      </c>
      <c r="H1426" s="116">
        <v>10</v>
      </c>
      <c r="I1426" s="116">
        <v>2020</v>
      </c>
      <c r="J1426" t="str">
        <f t="shared" si="45"/>
        <v>10/09/2020</v>
      </c>
      <c r="N1426" s="135">
        <v>44113</v>
      </c>
      <c r="O1426" s="136">
        <v>0.1</v>
      </c>
      <c r="P1426" s="136">
        <v>0.11</v>
      </c>
      <c r="Q1426" s="136">
        <v>0.12</v>
      </c>
      <c r="R1426" s="136" t="s">
        <v>434</v>
      </c>
      <c r="S1426" s="136">
        <v>0.12</v>
      </c>
      <c r="T1426" s="136">
        <v>0.15</v>
      </c>
      <c r="U1426" s="136">
        <v>0.14000000000000001</v>
      </c>
      <c r="V1426" s="136">
        <v>0.17</v>
      </c>
      <c r="W1426" s="136">
        <v>0.26</v>
      </c>
      <c r="X1426" s="136">
        <v>0.46</v>
      </c>
      <c r="Y1426" s="136">
        <v>0.68</v>
      </c>
      <c r="Z1426" s="136">
        <v>1.22</v>
      </c>
      <c r="AA1426" s="136">
        <v>1.43</v>
      </c>
    </row>
    <row r="1427" spans="1:27" ht="23.4" thickBot="1">
      <c r="A1427" s="115" t="s">
        <v>3090</v>
      </c>
      <c r="B1427" s="144">
        <v>0.16</v>
      </c>
      <c r="C1427" s="148">
        <v>-0.41</v>
      </c>
      <c r="D1427" s="116">
        <f t="shared" si="46"/>
        <v>2020</v>
      </c>
      <c r="G1427" s="141" t="s">
        <v>1661</v>
      </c>
      <c r="H1427" s="116">
        <v>11</v>
      </c>
      <c r="I1427" s="116">
        <v>2020</v>
      </c>
      <c r="J1427" t="str">
        <f t="shared" si="45"/>
        <v>11/09/2020</v>
      </c>
      <c r="N1427" s="137">
        <v>44144</v>
      </c>
      <c r="O1427" s="138">
        <v>0.1</v>
      </c>
      <c r="P1427" s="138">
        <v>0.11</v>
      </c>
      <c r="Q1427" s="138">
        <v>0.11</v>
      </c>
      <c r="R1427" s="138" t="s">
        <v>434</v>
      </c>
      <c r="S1427" s="138">
        <v>0.12</v>
      </c>
      <c r="T1427" s="138">
        <v>0.13</v>
      </c>
      <c r="U1427" s="138">
        <v>0.13</v>
      </c>
      <c r="V1427" s="138">
        <v>0.16</v>
      </c>
      <c r="W1427" s="138">
        <v>0.26</v>
      </c>
      <c r="X1427" s="138">
        <v>0.45</v>
      </c>
      <c r="Y1427" s="138">
        <v>0.67</v>
      </c>
      <c r="Z1427" s="138">
        <v>1.21</v>
      </c>
      <c r="AA1427" s="138">
        <v>1.42</v>
      </c>
    </row>
    <row r="1428" spans="1:27" ht="23.4" thickBot="1">
      <c r="A1428" s="115" t="s">
        <v>3091</v>
      </c>
      <c r="B1428" s="143">
        <v>0.16</v>
      </c>
      <c r="C1428" s="147">
        <v>-0.4</v>
      </c>
      <c r="D1428" s="116">
        <f t="shared" si="46"/>
        <v>2020</v>
      </c>
      <c r="G1428" s="140" t="s">
        <v>1661</v>
      </c>
      <c r="H1428" s="116">
        <v>14</v>
      </c>
      <c r="I1428" s="116">
        <v>2020</v>
      </c>
      <c r="J1428" t="str">
        <f t="shared" si="45"/>
        <v>14/09/2020</v>
      </c>
      <c r="N1428" s="136" t="s">
        <v>1299</v>
      </c>
      <c r="O1428" s="136">
        <v>0.1</v>
      </c>
      <c r="P1428" s="136">
        <v>0.11</v>
      </c>
      <c r="Q1428" s="136">
        <v>0.11</v>
      </c>
      <c r="R1428" s="136" t="s">
        <v>434</v>
      </c>
      <c r="S1428" s="136">
        <v>0.13</v>
      </c>
      <c r="T1428" s="136">
        <v>0.14000000000000001</v>
      </c>
      <c r="U1428" s="136">
        <v>0.14000000000000001</v>
      </c>
      <c r="V1428" s="136">
        <v>0.16</v>
      </c>
      <c r="W1428" s="136">
        <v>0.27</v>
      </c>
      <c r="X1428" s="136">
        <v>0.46</v>
      </c>
      <c r="Y1428" s="136">
        <v>0.68</v>
      </c>
      <c r="Z1428" s="136">
        <v>1.21</v>
      </c>
      <c r="AA1428" s="136">
        <v>1.42</v>
      </c>
    </row>
    <row r="1429" spans="1:27" ht="23.4" thickBot="1">
      <c r="A1429" s="115" t="s">
        <v>3092</v>
      </c>
      <c r="B1429" s="144">
        <v>0.16</v>
      </c>
      <c r="C1429" s="148">
        <v>-0.41</v>
      </c>
      <c r="D1429" s="116">
        <f t="shared" si="46"/>
        <v>2020</v>
      </c>
      <c r="G1429" s="141" t="s">
        <v>1661</v>
      </c>
      <c r="H1429" s="116">
        <v>15</v>
      </c>
      <c r="I1429" s="116">
        <v>2020</v>
      </c>
      <c r="J1429" t="str">
        <f t="shared" si="45"/>
        <v>15/09/2020</v>
      </c>
      <c r="N1429" s="138" t="s">
        <v>1300</v>
      </c>
      <c r="O1429" s="138">
        <v>0.09</v>
      </c>
      <c r="P1429" s="138">
        <v>0.1</v>
      </c>
      <c r="Q1429" s="138">
        <v>0.11</v>
      </c>
      <c r="R1429" s="138" t="s">
        <v>434</v>
      </c>
      <c r="S1429" s="138">
        <v>0.12</v>
      </c>
      <c r="T1429" s="138">
        <v>0.13</v>
      </c>
      <c r="U1429" s="138">
        <v>0.14000000000000001</v>
      </c>
      <c r="V1429" s="138">
        <v>0.16</v>
      </c>
      <c r="W1429" s="138">
        <v>0.27</v>
      </c>
      <c r="X1429" s="138">
        <v>0.46</v>
      </c>
      <c r="Y1429" s="138">
        <v>0.68</v>
      </c>
      <c r="Z1429" s="138">
        <v>1.21</v>
      </c>
      <c r="AA1429" s="138">
        <v>1.43</v>
      </c>
    </row>
    <row r="1430" spans="1:27" ht="23.4" thickBot="1">
      <c r="A1430" s="115" t="s">
        <v>3093</v>
      </c>
      <c r="B1430" s="143">
        <v>0.16</v>
      </c>
      <c r="C1430" s="147">
        <v>-0.4</v>
      </c>
      <c r="D1430" s="116">
        <f t="shared" si="46"/>
        <v>2020</v>
      </c>
      <c r="G1430" s="140" t="s">
        <v>1661</v>
      </c>
      <c r="H1430" s="116">
        <v>16</v>
      </c>
      <c r="I1430" s="116">
        <v>2020</v>
      </c>
      <c r="J1430" t="str">
        <f t="shared" si="45"/>
        <v>16/09/2020</v>
      </c>
      <c r="N1430" s="136" t="s">
        <v>1301</v>
      </c>
      <c r="O1430" s="136">
        <v>0.08</v>
      </c>
      <c r="P1430" s="136">
        <v>0.11</v>
      </c>
      <c r="Q1430" s="136">
        <v>0.12</v>
      </c>
      <c r="R1430" s="136" t="s">
        <v>434</v>
      </c>
      <c r="S1430" s="136">
        <v>0.12</v>
      </c>
      <c r="T1430" s="136">
        <v>0.12</v>
      </c>
      <c r="U1430" s="136">
        <v>0.14000000000000001</v>
      </c>
      <c r="V1430" s="136">
        <v>0.16</v>
      </c>
      <c r="W1430" s="136">
        <v>0.28000000000000003</v>
      </c>
      <c r="X1430" s="136">
        <v>0.47</v>
      </c>
      <c r="Y1430" s="136">
        <v>0.69</v>
      </c>
      <c r="Z1430" s="136">
        <v>1.23</v>
      </c>
      <c r="AA1430" s="136">
        <v>1.45</v>
      </c>
    </row>
    <row r="1431" spans="1:27" ht="23.4" thickBot="1">
      <c r="A1431" s="115" t="s">
        <v>3094</v>
      </c>
      <c r="B1431" s="144">
        <v>0.16</v>
      </c>
      <c r="C1431" s="148">
        <v>-0.4</v>
      </c>
      <c r="D1431" s="116">
        <f t="shared" si="46"/>
        <v>2020</v>
      </c>
      <c r="G1431" s="141" t="s">
        <v>1661</v>
      </c>
      <c r="H1431" s="116">
        <v>17</v>
      </c>
      <c r="I1431" s="116">
        <v>2020</v>
      </c>
      <c r="J1431" t="str">
        <f t="shared" si="45"/>
        <v>17/09/2020</v>
      </c>
      <c r="N1431" s="138" t="s">
        <v>1302</v>
      </c>
      <c r="O1431" s="138">
        <v>0.09</v>
      </c>
      <c r="P1431" s="138">
        <v>0.09</v>
      </c>
      <c r="Q1431" s="138">
        <v>0.09</v>
      </c>
      <c r="R1431" s="138" t="s">
        <v>434</v>
      </c>
      <c r="S1431" s="138">
        <v>0.11</v>
      </c>
      <c r="T1431" s="138">
        <v>0.12</v>
      </c>
      <c r="U1431" s="138">
        <v>0.13</v>
      </c>
      <c r="V1431" s="138">
        <v>0.16</v>
      </c>
      <c r="W1431" s="138">
        <v>0.28000000000000003</v>
      </c>
      <c r="X1431" s="138">
        <v>0.47</v>
      </c>
      <c r="Y1431" s="138">
        <v>0.69</v>
      </c>
      <c r="Z1431" s="138">
        <v>1.22</v>
      </c>
      <c r="AA1431" s="138">
        <v>1.43</v>
      </c>
    </row>
    <row r="1432" spans="1:27" ht="23.4" thickBot="1">
      <c r="A1432" s="115" t="s">
        <v>3095</v>
      </c>
      <c r="B1432" s="143">
        <v>0.16</v>
      </c>
      <c r="C1432" s="147">
        <v>-0.39</v>
      </c>
      <c r="D1432" s="116">
        <f t="shared" si="46"/>
        <v>2020</v>
      </c>
      <c r="G1432" s="140" t="s">
        <v>1661</v>
      </c>
      <c r="H1432" s="116">
        <v>18</v>
      </c>
      <c r="I1432" s="116">
        <v>2020</v>
      </c>
      <c r="J1432" t="str">
        <f t="shared" si="45"/>
        <v>18/09/2020</v>
      </c>
      <c r="N1432" s="136" t="s">
        <v>1303</v>
      </c>
      <c r="O1432" s="136">
        <v>0.09</v>
      </c>
      <c r="P1432" s="136">
        <v>0.1</v>
      </c>
      <c r="Q1432" s="136">
        <v>0.1</v>
      </c>
      <c r="R1432" s="136" t="s">
        <v>434</v>
      </c>
      <c r="S1432" s="136">
        <v>0.12</v>
      </c>
      <c r="T1432" s="136">
        <v>0.13</v>
      </c>
      <c r="U1432" s="136">
        <v>0.14000000000000001</v>
      </c>
      <c r="V1432" s="136">
        <v>0.16</v>
      </c>
      <c r="W1432" s="136">
        <v>0.28999999999999998</v>
      </c>
      <c r="X1432" s="136">
        <v>0.48</v>
      </c>
      <c r="Y1432" s="136">
        <v>0.7</v>
      </c>
      <c r="Z1432" s="136">
        <v>1.24</v>
      </c>
      <c r="AA1432" s="136">
        <v>1.45</v>
      </c>
    </row>
    <row r="1433" spans="1:27" ht="23.4" thickBot="1">
      <c r="A1433" s="115" t="s">
        <v>3096</v>
      </c>
      <c r="B1433" s="144">
        <v>0.16</v>
      </c>
      <c r="C1433" s="148">
        <v>-0.38</v>
      </c>
      <c r="D1433" s="116">
        <f t="shared" si="46"/>
        <v>2020</v>
      </c>
      <c r="G1433" s="141" t="s">
        <v>1661</v>
      </c>
      <c r="H1433" s="116">
        <v>21</v>
      </c>
      <c r="I1433" s="116">
        <v>2020</v>
      </c>
      <c r="J1433" t="str">
        <f t="shared" si="45"/>
        <v>21/09/2020</v>
      </c>
      <c r="N1433" s="138" t="s">
        <v>1304</v>
      </c>
      <c r="O1433" s="138">
        <v>0.09</v>
      </c>
      <c r="P1433" s="138">
        <v>0.1</v>
      </c>
      <c r="Q1433" s="138">
        <v>0.1</v>
      </c>
      <c r="R1433" s="138" t="s">
        <v>434</v>
      </c>
      <c r="S1433" s="138">
        <v>0.11</v>
      </c>
      <c r="T1433" s="138">
        <v>0.12</v>
      </c>
      <c r="U1433" s="138">
        <v>0.14000000000000001</v>
      </c>
      <c r="V1433" s="138">
        <v>0.16</v>
      </c>
      <c r="W1433" s="138">
        <v>0.27</v>
      </c>
      <c r="X1433" s="138">
        <v>0.46</v>
      </c>
      <c r="Y1433" s="138">
        <v>0.68</v>
      </c>
      <c r="Z1433" s="138">
        <v>1.22</v>
      </c>
      <c r="AA1433" s="138">
        <v>1.43</v>
      </c>
    </row>
    <row r="1434" spans="1:27" ht="23.4" thickBot="1">
      <c r="A1434" s="115" t="s">
        <v>3097</v>
      </c>
      <c r="B1434" s="143">
        <v>0.15</v>
      </c>
      <c r="C1434" s="147">
        <v>-0.38</v>
      </c>
      <c r="D1434" s="116">
        <f t="shared" si="46"/>
        <v>2020</v>
      </c>
      <c r="G1434" s="140" t="s">
        <v>1661</v>
      </c>
      <c r="H1434" s="116">
        <v>22</v>
      </c>
      <c r="I1434" s="116">
        <v>2020</v>
      </c>
      <c r="J1434" t="str">
        <f t="shared" si="45"/>
        <v>22/09/2020</v>
      </c>
      <c r="N1434" s="136" t="s">
        <v>1305</v>
      </c>
      <c r="O1434" s="136">
        <v>0.08</v>
      </c>
      <c r="P1434" s="136">
        <v>0.09</v>
      </c>
      <c r="Q1434" s="136">
        <v>0.1</v>
      </c>
      <c r="R1434" s="136" t="s">
        <v>434</v>
      </c>
      <c r="S1434" s="136">
        <v>0.11</v>
      </c>
      <c r="T1434" s="136">
        <v>0.12</v>
      </c>
      <c r="U1434" s="136">
        <v>0.13</v>
      </c>
      <c r="V1434" s="136">
        <v>0.15</v>
      </c>
      <c r="W1434" s="136">
        <v>0.27</v>
      </c>
      <c r="X1434" s="136">
        <v>0.46</v>
      </c>
      <c r="Y1434" s="136">
        <v>0.68</v>
      </c>
      <c r="Z1434" s="136">
        <v>1.21</v>
      </c>
      <c r="AA1434" s="136">
        <v>1.42</v>
      </c>
    </row>
    <row r="1435" spans="1:27" ht="23.4" thickBot="1">
      <c r="A1435" s="115" t="s">
        <v>3098</v>
      </c>
      <c r="B1435" s="144">
        <v>0.15</v>
      </c>
      <c r="C1435" s="148">
        <v>-0.38</v>
      </c>
      <c r="D1435" s="116">
        <f t="shared" si="46"/>
        <v>2020</v>
      </c>
      <c r="G1435" s="141" t="s">
        <v>1661</v>
      </c>
      <c r="H1435" s="116">
        <v>23</v>
      </c>
      <c r="I1435" s="116">
        <v>2020</v>
      </c>
      <c r="J1435" t="str">
        <f t="shared" si="45"/>
        <v>23/09/2020</v>
      </c>
      <c r="N1435" s="138" t="s">
        <v>1306</v>
      </c>
      <c r="O1435" s="138">
        <v>0.08</v>
      </c>
      <c r="P1435" s="138">
        <v>0.09</v>
      </c>
      <c r="Q1435" s="138">
        <v>0.11</v>
      </c>
      <c r="R1435" s="138" t="s">
        <v>434</v>
      </c>
      <c r="S1435" s="138">
        <v>0.11</v>
      </c>
      <c r="T1435" s="138">
        <v>0.13</v>
      </c>
      <c r="U1435" s="138">
        <v>0.14000000000000001</v>
      </c>
      <c r="V1435" s="138">
        <v>0.15</v>
      </c>
      <c r="W1435" s="138">
        <v>0.28000000000000003</v>
      </c>
      <c r="X1435" s="138">
        <v>0.46</v>
      </c>
      <c r="Y1435" s="138">
        <v>0.68</v>
      </c>
      <c r="Z1435" s="138">
        <v>1.21</v>
      </c>
      <c r="AA1435" s="138">
        <v>1.42</v>
      </c>
    </row>
    <row r="1436" spans="1:27" ht="23.4" thickBot="1">
      <c r="A1436" s="115" t="s">
        <v>3099</v>
      </c>
      <c r="B1436" s="143">
        <v>0.16</v>
      </c>
      <c r="C1436" s="147">
        <v>-0.4</v>
      </c>
      <c r="D1436" s="116">
        <f t="shared" si="46"/>
        <v>2020</v>
      </c>
      <c r="G1436" s="140" t="s">
        <v>1661</v>
      </c>
      <c r="H1436" s="116">
        <v>24</v>
      </c>
      <c r="I1436" s="116">
        <v>2020</v>
      </c>
      <c r="J1436" t="str">
        <f t="shared" si="45"/>
        <v>24/09/2020</v>
      </c>
      <c r="N1436" s="136" t="s">
        <v>1307</v>
      </c>
      <c r="O1436" s="136">
        <v>0.08</v>
      </c>
      <c r="P1436" s="136">
        <v>0.09</v>
      </c>
      <c r="Q1436" s="136">
        <v>0.1</v>
      </c>
      <c r="R1436" s="136" t="s">
        <v>434</v>
      </c>
      <c r="S1436" s="136">
        <v>0.11</v>
      </c>
      <c r="T1436" s="136">
        <v>0.12</v>
      </c>
      <c r="U1436" s="136">
        <v>0.14000000000000001</v>
      </c>
      <c r="V1436" s="136">
        <v>0.16</v>
      </c>
      <c r="W1436" s="136">
        <v>0.27</v>
      </c>
      <c r="X1436" s="136">
        <v>0.46</v>
      </c>
      <c r="Y1436" s="136">
        <v>0.67</v>
      </c>
      <c r="Z1436" s="136">
        <v>1.19</v>
      </c>
      <c r="AA1436" s="136">
        <v>1.4</v>
      </c>
    </row>
    <row r="1437" spans="1:27" ht="23.4" thickBot="1">
      <c r="A1437" s="115" t="s">
        <v>3100</v>
      </c>
      <c r="B1437" s="144">
        <v>0.15</v>
      </c>
      <c r="C1437" s="148">
        <v>-0.41</v>
      </c>
      <c r="D1437" s="116">
        <f t="shared" si="46"/>
        <v>2020</v>
      </c>
      <c r="G1437" s="141" t="s">
        <v>1661</v>
      </c>
      <c r="H1437" s="116">
        <v>25</v>
      </c>
      <c r="I1437" s="116">
        <v>2020</v>
      </c>
      <c r="J1437" t="str">
        <f t="shared" si="45"/>
        <v>25/09/2020</v>
      </c>
      <c r="N1437" s="138" t="s">
        <v>1308</v>
      </c>
      <c r="O1437" s="138">
        <v>0.08</v>
      </c>
      <c r="P1437" s="138">
        <v>0.09</v>
      </c>
      <c r="Q1437" s="138">
        <v>0.1</v>
      </c>
      <c r="R1437" s="138" t="s">
        <v>434</v>
      </c>
      <c r="S1437" s="138">
        <v>0.11</v>
      </c>
      <c r="T1437" s="138">
        <v>0.12</v>
      </c>
      <c r="U1437" s="138">
        <v>0.12</v>
      </c>
      <c r="V1437" s="138">
        <v>0.15</v>
      </c>
      <c r="W1437" s="138">
        <v>0.26</v>
      </c>
      <c r="X1437" s="138">
        <v>0.45</v>
      </c>
      <c r="Y1437" s="138">
        <v>0.66</v>
      </c>
      <c r="Z1437" s="138">
        <v>1.19</v>
      </c>
      <c r="AA1437" s="138">
        <v>1.4</v>
      </c>
    </row>
    <row r="1438" spans="1:27" ht="23.4" thickBot="1">
      <c r="A1438" s="115" t="s">
        <v>3101</v>
      </c>
      <c r="B1438" s="143">
        <v>0.16</v>
      </c>
      <c r="C1438" s="147">
        <v>-0.42</v>
      </c>
      <c r="D1438" s="116">
        <f t="shared" si="46"/>
        <v>2020</v>
      </c>
      <c r="G1438" s="140" t="s">
        <v>1661</v>
      </c>
      <c r="H1438" s="116">
        <v>28</v>
      </c>
      <c r="I1438" s="116">
        <v>2020</v>
      </c>
      <c r="J1438" t="str">
        <f t="shared" si="45"/>
        <v>28/09/2020</v>
      </c>
      <c r="N1438" s="136" t="s">
        <v>1309</v>
      </c>
      <c r="O1438" s="136">
        <v>0.09</v>
      </c>
      <c r="P1438" s="136">
        <v>0.1</v>
      </c>
      <c r="Q1438" s="136">
        <v>0.11</v>
      </c>
      <c r="R1438" s="136" t="s">
        <v>434</v>
      </c>
      <c r="S1438" s="136">
        <v>0.11</v>
      </c>
      <c r="T1438" s="136">
        <v>0.12</v>
      </c>
      <c r="U1438" s="136">
        <v>0.14000000000000001</v>
      </c>
      <c r="V1438" s="136">
        <v>0.16</v>
      </c>
      <c r="W1438" s="136">
        <v>0.26</v>
      </c>
      <c r="X1438" s="136">
        <v>0.46</v>
      </c>
      <c r="Y1438" s="136">
        <v>0.67</v>
      </c>
      <c r="Z1438" s="136">
        <v>1.2</v>
      </c>
      <c r="AA1438" s="136">
        <v>1.42</v>
      </c>
    </row>
    <row r="1439" spans="1:27" ht="23.4" thickBot="1">
      <c r="A1439" s="115" t="s">
        <v>3102</v>
      </c>
      <c r="B1439" s="144">
        <v>0.13</v>
      </c>
      <c r="C1439" s="148">
        <v>-0.44</v>
      </c>
      <c r="D1439" s="116">
        <f t="shared" si="46"/>
        <v>2020</v>
      </c>
      <c r="G1439" s="141" t="s">
        <v>1661</v>
      </c>
      <c r="H1439" s="116">
        <v>29</v>
      </c>
      <c r="I1439" s="116">
        <v>2020</v>
      </c>
      <c r="J1439" t="str">
        <f t="shared" si="45"/>
        <v>29/09/2020</v>
      </c>
      <c r="N1439" s="138" t="s">
        <v>1310</v>
      </c>
      <c r="O1439" s="138">
        <v>7.0000000000000007E-2</v>
      </c>
      <c r="P1439" s="138">
        <v>0.08</v>
      </c>
      <c r="Q1439" s="138">
        <v>0.09</v>
      </c>
      <c r="R1439" s="138" t="s">
        <v>434</v>
      </c>
      <c r="S1439" s="138">
        <v>0.11</v>
      </c>
      <c r="T1439" s="138">
        <v>0.12</v>
      </c>
      <c r="U1439" s="138">
        <v>0.11</v>
      </c>
      <c r="V1439" s="138">
        <v>0.13</v>
      </c>
      <c r="W1439" s="138">
        <v>0.24</v>
      </c>
      <c r="X1439" s="138">
        <v>0.44</v>
      </c>
      <c r="Y1439" s="138">
        <v>0.66</v>
      </c>
      <c r="Z1439" s="138">
        <v>1.19</v>
      </c>
      <c r="AA1439" s="138">
        <v>1.41</v>
      </c>
    </row>
    <row r="1440" spans="1:27" ht="23.4" thickBot="1">
      <c r="A1440" s="115" t="s">
        <v>3103</v>
      </c>
      <c r="B1440" s="143">
        <v>0.16</v>
      </c>
      <c r="C1440" s="147">
        <v>-0.4</v>
      </c>
      <c r="D1440" s="116">
        <f t="shared" si="46"/>
        <v>2020</v>
      </c>
      <c r="G1440" s="140" t="s">
        <v>1661</v>
      </c>
      <c r="H1440" s="116">
        <v>30</v>
      </c>
      <c r="I1440" s="116">
        <v>2020</v>
      </c>
      <c r="J1440" t="str">
        <f t="shared" si="45"/>
        <v>30/09/2020</v>
      </c>
      <c r="N1440" s="136" t="s">
        <v>1311</v>
      </c>
      <c r="O1440" s="136">
        <v>0.08</v>
      </c>
      <c r="P1440" s="136">
        <v>0.08</v>
      </c>
      <c r="Q1440" s="136">
        <v>0.1</v>
      </c>
      <c r="R1440" s="136" t="s">
        <v>434</v>
      </c>
      <c r="S1440" s="136">
        <v>0.11</v>
      </c>
      <c r="T1440" s="136">
        <v>0.12</v>
      </c>
      <c r="U1440" s="136">
        <v>0.13</v>
      </c>
      <c r="V1440" s="136">
        <v>0.16</v>
      </c>
      <c r="W1440" s="136">
        <v>0.28000000000000003</v>
      </c>
      <c r="X1440" s="136">
        <v>0.47</v>
      </c>
      <c r="Y1440" s="136">
        <v>0.69</v>
      </c>
      <c r="Z1440" s="136">
        <v>1.23</v>
      </c>
      <c r="AA1440" s="136">
        <v>1.46</v>
      </c>
    </row>
    <row r="1441" spans="1:27" ht="23.4" thickBot="1">
      <c r="A1441" s="115" t="s">
        <v>3104</v>
      </c>
      <c r="B1441" s="144">
        <v>0.16</v>
      </c>
      <c r="C1441" s="148">
        <v>-0.41</v>
      </c>
      <c r="D1441" s="116">
        <f t="shared" si="46"/>
        <v>2020</v>
      </c>
      <c r="G1441" s="141" t="s">
        <v>1662</v>
      </c>
      <c r="H1441" s="116">
        <v>1</v>
      </c>
      <c r="I1441" s="116">
        <v>2020</v>
      </c>
      <c r="J1441" t="str">
        <f t="shared" si="45"/>
        <v>1/10/2020</v>
      </c>
      <c r="N1441" s="137">
        <v>43840</v>
      </c>
      <c r="O1441" s="138">
        <v>0.09</v>
      </c>
      <c r="P1441" s="138">
        <v>0.09</v>
      </c>
      <c r="Q1441" s="138">
        <v>0.09</v>
      </c>
      <c r="R1441" s="138" t="s">
        <v>434</v>
      </c>
      <c r="S1441" s="138">
        <v>0.1</v>
      </c>
      <c r="T1441" s="138">
        <v>0.12</v>
      </c>
      <c r="U1441" s="138">
        <v>0.14000000000000001</v>
      </c>
      <c r="V1441" s="138">
        <v>0.16</v>
      </c>
      <c r="W1441" s="138">
        <v>0.27</v>
      </c>
      <c r="X1441" s="138">
        <v>0.46</v>
      </c>
      <c r="Y1441" s="138">
        <v>0.68</v>
      </c>
      <c r="Z1441" s="138">
        <v>1.23</v>
      </c>
      <c r="AA1441" s="138">
        <v>1.45</v>
      </c>
    </row>
    <row r="1442" spans="1:27" ht="23.4" thickBot="1">
      <c r="A1442" s="115" t="s">
        <v>3105</v>
      </c>
      <c r="B1442" s="143">
        <v>0.16</v>
      </c>
      <c r="C1442" s="147">
        <v>-0.41</v>
      </c>
      <c r="D1442" s="116">
        <f t="shared" si="46"/>
        <v>2020</v>
      </c>
      <c r="G1442" s="140" t="s">
        <v>1662</v>
      </c>
      <c r="H1442" s="116">
        <v>2</v>
      </c>
      <c r="I1442" s="116">
        <v>2020</v>
      </c>
      <c r="J1442" t="str">
        <f t="shared" si="45"/>
        <v>2/10/2020</v>
      </c>
      <c r="N1442" s="135">
        <v>43871</v>
      </c>
      <c r="O1442" s="136">
        <v>0.1</v>
      </c>
      <c r="P1442" s="136">
        <v>0.09</v>
      </c>
      <c r="Q1442" s="136">
        <v>0.09</v>
      </c>
      <c r="R1442" s="136" t="s">
        <v>434</v>
      </c>
      <c r="S1442" s="136">
        <v>0.11</v>
      </c>
      <c r="T1442" s="136">
        <v>0.12</v>
      </c>
      <c r="U1442" s="136">
        <v>0.13</v>
      </c>
      <c r="V1442" s="136">
        <v>0.16</v>
      </c>
      <c r="W1442" s="136">
        <v>0.28000000000000003</v>
      </c>
      <c r="X1442" s="136">
        <v>0.48</v>
      </c>
      <c r="Y1442" s="136">
        <v>0.7</v>
      </c>
      <c r="Z1442" s="136">
        <v>1.25</v>
      </c>
      <c r="AA1442" s="136">
        <v>1.48</v>
      </c>
    </row>
    <row r="1443" spans="1:27" ht="23.4" thickBot="1">
      <c r="A1443" s="115" t="s">
        <v>3106</v>
      </c>
      <c r="B1443" s="144">
        <v>0.19</v>
      </c>
      <c r="C1443" s="148">
        <v>-0.35</v>
      </c>
      <c r="D1443" s="116">
        <f t="shared" si="46"/>
        <v>2020</v>
      </c>
      <c r="G1443" s="141" t="s">
        <v>1662</v>
      </c>
      <c r="H1443" s="116">
        <v>5</v>
      </c>
      <c r="I1443" s="116">
        <v>2020</v>
      </c>
      <c r="J1443" t="str">
        <f t="shared" si="45"/>
        <v>5/10/2020</v>
      </c>
      <c r="N1443" s="137">
        <v>43961</v>
      </c>
      <c r="O1443" s="138">
        <v>0.09</v>
      </c>
      <c r="P1443" s="138">
        <v>0.1</v>
      </c>
      <c r="Q1443" s="138">
        <v>0.1</v>
      </c>
      <c r="R1443" s="138" t="s">
        <v>434</v>
      </c>
      <c r="S1443" s="138">
        <v>0.11</v>
      </c>
      <c r="T1443" s="138">
        <v>0.12</v>
      </c>
      <c r="U1443" s="138">
        <v>0.14000000000000001</v>
      </c>
      <c r="V1443" s="138">
        <v>0.19</v>
      </c>
      <c r="W1443" s="138">
        <v>0.33</v>
      </c>
      <c r="X1443" s="138">
        <v>0.55000000000000004</v>
      </c>
      <c r="Y1443" s="138">
        <v>0.78</v>
      </c>
      <c r="Z1443" s="138">
        <v>1.34</v>
      </c>
      <c r="AA1443" s="138">
        <v>1.57</v>
      </c>
    </row>
    <row r="1444" spans="1:27" ht="23.4" thickBot="1">
      <c r="A1444" s="115" t="s">
        <v>3107</v>
      </c>
      <c r="B1444" s="143">
        <v>0.17</v>
      </c>
      <c r="C1444" s="147">
        <v>-0.34</v>
      </c>
      <c r="D1444" s="116">
        <f t="shared" si="46"/>
        <v>2020</v>
      </c>
      <c r="G1444" s="140" t="s">
        <v>1662</v>
      </c>
      <c r="H1444" s="116">
        <v>6</v>
      </c>
      <c r="I1444" s="116">
        <v>2020</v>
      </c>
      <c r="J1444" t="str">
        <f t="shared" si="45"/>
        <v>6/10/2020</v>
      </c>
      <c r="N1444" s="135">
        <v>43992</v>
      </c>
      <c r="O1444" s="136">
        <v>0.08</v>
      </c>
      <c r="P1444" s="136">
        <v>0.09</v>
      </c>
      <c r="Q1444" s="136">
        <v>0.1</v>
      </c>
      <c r="R1444" s="136" t="s">
        <v>434</v>
      </c>
      <c r="S1444" s="136">
        <v>0.11</v>
      </c>
      <c r="T1444" s="136">
        <v>0.14000000000000001</v>
      </c>
      <c r="U1444" s="136">
        <v>0.14000000000000001</v>
      </c>
      <c r="V1444" s="136">
        <v>0.17</v>
      </c>
      <c r="W1444" s="136">
        <v>0.32</v>
      </c>
      <c r="X1444" s="136">
        <v>0.53</v>
      </c>
      <c r="Y1444" s="136">
        <v>0.76</v>
      </c>
      <c r="Z1444" s="136">
        <v>1.33</v>
      </c>
      <c r="AA1444" s="136">
        <v>1.56</v>
      </c>
    </row>
    <row r="1445" spans="1:27" ht="23.4" thickBot="1">
      <c r="A1445" s="115" t="s">
        <v>3108</v>
      </c>
      <c r="B1445" s="144">
        <v>0.21</v>
      </c>
      <c r="C1445" s="148">
        <v>-0.32</v>
      </c>
      <c r="D1445" s="116">
        <f t="shared" si="46"/>
        <v>2020</v>
      </c>
      <c r="G1445" s="141" t="s">
        <v>1662</v>
      </c>
      <c r="H1445" s="116">
        <v>7</v>
      </c>
      <c r="I1445" s="116">
        <v>2020</v>
      </c>
      <c r="J1445" t="str">
        <f t="shared" si="45"/>
        <v>7/10/2020</v>
      </c>
      <c r="N1445" s="137">
        <v>44022</v>
      </c>
      <c r="O1445" s="138">
        <v>0.08</v>
      </c>
      <c r="P1445" s="138">
        <v>0.09</v>
      </c>
      <c r="Q1445" s="138">
        <v>0.1</v>
      </c>
      <c r="R1445" s="138" t="s">
        <v>434</v>
      </c>
      <c r="S1445" s="138">
        <v>0.12</v>
      </c>
      <c r="T1445" s="138">
        <v>0.13</v>
      </c>
      <c r="U1445" s="138">
        <v>0.16</v>
      </c>
      <c r="V1445" s="138">
        <v>0.21</v>
      </c>
      <c r="W1445" s="138">
        <v>0.35</v>
      </c>
      <c r="X1445" s="138">
        <v>0.56000000000000005</v>
      </c>
      <c r="Y1445" s="138">
        <v>0.81</v>
      </c>
      <c r="Z1445" s="138">
        <v>1.37</v>
      </c>
      <c r="AA1445" s="138">
        <v>1.6</v>
      </c>
    </row>
    <row r="1446" spans="1:27" ht="23.4" thickBot="1">
      <c r="A1446" s="115" t="s">
        <v>3109</v>
      </c>
      <c r="B1446" s="143">
        <v>0.18</v>
      </c>
      <c r="C1446" s="147">
        <v>-0.37</v>
      </c>
      <c r="D1446" s="116">
        <f t="shared" si="46"/>
        <v>2020</v>
      </c>
      <c r="G1446" s="140" t="s">
        <v>1662</v>
      </c>
      <c r="H1446" s="116">
        <v>8</v>
      </c>
      <c r="I1446" s="116">
        <v>2020</v>
      </c>
      <c r="J1446" t="str">
        <f t="shared" si="45"/>
        <v>8/10/2020</v>
      </c>
      <c r="N1446" s="135">
        <v>44053</v>
      </c>
      <c r="O1446" s="136">
        <v>0.09</v>
      </c>
      <c r="P1446" s="136">
        <v>0.09</v>
      </c>
      <c r="Q1446" s="136">
        <v>0.09</v>
      </c>
      <c r="R1446" s="136" t="s">
        <v>434</v>
      </c>
      <c r="S1446" s="136">
        <v>0.12</v>
      </c>
      <c r="T1446" s="136">
        <v>0.13</v>
      </c>
      <c r="U1446" s="136">
        <v>0.13</v>
      </c>
      <c r="V1446" s="136">
        <v>0.18</v>
      </c>
      <c r="W1446" s="136">
        <v>0.33</v>
      </c>
      <c r="X1446" s="136">
        <v>0.54</v>
      </c>
      <c r="Y1446" s="136">
        <v>0.78</v>
      </c>
      <c r="Z1446" s="136">
        <v>1.34</v>
      </c>
      <c r="AA1446" s="136">
        <v>1.57</v>
      </c>
    </row>
    <row r="1447" spans="1:27" ht="23.4" thickBot="1">
      <c r="A1447" s="115" t="s">
        <v>3110</v>
      </c>
      <c r="B1447" s="144">
        <v>0.2</v>
      </c>
      <c r="C1447" s="148">
        <v>-0.37</v>
      </c>
      <c r="D1447" s="116">
        <f t="shared" si="46"/>
        <v>2020</v>
      </c>
      <c r="G1447" s="141" t="s">
        <v>1662</v>
      </c>
      <c r="H1447" s="116">
        <v>9</v>
      </c>
      <c r="I1447" s="116">
        <v>2020</v>
      </c>
      <c r="J1447" t="str">
        <f t="shared" si="45"/>
        <v>9/10/2020</v>
      </c>
      <c r="N1447" s="137">
        <v>44084</v>
      </c>
      <c r="O1447" s="138">
        <v>0.1</v>
      </c>
      <c r="P1447" s="138">
        <v>0.11</v>
      </c>
      <c r="Q1447" s="138">
        <v>0.1</v>
      </c>
      <c r="R1447" s="138" t="s">
        <v>434</v>
      </c>
      <c r="S1447" s="138">
        <v>0.12</v>
      </c>
      <c r="T1447" s="138">
        <v>0.15</v>
      </c>
      <c r="U1447" s="138">
        <v>0.16</v>
      </c>
      <c r="V1447" s="138">
        <v>0.2</v>
      </c>
      <c r="W1447" s="138">
        <v>0.34</v>
      </c>
      <c r="X1447" s="138">
        <v>0.55000000000000004</v>
      </c>
      <c r="Y1447" s="138">
        <v>0.79</v>
      </c>
      <c r="Z1447" s="138">
        <v>1.34</v>
      </c>
      <c r="AA1447" s="138">
        <v>1.58</v>
      </c>
    </row>
    <row r="1448" spans="1:27" ht="23.4" thickBot="1">
      <c r="A1448" s="115" t="s">
        <v>3111</v>
      </c>
      <c r="B1448" s="143">
        <v>0.18</v>
      </c>
      <c r="C1448" s="147">
        <v>-0.41</v>
      </c>
      <c r="D1448" s="116">
        <f t="shared" si="46"/>
        <v>2020</v>
      </c>
      <c r="G1448" s="140" t="s">
        <v>1662</v>
      </c>
      <c r="H1448" s="116">
        <v>13</v>
      </c>
      <c r="I1448" s="116">
        <v>2020</v>
      </c>
      <c r="J1448" t="str">
        <f t="shared" si="45"/>
        <v>13/10/2020</v>
      </c>
      <c r="N1448" s="136" t="s">
        <v>1312</v>
      </c>
      <c r="O1448" s="136">
        <v>0.09</v>
      </c>
      <c r="P1448" s="136">
        <v>0.09</v>
      </c>
      <c r="Q1448" s="136">
        <v>0.11</v>
      </c>
      <c r="R1448" s="136" t="s">
        <v>434</v>
      </c>
      <c r="S1448" s="136">
        <v>0.12</v>
      </c>
      <c r="T1448" s="136">
        <v>0.13</v>
      </c>
      <c r="U1448" s="136">
        <v>0.16</v>
      </c>
      <c r="V1448" s="136">
        <v>0.18</v>
      </c>
      <c r="W1448" s="136">
        <v>0.31</v>
      </c>
      <c r="X1448" s="136">
        <v>0.52</v>
      </c>
      <c r="Y1448" s="136">
        <v>0.74</v>
      </c>
      <c r="Z1448" s="136">
        <v>1.29</v>
      </c>
      <c r="AA1448" s="136">
        <v>1.52</v>
      </c>
    </row>
    <row r="1449" spans="1:27" ht="23.4" thickBot="1">
      <c r="A1449" s="115" t="s">
        <v>3112</v>
      </c>
      <c r="B1449" s="144">
        <v>0.18</v>
      </c>
      <c r="C1449" s="148">
        <v>-0.41</v>
      </c>
      <c r="D1449" s="116">
        <f t="shared" si="46"/>
        <v>2020</v>
      </c>
      <c r="G1449" s="141" t="s">
        <v>1662</v>
      </c>
      <c r="H1449" s="116">
        <v>14</v>
      </c>
      <c r="I1449" s="116">
        <v>2020</v>
      </c>
      <c r="J1449" t="str">
        <f t="shared" si="45"/>
        <v>14/10/2020</v>
      </c>
      <c r="N1449" s="138" t="s">
        <v>1313</v>
      </c>
      <c r="O1449" s="138">
        <v>0.1</v>
      </c>
      <c r="P1449" s="138">
        <v>0.1</v>
      </c>
      <c r="Q1449" s="138">
        <v>0.12</v>
      </c>
      <c r="R1449" s="138" t="s">
        <v>434</v>
      </c>
      <c r="S1449" s="138">
        <v>0.12</v>
      </c>
      <c r="T1449" s="138">
        <v>0.13</v>
      </c>
      <c r="U1449" s="138">
        <v>0.14000000000000001</v>
      </c>
      <c r="V1449" s="138">
        <v>0.18</v>
      </c>
      <c r="W1449" s="138">
        <v>0.3</v>
      </c>
      <c r="X1449" s="138">
        <v>0.51</v>
      </c>
      <c r="Y1449" s="138">
        <v>0.73</v>
      </c>
      <c r="Z1449" s="138">
        <v>1.28</v>
      </c>
      <c r="AA1449" s="138">
        <v>1.5</v>
      </c>
    </row>
    <row r="1450" spans="1:27" ht="23.4" thickBot="1">
      <c r="A1450" s="115" t="s">
        <v>3113</v>
      </c>
      <c r="B1450" s="143">
        <v>0.18</v>
      </c>
      <c r="C1450" s="147">
        <v>-0.41</v>
      </c>
      <c r="D1450" s="116">
        <f t="shared" si="46"/>
        <v>2020</v>
      </c>
      <c r="G1450" s="140" t="s">
        <v>1662</v>
      </c>
      <c r="H1450" s="116">
        <v>15</v>
      </c>
      <c r="I1450" s="116">
        <v>2020</v>
      </c>
      <c r="J1450" t="str">
        <f t="shared" si="45"/>
        <v>15/10/2020</v>
      </c>
      <c r="N1450" s="136" t="s">
        <v>1314</v>
      </c>
      <c r="O1450" s="136">
        <v>0.1</v>
      </c>
      <c r="P1450" s="136">
        <v>0.1</v>
      </c>
      <c r="Q1450" s="136">
        <v>0.11</v>
      </c>
      <c r="R1450" s="136" t="s">
        <v>434</v>
      </c>
      <c r="S1450" s="136">
        <v>0.12</v>
      </c>
      <c r="T1450" s="136">
        <v>0.12</v>
      </c>
      <c r="U1450" s="136">
        <v>0.14000000000000001</v>
      </c>
      <c r="V1450" s="136">
        <v>0.18</v>
      </c>
      <c r="W1450" s="136">
        <v>0.32</v>
      </c>
      <c r="X1450" s="136">
        <v>0.52</v>
      </c>
      <c r="Y1450" s="136">
        <v>0.74</v>
      </c>
      <c r="Z1450" s="136">
        <v>1.29</v>
      </c>
      <c r="AA1450" s="136">
        <v>1.52</v>
      </c>
    </row>
    <row r="1451" spans="1:27" ht="23.4" thickBot="1">
      <c r="A1451" s="115" t="s">
        <v>3114</v>
      </c>
      <c r="B1451" s="144">
        <v>0.18</v>
      </c>
      <c r="C1451" s="148">
        <v>-0.41</v>
      </c>
      <c r="D1451" s="116">
        <f t="shared" si="46"/>
        <v>2020</v>
      </c>
      <c r="G1451" s="141" t="s">
        <v>1662</v>
      </c>
      <c r="H1451" s="116">
        <v>16</v>
      </c>
      <c r="I1451" s="116">
        <v>2020</v>
      </c>
      <c r="J1451" t="str">
        <f t="shared" si="45"/>
        <v>16/10/2020</v>
      </c>
      <c r="N1451" s="138" t="s">
        <v>1315</v>
      </c>
      <c r="O1451" s="138">
        <v>0.09</v>
      </c>
      <c r="P1451" s="138">
        <v>0.1</v>
      </c>
      <c r="Q1451" s="138">
        <v>0.11</v>
      </c>
      <c r="R1451" s="138" t="s">
        <v>434</v>
      </c>
      <c r="S1451" s="138">
        <v>0.12</v>
      </c>
      <c r="T1451" s="138">
        <v>0.12</v>
      </c>
      <c r="U1451" s="138">
        <v>0.14000000000000001</v>
      </c>
      <c r="V1451" s="138">
        <v>0.18</v>
      </c>
      <c r="W1451" s="138">
        <v>0.32</v>
      </c>
      <c r="X1451" s="138">
        <v>0.53</v>
      </c>
      <c r="Y1451" s="138">
        <v>0.76</v>
      </c>
      <c r="Z1451" s="138">
        <v>1.3</v>
      </c>
      <c r="AA1451" s="138">
        <v>1.52</v>
      </c>
    </row>
    <row r="1452" spans="1:27" ht="23.4" thickBot="1">
      <c r="A1452" s="115" t="s">
        <v>3115</v>
      </c>
      <c r="B1452" s="143">
        <v>0.19</v>
      </c>
      <c r="C1452" s="147">
        <v>-0.38</v>
      </c>
      <c r="D1452" s="116">
        <f t="shared" si="46"/>
        <v>2020</v>
      </c>
      <c r="G1452" s="140" t="s">
        <v>1662</v>
      </c>
      <c r="H1452" s="116">
        <v>19</v>
      </c>
      <c r="I1452" s="116">
        <v>2020</v>
      </c>
      <c r="J1452" t="str">
        <f t="shared" si="45"/>
        <v>19/10/2020</v>
      </c>
      <c r="N1452" s="136" t="s">
        <v>1316</v>
      </c>
      <c r="O1452" s="136">
        <v>0.09</v>
      </c>
      <c r="P1452" s="136">
        <v>0.1</v>
      </c>
      <c r="Q1452" s="136">
        <v>0.11</v>
      </c>
      <c r="R1452" s="136" t="s">
        <v>434</v>
      </c>
      <c r="S1452" s="136">
        <v>0.11</v>
      </c>
      <c r="T1452" s="136">
        <v>0.13</v>
      </c>
      <c r="U1452" s="136">
        <v>0.16</v>
      </c>
      <c r="V1452" s="136">
        <v>0.19</v>
      </c>
      <c r="W1452" s="136">
        <v>0.34</v>
      </c>
      <c r="X1452" s="136">
        <v>0.54</v>
      </c>
      <c r="Y1452" s="136">
        <v>0.78</v>
      </c>
      <c r="Z1452" s="136">
        <v>1.32</v>
      </c>
      <c r="AA1452" s="136">
        <v>1.55</v>
      </c>
    </row>
    <row r="1453" spans="1:27" ht="23.4" thickBot="1">
      <c r="A1453" s="115" t="s">
        <v>3116</v>
      </c>
      <c r="B1453" s="144">
        <v>0.19</v>
      </c>
      <c r="C1453" s="148">
        <v>-0.35</v>
      </c>
      <c r="D1453" s="116">
        <f t="shared" si="46"/>
        <v>2020</v>
      </c>
      <c r="G1453" s="141" t="s">
        <v>1662</v>
      </c>
      <c r="H1453" s="116">
        <v>20</v>
      </c>
      <c r="I1453" s="116">
        <v>2020</v>
      </c>
      <c r="J1453" t="str">
        <f t="shared" si="45"/>
        <v>20/10/2020</v>
      </c>
      <c r="N1453" s="138" t="s">
        <v>1317</v>
      </c>
      <c r="O1453" s="138">
        <v>0.08</v>
      </c>
      <c r="P1453" s="138">
        <v>0.09</v>
      </c>
      <c r="Q1453" s="138">
        <v>0.1</v>
      </c>
      <c r="R1453" s="138" t="s">
        <v>434</v>
      </c>
      <c r="S1453" s="138">
        <v>0.12</v>
      </c>
      <c r="T1453" s="138">
        <v>0.13</v>
      </c>
      <c r="U1453" s="138">
        <v>0.14000000000000001</v>
      </c>
      <c r="V1453" s="138">
        <v>0.19</v>
      </c>
      <c r="W1453" s="138">
        <v>0.34</v>
      </c>
      <c r="X1453" s="138">
        <v>0.56999999999999995</v>
      </c>
      <c r="Y1453" s="138">
        <v>0.81</v>
      </c>
      <c r="Z1453" s="138">
        <v>1.37</v>
      </c>
      <c r="AA1453" s="138">
        <v>1.6</v>
      </c>
    </row>
    <row r="1454" spans="1:27" ht="23.4" thickBot="1">
      <c r="A1454" s="115" t="s">
        <v>3117</v>
      </c>
      <c r="B1454" s="143">
        <v>0.2</v>
      </c>
      <c r="C1454" s="147">
        <v>-0.34</v>
      </c>
      <c r="D1454" s="116">
        <f t="shared" si="46"/>
        <v>2020</v>
      </c>
      <c r="G1454" s="140" t="s">
        <v>1662</v>
      </c>
      <c r="H1454" s="116">
        <v>21</v>
      </c>
      <c r="I1454" s="116">
        <v>2020</v>
      </c>
      <c r="J1454" t="str">
        <f t="shared" si="45"/>
        <v>21/10/2020</v>
      </c>
      <c r="N1454" s="136" t="s">
        <v>1318</v>
      </c>
      <c r="O1454" s="136">
        <v>0.08</v>
      </c>
      <c r="P1454" s="136">
        <v>0.09</v>
      </c>
      <c r="Q1454" s="136">
        <v>0.1</v>
      </c>
      <c r="R1454" s="136" t="s">
        <v>434</v>
      </c>
      <c r="S1454" s="136">
        <v>0.12</v>
      </c>
      <c r="T1454" s="136">
        <v>0.13</v>
      </c>
      <c r="U1454" s="136">
        <v>0.14000000000000001</v>
      </c>
      <c r="V1454" s="136">
        <v>0.2</v>
      </c>
      <c r="W1454" s="136">
        <v>0.36</v>
      </c>
      <c r="X1454" s="136">
        <v>0.57999999999999996</v>
      </c>
      <c r="Y1454" s="136">
        <v>0.83</v>
      </c>
      <c r="Z1454" s="136">
        <v>1.4</v>
      </c>
      <c r="AA1454" s="136">
        <v>1.62</v>
      </c>
    </row>
    <row r="1455" spans="1:27" ht="23.4" thickBot="1">
      <c r="A1455" s="115" t="s">
        <v>3118</v>
      </c>
      <c r="B1455" s="144">
        <v>0.21</v>
      </c>
      <c r="C1455" s="148">
        <v>-0.32</v>
      </c>
      <c r="D1455" s="116">
        <f t="shared" si="46"/>
        <v>2020</v>
      </c>
      <c r="G1455" s="141" t="s">
        <v>1662</v>
      </c>
      <c r="H1455" s="116">
        <v>22</v>
      </c>
      <c r="I1455" s="116">
        <v>2020</v>
      </c>
      <c r="J1455" t="str">
        <f t="shared" si="45"/>
        <v>22/10/2020</v>
      </c>
      <c r="N1455" s="138" t="s">
        <v>1319</v>
      </c>
      <c r="O1455" s="138">
        <v>0.09</v>
      </c>
      <c r="P1455" s="138">
        <v>0.09</v>
      </c>
      <c r="Q1455" s="138">
        <v>0.09</v>
      </c>
      <c r="R1455" s="138" t="s">
        <v>434</v>
      </c>
      <c r="S1455" s="138">
        <v>0.11</v>
      </c>
      <c r="T1455" s="138">
        <v>0.13</v>
      </c>
      <c r="U1455" s="138">
        <v>0.16</v>
      </c>
      <c r="V1455" s="138">
        <v>0.21</v>
      </c>
      <c r="W1455" s="138">
        <v>0.38</v>
      </c>
      <c r="X1455" s="138">
        <v>0.62</v>
      </c>
      <c r="Y1455" s="138">
        <v>0.87</v>
      </c>
      <c r="Z1455" s="138">
        <v>1.43</v>
      </c>
      <c r="AA1455" s="138">
        <v>1.67</v>
      </c>
    </row>
    <row r="1456" spans="1:27" ht="23.4" thickBot="1">
      <c r="A1456" s="115" t="s">
        <v>3119</v>
      </c>
      <c r="B1456" s="143">
        <v>0.21</v>
      </c>
      <c r="C1456" s="147">
        <v>-0.34</v>
      </c>
      <c r="D1456" s="116">
        <f t="shared" si="46"/>
        <v>2020</v>
      </c>
      <c r="G1456" s="140" t="s">
        <v>1662</v>
      </c>
      <c r="H1456" s="116">
        <v>23</v>
      </c>
      <c r="I1456" s="116">
        <v>2020</v>
      </c>
      <c r="J1456" t="str">
        <f t="shared" si="45"/>
        <v>23/10/2020</v>
      </c>
      <c r="N1456" s="136" t="s">
        <v>1320</v>
      </c>
      <c r="O1456" s="136">
        <v>0.08</v>
      </c>
      <c r="P1456" s="136">
        <v>0.09</v>
      </c>
      <c r="Q1456" s="136">
        <v>0.1</v>
      </c>
      <c r="R1456" s="136" t="s">
        <v>434</v>
      </c>
      <c r="S1456" s="136">
        <v>0.11</v>
      </c>
      <c r="T1456" s="136">
        <v>0.12</v>
      </c>
      <c r="U1456" s="136">
        <v>0.18</v>
      </c>
      <c r="V1456" s="136">
        <v>0.21</v>
      </c>
      <c r="W1456" s="136">
        <v>0.37</v>
      </c>
      <c r="X1456" s="136">
        <v>0.61</v>
      </c>
      <c r="Y1456" s="136">
        <v>0.85</v>
      </c>
      <c r="Z1456" s="136">
        <v>1.41</v>
      </c>
      <c r="AA1456" s="136">
        <v>1.64</v>
      </c>
    </row>
    <row r="1457" spans="1:27" ht="23.4" thickBot="1">
      <c r="A1457" s="115" t="s">
        <v>3120</v>
      </c>
      <c r="B1457" s="144">
        <v>0.18</v>
      </c>
      <c r="C1457" s="148">
        <v>-0.36</v>
      </c>
      <c r="D1457" s="116">
        <f t="shared" si="46"/>
        <v>2020</v>
      </c>
      <c r="G1457" s="141" t="s">
        <v>1662</v>
      </c>
      <c r="H1457" s="116">
        <v>26</v>
      </c>
      <c r="I1457" s="116">
        <v>2020</v>
      </c>
      <c r="J1457" t="str">
        <f t="shared" si="45"/>
        <v>26/10/2020</v>
      </c>
      <c r="N1457" s="138" t="s">
        <v>1321</v>
      </c>
      <c r="O1457" s="138">
        <v>0.08</v>
      </c>
      <c r="P1457" s="138">
        <v>0.09</v>
      </c>
      <c r="Q1457" s="138">
        <v>0.11</v>
      </c>
      <c r="R1457" s="138" t="s">
        <v>434</v>
      </c>
      <c r="S1457" s="138">
        <v>0.12</v>
      </c>
      <c r="T1457" s="138">
        <v>0.12</v>
      </c>
      <c r="U1457" s="138">
        <v>0.16</v>
      </c>
      <c r="V1457" s="138">
        <v>0.18</v>
      </c>
      <c r="W1457" s="138">
        <v>0.35</v>
      </c>
      <c r="X1457" s="138">
        <v>0.57999999999999996</v>
      </c>
      <c r="Y1457" s="138">
        <v>0.81</v>
      </c>
      <c r="Z1457" s="138">
        <v>1.37</v>
      </c>
      <c r="AA1457" s="138">
        <v>1.59</v>
      </c>
    </row>
    <row r="1458" spans="1:27" ht="23.4" thickBot="1">
      <c r="A1458" s="115" t="s">
        <v>3121</v>
      </c>
      <c r="B1458" s="143">
        <v>0.19</v>
      </c>
      <c r="C1458" s="147">
        <v>-0.38</v>
      </c>
      <c r="D1458" s="116">
        <f t="shared" si="46"/>
        <v>2020</v>
      </c>
      <c r="G1458" s="140" t="s">
        <v>1662</v>
      </c>
      <c r="H1458" s="116">
        <v>27</v>
      </c>
      <c r="I1458" s="116">
        <v>2020</v>
      </c>
      <c r="J1458" t="str">
        <f t="shared" si="45"/>
        <v>27/10/2020</v>
      </c>
      <c r="N1458" s="136" t="s">
        <v>1322</v>
      </c>
      <c r="O1458" s="136">
        <v>0.08</v>
      </c>
      <c r="P1458" s="136">
        <v>0.09</v>
      </c>
      <c r="Q1458" s="136">
        <v>0.1</v>
      </c>
      <c r="R1458" s="136" t="s">
        <v>434</v>
      </c>
      <c r="S1458" s="136">
        <v>0.11</v>
      </c>
      <c r="T1458" s="136">
        <v>0.12</v>
      </c>
      <c r="U1458" s="136">
        <v>0.16</v>
      </c>
      <c r="V1458" s="136">
        <v>0.19</v>
      </c>
      <c r="W1458" s="136">
        <v>0.34</v>
      </c>
      <c r="X1458" s="136">
        <v>0.56000000000000005</v>
      </c>
      <c r="Y1458" s="136">
        <v>0.79</v>
      </c>
      <c r="Z1458" s="136">
        <v>1.34</v>
      </c>
      <c r="AA1458" s="136">
        <v>1.57</v>
      </c>
    </row>
    <row r="1459" spans="1:27" ht="23.4" thickBot="1">
      <c r="A1459" s="115" t="s">
        <v>3122</v>
      </c>
      <c r="B1459" s="144">
        <v>0.19</v>
      </c>
      <c r="C1459" s="148">
        <v>-0.38</v>
      </c>
      <c r="D1459" s="116">
        <f t="shared" si="46"/>
        <v>2020</v>
      </c>
      <c r="G1459" s="141" t="s">
        <v>1662</v>
      </c>
      <c r="H1459" s="116">
        <v>28</v>
      </c>
      <c r="I1459" s="116">
        <v>2020</v>
      </c>
      <c r="J1459" t="str">
        <f t="shared" si="45"/>
        <v>28/10/2020</v>
      </c>
      <c r="N1459" s="138" t="s">
        <v>1323</v>
      </c>
      <c r="O1459" s="138">
        <v>7.0000000000000007E-2</v>
      </c>
      <c r="P1459" s="138">
        <v>0.09</v>
      </c>
      <c r="Q1459" s="138">
        <v>0.1</v>
      </c>
      <c r="R1459" s="138" t="s">
        <v>434</v>
      </c>
      <c r="S1459" s="138">
        <v>0.11</v>
      </c>
      <c r="T1459" s="138">
        <v>0.12</v>
      </c>
      <c r="U1459" s="138">
        <v>0.16</v>
      </c>
      <c r="V1459" s="138">
        <v>0.19</v>
      </c>
      <c r="W1459" s="138">
        <v>0.34</v>
      </c>
      <c r="X1459" s="138">
        <v>0.56000000000000005</v>
      </c>
      <c r="Y1459" s="138">
        <v>0.79</v>
      </c>
      <c r="Z1459" s="138">
        <v>1.34</v>
      </c>
      <c r="AA1459" s="138">
        <v>1.56</v>
      </c>
    </row>
    <row r="1460" spans="1:27" ht="23.4" thickBot="1">
      <c r="A1460" s="115" t="s">
        <v>3123</v>
      </c>
      <c r="B1460" s="143">
        <v>0.2</v>
      </c>
      <c r="C1460" s="147">
        <v>-0.34</v>
      </c>
      <c r="D1460" s="116">
        <f t="shared" si="46"/>
        <v>2020</v>
      </c>
      <c r="G1460" s="140" t="s">
        <v>1662</v>
      </c>
      <c r="H1460" s="116">
        <v>29</v>
      </c>
      <c r="I1460" s="116">
        <v>2020</v>
      </c>
      <c r="J1460" t="str">
        <f t="shared" si="45"/>
        <v>29/10/2020</v>
      </c>
      <c r="N1460" s="136" t="s">
        <v>1324</v>
      </c>
      <c r="O1460" s="136">
        <v>0.08</v>
      </c>
      <c r="P1460" s="136">
        <v>0.1</v>
      </c>
      <c r="Q1460" s="136">
        <v>0.09</v>
      </c>
      <c r="R1460" s="136" t="s">
        <v>434</v>
      </c>
      <c r="S1460" s="136">
        <v>0.1</v>
      </c>
      <c r="T1460" s="136">
        <v>0.12</v>
      </c>
      <c r="U1460" s="136">
        <v>0.16</v>
      </c>
      <c r="V1460" s="136">
        <v>0.2</v>
      </c>
      <c r="W1460" s="136">
        <v>0.38</v>
      </c>
      <c r="X1460" s="136">
        <v>0.61</v>
      </c>
      <c r="Y1460" s="136">
        <v>0.85</v>
      </c>
      <c r="Z1460" s="136">
        <v>1.39</v>
      </c>
      <c r="AA1460" s="136">
        <v>1.62</v>
      </c>
    </row>
    <row r="1461" spans="1:27" ht="23.4" thickBot="1">
      <c r="A1461" s="115" t="s">
        <v>3124</v>
      </c>
      <c r="B1461" s="144">
        <v>0.19</v>
      </c>
      <c r="C1461" s="148">
        <v>-0.31</v>
      </c>
      <c r="D1461" s="116">
        <f t="shared" si="46"/>
        <v>2020</v>
      </c>
      <c r="G1461" s="141" t="s">
        <v>1662</v>
      </c>
      <c r="H1461" s="116">
        <v>30</v>
      </c>
      <c r="I1461" s="116">
        <v>2020</v>
      </c>
      <c r="J1461" t="str">
        <f t="shared" si="45"/>
        <v>30/10/2020</v>
      </c>
      <c r="N1461" s="138" t="s">
        <v>1325</v>
      </c>
      <c r="O1461" s="138">
        <v>0.08</v>
      </c>
      <c r="P1461" s="138">
        <v>0.09</v>
      </c>
      <c r="Q1461" s="138">
        <v>0.09</v>
      </c>
      <c r="R1461" s="138" t="s">
        <v>434</v>
      </c>
      <c r="S1461" s="138">
        <v>0.11</v>
      </c>
      <c r="T1461" s="138">
        <v>0.13</v>
      </c>
      <c r="U1461" s="138">
        <v>0.14000000000000001</v>
      </c>
      <c r="V1461" s="138">
        <v>0.19</v>
      </c>
      <c r="W1461" s="138">
        <v>0.38</v>
      </c>
      <c r="X1461" s="138">
        <v>0.64</v>
      </c>
      <c r="Y1461" s="138">
        <v>0.88</v>
      </c>
      <c r="Z1461" s="138">
        <v>1.43</v>
      </c>
      <c r="AA1461" s="138">
        <v>1.65</v>
      </c>
    </row>
    <row r="1462" spans="1:27" ht="23.4" thickBot="1">
      <c r="A1462" s="115" t="s">
        <v>3125</v>
      </c>
      <c r="B1462" s="143">
        <v>0.2</v>
      </c>
      <c r="C1462" s="147">
        <v>-0.34</v>
      </c>
      <c r="D1462" s="116">
        <f t="shared" si="46"/>
        <v>2020</v>
      </c>
      <c r="G1462" s="140" t="s">
        <v>1663</v>
      </c>
      <c r="H1462" s="116">
        <v>2</v>
      </c>
      <c r="I1462" s="116">
        <v>2020</v>
      </c>
      <c r="J1462" t="str">
        <f t="shared" si="45"/>
        <v>2/11/2020</v>
      </c>
      <c r="N1462" s="135">
        <v>43872</v>
      </c>
      <c r="O1462" s="136">
        <v>0.09</v>
      </c>
      <c r="P1462" s="136">
        <v>0.09</v>
      </c>
      <c r="Q1462" s="136">
        <v>0.09</v>
      </c>
      <c r="R1462" s="136" t="s">
        <v>434</v>
      </c>
      <c r="S1462" s="136">
        <v>0.11</v>
      </c>
      <c r="T1462" s="136">
        <v>0.13</v>
      </c>
      <c r="U1462" s="136">
        <v>0.16</v>
      </c>
      <c r="V1462" s="136">
        <v>0.2</v>
      </c>
      <c r="W1462" s="136">
        <v>0.38</v>
      </c>
      <c r="X1462" s="136">
        <v>0.63</v>
      </c>
      <c r="Y1462" s="136">
        <v>0.87</v>
      </c>
      <c r="Z1462" s="136">
        <v>1.41</v>
      </c>
      <c r="AA1462" s="136">
        <v>1.63</v>
      </c>
    </row>
    <row r="1463" spans="1:27" ht="23.4" thickBot="1">
      <c r="A1463" s="115" t="s">
        <v>3126</v>
      </c>
      <c r="B1463" s="144">
        <v>0.21</v>
      </c>
      <c r="C1463" s="148">
        <v>-0.33</v>
      </c>
      <c r="D1463" s="116">
        <f t="shared" si="46"/>
        <v>2020</v>
      </c>
      <c r="G1463" s="141" t="s">
        <v>1663</v>
      </c>
      <c r="H1463" s="116">
        <v>3</v>
      </c>
      <c r="I1463" s="116">
        <v>2020</v>
      </c>
      <c r="J1463" t="str">
        <f t="shared" si="45"/>
        <v>3/11/2020</v>
      </c>
      <c r="N1463" s="137">
        <v>43901</v>
      </c>
      <c r="O1463" s="138">
        <v>0.09</v>
      </c>
      <c r="P1463" s="138">
        <v>0.1</v>
      </c>
      <c r="Q1463" s="138">
        <v>0.1</v>
      </c>
      <c r="R1463" s="138" t="s">
        <v>434</v>
      </c>
      <c r="S1463" s="138">
        <v>0.12</v>
      </c>
      <c r="T1463" s="138">
        <v>0.14000000000000001</v>
      </c>
      <c r="U1463" s="138">
        <v>0.17</v>
      </c>
      <c r="V1463" s="138">
        <v>0.21</v>
      </c>
      <c r="W1463" s="138">
        <v>0.39</v>
      </c>
      <c r="X1463" s="138">
        <v>0.65</v>
      </c>
      <c r="Y1463" s="138">
        <v>0.9</v>
      </c>
      <c r="Z1463" s="138">
        <v>1.44</v>
      </c>
      <c r="AA1463" s="138">
        <v>1.66</v>
      </c>
    </row>
    <row r="1464" spans="1:27" ht="23.4" thickBot="1">
      <c r="A1464" s="115" t="s">
        <v>3127</v>
      </c>
      <c r="B1464" s="143">
        <v>0.18</v>
      </c>
      <c r="C1464" s="147">
        <v>-0.36</v>
      </c>
      <c r="D1464" s="116">
        <f t="shared" si="46"/>
        <v>2020</v>
      </c>
      <c r="G1464" s="140" t="s">
        <v>1663</v>
      </c>
      <c r="H1464" s="116">
        <v>4</v>
      </c>
      <c r="I1464" s="116">
        <v>2020</v>
      </c>
      <c r="J1464" t="str">
        <f t="shared" si="45"/>
        <v>4/11/2020</v>
      </c>
      <c r="N1464" s="135">
        <v>43932</v>
      </c>
      <c r="O1464" s="136">
        <v>0.08</v>
      </c>
      <c r="P1464" s="136">
        <v>0.09</v>
      </c>
      <c r="Q1464" s="136">
        <v>0.1</v>
      </c>
      <c r="R1464" s="136" t="s">
        <v>434</v>
      </c>
      <c r="S1464" s="136">
        <v>0.1</v>
      </c>
      <c r="T1464" s="136">
        <v>0.12</v>
      </c>
      <c r="U1464" s="136">
        <v>0.14000000000000001</v>
      </c>
      <c r="V1464" s="136">
        <v>0.18</v>
      </c>
      <c r="W1464" s="136">
        <v>0.33</v>
      </c>
      <c r="X1464" s="136">
        <v>0.55000000000000004</v>
      </c>
      <c r="Y1464" s="136">
        <v>0.78</v>
      </c>
      <c r="Z1464" s="136">
        <v>1.33</v>
      </c>
      <c r="AA1464" s="136">
        <v>1.55</v>
      </c>
    </row>
    <row r="1465" spans="1:27" ht="23.4" thickBot="1">
      <c r="A1465" s="115" t="s">
        <v>3128</v>
      </c>
      <c r="B1465" s="144">
        <v>0.18</v>
      </c>
      <c r="C1465" s="148">
        <v>-0.38</v>
      </c>
      <c r="D1465" s="116">
        <f t="shared" si="46"/>
        <v>2020</v>
      </c>
      <c r="G1465" s="141" t="s">
        <v>1663</v>
      </c>
      <c r="H1465" s="116">
        <v>5</v>
      </c>
      <c r="I1465" s="116">
        <v>2020</v>
      </c>
      <c r="J1465" t="str">
        <f t="shared" si="45"/>
        <v>5/11/2020</v>
      </c>
      <c r="N1465" s="137">
        <v>43962</v>
      </c>
      <c r="O1465" s="138">
        <v>0.09</v>
      </c>
      <c r="P1465" s="138">
        <v>0.1</v>
      </c>
      <c r="Q1465" s="138">
        <v>0.1</v>
      </c>
      <c r="R1465" s="138" t="s">
        <v>434</v>
      </c>
      <c r="S1465" s="138">
        <v>0.1</v>
      </c>
      <c r="T1465" s="138">
        <v>0.12</v>
      </c>
      <c r="U1465" s="138">
        <v>0.14000000000000001</v>
      </c>
      <c r="V1465" s="138">
        <v>0.18</v>
      </c>
      <c r="W1465" s="138">
        <v>0.33</v>
      </c>
      <c r="X1465" s="138">
        <v>0.56000000000000005</v>
      </c>
      <c r="Y1465" s="138">
        <v>0.79</v>
      </c>
      <c r="Z1465" s="138">
        <v>1.32</v>
      </c>
      <c r="AA1465" s="138">
        <v>1.54</v>
      </c>
    </row>
    <row r="1466" spans="1:27" ht="23.4" thickBot="1">
      <c r="A1466" s="115" t="s">
        <v>3129</v>
      </c>
      <c r="B1466" s="143">
        <v>0.21</v>
      </c>
      <c r="C1466" s="147">
        <v>-0.32</v>
      </c>
      <c r="D1466" s="116">
        <f t="shared" si="46"/>
        <v>2020</v>
      </c>
      <c r="G1466" s="140" t="s">
        <v>1663</v>
      </c>
      <c r="H1466" s="116">
        <v>6</v>
      </c>
      <c r="I1466" s="116">
        <v>2020</v>
      </c>
      <c r="J1466" t="str">
        <f t="shared" si="45"/>
        <v>6/11/2020</v>
      </c>
      <c r="N1466" s="135">
        <v>43993</v>
      </c>
      <c r="O1466" s="136">
        <v>0.1</v>
      </c>
      <c r="P1466" s="136">
        <v>0.1</v>
      </c>
      <c r="Q1466" s="136">
        <v>0.1</v>
      </c>
      <c r="R1466" s="136" t="s">
        <v>434</v>
      </c>
      <c r="S1466" s="136">
        <v>0.11</v>
      </c>
      <c r="T1466" s="136">
        <v>0.12</v>
      </c>
      <c r="U1466" s="136">
        <v>0.16</v>
      </c>
      <c r="V1466" s="136">
        <v>0.21</v>
      </c>
      <c r="W1466" s="136">
        <v>0.36</v>
      </c>
      <c r="X1466" s="136">
        <v>0.59</v>
      </c>
      <c r="Y1466" s="136">
        <v>0.83</v>
      </c>
      <c r="Z1466" s="136">
        <v>1.37</v>
      </c>
      <c r="AA1466" s="136">
        <v>1.6</v>
      </c>
    </row>
    <row r="1467" spans="1:27" ht="23.4" thickBot="1">
      <c r="A1467" s="115" t="s">
        <v>3130</v>
      </c>
      <c r="B1467" s="144">
        <v>0.25</v>
      </c>
      <c r="C1467" s="148">
        <v>-0.24</v>
      </c>
      <c r="D1467" s="116">
        <f t="shared" si="46"/>
        <v>2020</v>
      </c>
      <c r="G1467" s="141" t="s">
        <v>1663</v>
      </c>
      <c r="H1467" s="116">
        <v>9</v>
      </c>
      <c r="I1467" s="116">
        <v>2020</v>
      </c>
      <c r="J1467" t="str">
        <f t="shared" si="45"/>
        <v>9/11/2020</v>
      </c>
      <c r="N1467" s="137">
        <v>44085</v>
      </c>
      <c r="O1467" s="138">
        <v>0.1</v>
      </c>
      <c r="P1467" s="138">
        <v>0.1</v>
      </c>
      <c r="Q1467" s="138">
        <v>0.11</v>
      </c>
      <c r="R1467" s="138" t="s">
        <v>434</v>
      </c>
      <c r="S1467" s="138">
        <v>0.11</v>
      </c>
      <c r="T1467" s="138">
        <v>0.12</v>
      </c>
      <c r="U1467" s="138">
        <v>0.17</v>
      </c>
      <c r="V1467" s="138">
        <v>0.25</v>
      </c>
      <c r="W1467" s="138">
        <v>0.44</v>
      </c>
      <c r="X1467" s="138">
        <v>0.7</v>
      </c>
      <c r="Y1467" s="138">
        <v>0.96</v>
      </c>
      <c r="Z1467" s="138">
        <v>1.51</v>
      </c>
      <c r="AA1467" s="138">
        <v>1.73</v>
      </c>
    </row>
    <row r="1468" spans="1:27" ht="23.4" thickBot="1">
      <c r="A1468" s="115" t="s">
        <v>3131</v>
      </c>
      <c r="B1468" s="143">
        <v>0.26</v>
      </c>
      <c r="C1468" s="147">
        <v>-0.26</v>
      </c>
      <c r="D1468" s="116">
        <f t="shared" si="46"/>
        <v>2020</v>
      </c>
      <c r="G1468" s="140" t="s">
        <v>1663</v>
      </c>
      <c r="H1468" s="116">
        <v>10</v>
      </c>
      <c r="I1468" s="116">
        <v>2020</v>
      </c>
      <c r="J1468" t="str">
        <f t="shared" si="45"/>
        <v>10/11/2020</v>
      </c>
      <c r="N1468" s="135">
        <v>44115</v>
      </c>
      <c r="O1468" s="136">
        <v>0.09</v>
      </c>
      <c r="P1468" s="136">
        <v>0.09</v>
      </c>
      <c r="Q1468" s="136">
        <v>0.1</v>
      </c>
      <c r="R1468" s="136" t="s">
        <v>434</v>
      </c>
      <c r="S1468" s="136">
        <v>0.11</v>
      </c>
      <c r="T1468" s="136">
        <v>0.12</v>
      </c>
      <c r="U1468" s="136">
        <v>0.19</v>
      </c>
      <c r="V1468" s="136">
        <v>0.26</v>
      </c>
      <c r="W1468" s="136">
        <v>0.46</v>
      </c>
      <c r="X1468" s="136">
        <v>0.72</v>
      </c>
      <c r="Y1468" s="136">
        <v>0.98</v>
      </c>
      <c r="Z1468" s="136">
        <v>1.53</v>
      </c>
      <c r="AA1468" s="136">
        <v>1.75</v>
      </c>
    </row>
    <row r="1469" spans="1:27" ht="23.4" thickBot="1">
      <c r="A1469" s="115" t="s">
        <v>3132</v>
      </c>
      <c r="B1469" s="144">
        <v>0.23</v>
      </c>
      <c r="C1469" s="148">
        <v>-0.33</v>
      </c>
      <c r="D1469" s="116">
        <f t="shared" si="46"/>
        <v>2020</v>
      </c>
      <c r="G1469" s="141" t="s">
        <v>1663</v>
      </c>
      <c r="H1469" s="116">
        <v>12</v>
      </c>
      <c r="I1469" s="116">
        <v>2020</v>
      </c>
      <c r="J1469" t="str">
        <f t="shared" si="45"/>
        <v>12/11/2020</v>
      </c>
      <c r="N1469" s="137">
        <v>44176</v>
      </c>
      <c r="O1469" s="138">
        <v>0.1</v>
      </c>
      <c r="P1469" s="138">
        <v>0.11</v>
      </c>
      <c r="Q1469" s="138">
        <v>0.1</v>
      </c>
      <c r="R1469" s="138" t="s">
        <v>434</v>
      </c>
      <c r="S1469" s="138">
        <v>0.1</v>
      </c>
      <c r="T1469" s="138">
        <v>0.13</v>
      </c>
      <c r="U1469" s="138">
        <v>0.17</v>
      </c>
      <c r="V1469" s="138">
        <v>0.23</v>
      </c>
      <c r="W1469" s="138">
        <v>0.4</v>
      </c>
      <c r="X1469" s="138">
        <v>0.64</v>
      </c>
      <c r="Y1469" s="138">
        <v>0.88</v>
      </c>
      <c r="Z1469" s="138">
        <v>1.42</v>
      </c>
      <c r="AA1469" s="138">
        <v>1.64</v>
      </c>
    </row>
    <row r="1470" spans="1:27" ht="23.4" thickBot="1">
      <c r="A1470" s="115" t="s">
        <v>3133</v>
      </c>
      <c r="B1470" s="143">
        <v>0.23</v>
      </c>
      <c r="C1470" s="147">
        <v>-0.33</v>
      </c>
      <c r="D1470" s="116">
        <f t="shared" si="46"/>
        <v>2020</v>
      </c>
      <c r="G1470" s="140" t="s">
        <v>1663</v>
      </c>
      <c r="H1470" s="116">
        <v>13</v>
      </c>
      <c r="I1470" s="116">
        <v>2020</v>
      </c>
      <c r="J1470" t="str">
        <f t="shared" si="45"/>
        <v>13/11/2020</v>
      </c>
      <c r="N1470" s="136" t="s">
        <v>1326</v>
      </c>
      <c r="O1470" s="136">
        <v>0.1</v>
      </c>
      <c r="P1470" s="136">
        <v>0.09</v>
      </c>
      <c r="Q1470" s="136">
        <v>0.09</v>
      </c>
      <c r="R1470" s="136" t="s">
        <v>434</v>
      </c>
      <c r="S1470" s="136">
        <v>0.1</v>
      </c>
      <c r="T1470" s="136">
        <v>0.12</v>
      </c>
      <c r="U1470" s="136">
        <v>0.17</v>
      </c>
      <c r="V1470" s="136">
        <v>0.23</v>
      </c>
      <c r="W1470" s="136">
        <v>0.41</v>
      </c>
      <c r="X1470" s="136">
        <v>0.65</v>
      </c>
      <c r="Y1470" s="136">
        <v>0.89</v>
      </c>
      <c r="Z1470" s="136">
        <v>1.43</v>
      </c>
      <c r="AA1470" s="136">
        <v>1.65</v>
      </c>
    </row>
    <row r="1471" spans="1:27" ht="23.4" thickBot="1">
      <c r="A1471" s="115" t="s">
        <v>3134</v>
      </c>
      <c r="B1471" s="144">
        <v>0.24</v>
      </c>
      <c r="C1471" s="148">
        <v>-0.31</v>
      </c>
      <c r="D1471" s="116">
        <f t="shared" si="46"/>
        <v>2020</v>
      </c>
      <c r="G1471" s="141" t="s">
        <v>1663</v>
      </c>
      <c r="H1471" s="116">
        <v>16</v>
      </c>
      <c r="I1471" s="116">
        <v>2020</v>
      </c>
      <c r="J1471" t="str">
        <f t="shared" si="45"/>
        <v>16/11/2020</v>
      </c>
      <c r="N1471" s="138" t="s">
        <v>1327</v>
      </c>
      <c r="O1471" s="138">
        <v>0.09</v>
      </c>
      <c r="P1471" s="138">
        <v>0.1</v>
      </c>
      <c r="Q1471" s="138">
        <v>0.09</v>
      </c>
      <c r="R1471" s="138" t="s">
        <v>434</v>
      </c>
      <c r="S1471" s="138">
        <v>0.12</v>
      </c>
      <c r="T1471" s="138">
        <v>0.12</v>
      </c>
      <c r="U1471" s="138">
        <v>0.19</v>
      </c>
      <c r="V1471" s="138">
        <v>0.24</v>
      </c>
      <c r="W1471" s="138">
        <v>0.41</v>
      </c>
      <c r="X1471" s="138">
        <v>0.66</v>
      </c>
      <c r="Y1471" s="138">
        <v>0.91</v>
      </c>
      <c r="Z1471" s="138">
        <v>1.44</v>
      </c>
      <c r="AA1471" s="138">
        <v>1.66</v>
      </c>
    </row>
    <row r="1472" spans="1:27" ht="23.4" thickBot="1">
      <c r="A1472" s="115" t="s">
        <v>3135</v>
      </c>
      <c r="B1472" s="143">
        <v>0.22</v>
      </c>
      <c r="C1472" s="147">
        <v>-0.34</v>
      </c>
      <c r="D1472" s="116">
        <f t="shared" si="46"/>
        <v>2020</v>
      </c>
      <c r="G1472" s="140" t="s">
        <v>1663</v>
      </c>
      <c r="H1472" s="116">
        <v>17</v>
      </c>
      <c r="I1472" s="116">
        <v>2020</v>
      </c>
      <c r="J1472" t="str">
        <f t="shared" si="45"/>
        <v>17/11/2020</v>
      </c>
      <c r="N1472" s="136" t="s">
        <v>1328</v>
      </c>
      <c r="O1472" s="136">
        <v>0.08</v>
      </c>
      <c r="P1472" s="136">
        <v>0.08</v>
      </c>
      <c r="Q1472" s="136">
        <v>0.09</v>
      </c>
      <c r="R1472" s="136" t="s">
        <v>434</v>
      </c>
      <c r="S1472" s="136">
        <v>0.1</v>
      </c>
      <c r="T1472" s="136">
        <v>0.12</v>
      </c>
      <c r="U1472" s="136">
        <v>0.18</v>
      </c>
      <c r="V1472" s="136">
        <v>0.22</v>
      </c>
      <c r="W1472" s="136">
        <v>0.39</v>
      </c>
      <c r="X1472" s="136">
        <v>0.63</v>
      </c>
      <c r="Y1472" s="136">
        <v>0.87</v>
      </c>
      <c r="Z1472" s="136">
        <v>1.4</v>
      </c>
      <c r="AA1472" s="136">
        <v>1.62</v>
      </c>
    </row>
    <row r="1473" spans="1:27" ht="23.4" thickBot="1">
      <c r="A1473" s="115" t="s">
        <v>3136</v>
      </c>
      <c r="B1473" s="144">
        <v>0.22</v>
      </c>
      <c r="C1473" s="148">
        <v>-0.33</v>
      </c>
      <c r="D1473" s="116">
        <f t="shared" si="46"/>
        <v>2020</v>
      </c>
      <c r="G1473" s="141" t="s">
        <v>1663</v>
      </c>
      <c r="H1473" s="116">
        <v>18</v>
      </c>
      <c r="I1473" s="116">
        <v>2020</v>
      </c>
      <c r="J1473" t="str">
        <f t="shared" si="45"/>
        <v>18/11/2020</v>
      </c>
      <c r="N1473" s="138" t="s">
        <v>1329</v>
      </c>
      <c r="O1473" s="138">
        <v>7.0000000000000007E-2</v>
      </c>
      <c r="P1473" s="138">
        <v>0.09</v>
      </c>
      <c r="Q1473" s="138">
        <v>0.09</v>
      </c>
      <c r="R1473" s="138" t="s">
        <v>434</v>
      </c>
      <c r="S1473" s="138">
        <v>0.1</v>
      </c>
      <c r="T1473" s="138">
        <v>0.11</v>
      </c>
      <c r="U1473" s="138">
        <v>0.16</v>
      </c>
      <c r="V1473" s="138">
        <v>0.22</v>
      </c>
      <c r="W1473" s="138">
        <v>0.4</v>
      </c>
      <c r="X1473" s="138">
        <v>0.64</v>
      </c>
      <c r="Y1473" s="138">
        <v>0.88</v>
      </c>
      <c r="Z1473" s="138">
        <v>1.42</v>
      </c>
      <c r="AA1473" s="138">
        <v>1.62</v>
      </c>
    </row>
    <row r="1474" spans="1:27" ht="23.4" thickBot="1">
      <c r="A1474" s="115" t="s">
        <v>3137</v>
      </c>
      <c r="B1474" s="143">
        <v>0.22</v>
      </c>
      <c r="C1474" s="147">
        <v>-0.36</v>
      </c>
      <c r="D1474" s="116">
        <f t="shared" si="46"/>
        <v>2020</v>
      </c>
      <c r="G1474" s="140" t="s">
        <v>1663</v>
      </c>
      <c r="H1474" s="116">
        <v>19</v>
      </c>
      <c r="I1474" s="116">
        <v>2020</v>
      </c>
      <c r="J1474" t="str">
        <f t="shared" ref="J1474:J1537" si="47">H1474&amp;"/"&amp;G1474&amp;"/"&amp;I1474</f>
        <v>19/11/2020</v>
      </c>
      <c r="N1474" s="136" t="s">
        <v>1330</v>
      </c>
      <c r="O1474" s="136">
        <v>0.08</v>
      </c>
      <c r="P1474" s="136">
        <v>0.08</v>
      </c>
      <c r="Q1474" s="136">
        <v>7.0000000000000007E-2</v>
      </c>
      <c r="R1474" s="136" t="s">
        <v>434</v>
      </c>
      <c r="S1474" s="136">
        <v>0.1</v>
      </c>
      <c r="T1474" s="136">
        <v>0.11</v>
      </c>
      <c r="U1474" s="136">
        <v>0.18</v>
      </c>
      <c r="V1474" s="136">
        <v>0.22</v>
      </c>
      <c r="W1474" s="136">
        <v>0.39</v>
      </c>
      <c r="X1474" s="136">
        <v>0.63</v>
      </c>
      <c r="Y1474" s="136">
        <v>0.86</v>
      </c>
      <c r="Z1474" s="136">
        <v>1.38</v>
      </c>
      <c r="AA1474" s="136">
        <v>1.58</v>
      </c>
    </row>
    <row r="1475" spans="1:27" ht="23.4" thickBot="1">
      <c r="A1475" s="115" t="s">
        <v>3138</v>
      </c>
      <c r="B1475" s="144">
        <v>0.21</v>
      </c>
      <c r="C1475" s="148">
        <v>-0.4</v>
      </c>
      <c r="D1475" s="116">
        <f t="shared" ref="D1475:D1538" si="48">YEAR(A1475)</f>
        <v>2020</v>
      </c>
      <c r="G1475" s="141" t="s">
        <v>1663</v>
      </c>
      <c r="H1475" s="116">
        <v>20</v>
      </c>
      <c r="I1475" s="116">
        <v>2020</v>
      </c>
      <c r="J1475" t="str">
        <f t="shared" si="47"/>
        <v>20/11/2020</v>
      </c>
      <c r="N1475" s="138" t="s">
        <v>1331</v>
      </c>
      <c r="O1475" s="138">
        <v>0.09</v>
      </c>
      <c r="P1475" s="138">
        <v>0.09</v>
      </c>
      <c r="Q1475" s="138">
        <v>7.0000000000000007E-2</v>
      </c>
      <c r="R1475" s="138" t="s">
        <v>434</v>
      </c>
      <c r="S1475" s="138">
        <v>0.1</v>
      </c>
      <c r="T1475" s="138">
        <v>0.11</v>
      </c>
      <c r="U1475" s="138">
        <v>0.16</v>
      </c>
      <c r="V1475" s="138">
        <v>0.21</v>
      </c>
      <c r="W1475" s="138">
        <v>0.38</v>
      </c>
      <c r="X1475" s="138">
        <v>0.62</v>
      </c>
      <c r="Y1475" s="138">
        <v>0.83</v>
      </c>
      <c r="Z1475" s="138">
        <v>1.33</v>
      </c>
      <c r="AA1475" s="138">
        <v>1.53</v>
      </c>
    </row>
    <row r="1476" spans="1:27" ht="23.4" thickBot="1">
      <c r="A1476" s="115" t="s">
        <v>3139</v>
      </c>
      <c r="B1476" s="143">
        <v>0.22</v>
      </c>
      <c r="C1476" s="147">
        <v>-0.38</v>
      </c>
      <c r="D1476" s="116">
        <f t="shared" si="48"/>
        <v>2020</v>
      </c>
      <c r="G1476" s="140" t="s">
        <v>1663</v>
      </c>
      <c r="H1476" s="116">
        <v>23</v>
      </c>
      <c r="I1476" s="116">
        <v>2020</v>
      </c>
      <c r="J1476" t="str">
        <f t="shared" si="47"/>
        <v>23/11/2020</v>
      </c>
      <c r="N1476" s="136" t="s">
        <v>1332</v>
      </c>
      <c r="O1476" s="136">
        <v>0.08</v>
      </c>
      <c r="P1476" s="136">
        <v>0.08</v>
      </c>
      <c r="Q1476" s="136">
        <v>0.08</v>
      </c>
      <c r="R1476" s="136" t="s">
        <v>434</v>
      </c>
      <c r="S1476" s="136">
        <v>0.08</v>
      </c>
      <c r="T1476" s="136">
        <v>0.1</v>
      </c>
      <c r="U1476" s="136">
        <v>0.16</v>
      </c>
      <c r="V1476" s="136">
        <v>0.22</v>
      </c>
      <c r="W1476" s="136">
        <v>0.39</v>
      </c>
      <c r="X1476" s="136">
        <v>0.64</v>
      </c>
      <c r="Y1476" s="136">
        <v>0.86</v>
      </c>
      <c r="Z1476" s="136">
        <v>1.36</v>
      </c>
      <c r="AA1476" s="136">
        <v>1.56</v>
      </c>
    </row>
    <row r="1477" spans="1:27" ht="23.4" thickBot="1">
      <c r="A1477" s="115" t="s">
        <v>3140</v>
      </c>
      <c r="B1477" s="144">
        <v>0.22</v>
      </c>
      <c r="C1477" s="148">
        <v>-0.37</v>
      </c>
      <c r="D1477" s="116">
        <f t="shared" si="48"/>
        <v>2020</v>
      </c>
      <c r="G1477" s="141" t="s">
        <v>1663</v>
      </c>
      <c r="H1477" s="116">
        <v>24</v>
      </c>
      <c r="I1477" s="116">
        <v>2020</v>
      </c>
      <c r="J1477" t="str">
        <f t="shared" si="47"/>
        <v>24/11/2020</v>
      </c>
      <c r="N1477" s="138" t="s">
        <v>1333</v>
      </c>
      <c r="O1477" s="138">
        <v>0.08</v>
      </c>
      <c r="P1477" s="138">
        <v>0.08</v>
      </c>
      <c r="Q1477" s="138">
        <v>0.09</v>
      </c>
      <c r="R1477" s="138" t="s">
        <v>434</v>
      </c>
      <c r="S1477" s="138">
        <v>0.1</v>
      </c>
      <c r="T1477" s="138">
        <v>0.11</v>
      </c>
      <c r="U1477" s="138">
        <v>0.16</v>
      </c>
      <c r="V1477" s="138">
        <v>0.22</v>
      </c>
      <c r="W1477" s="138">
        <v>0.39</v>
      </c>
      <c r="X1477" s="138">
        <v>0.65</v>
      </c>
      <c r="Y1477" s="138">
        <v>0.88</v>
      </c>
      <c r="Z1477" s="138">
        <v>1.4</v>
      </c>
      <c r="AA1477" s="138">
        <v>1.6</v>
      </c>
    </row>
    <row r="1478" spans="1:27" ht="23.4" thickBot="1">
      <c r="A1478" s="115" t="s">
        <v>3141</v>
      </c>
      <c r="B1478" s="143">
        <v>0.21</v>
      </c>
      <c r="C1478" s="147">
        <v>-0.38</v>
      </c>
      <c r="D1478" s="116">
        <f t="shared" si="48"/>
        <v>2020</v>
      </c>
      <c r="G1478" s="140" t="s">
        <v>1663</v>
      </c>
      <c r="H1478" s="116">
        <v>25</v>
      </c>
      <c r="I1478" s="116">
        <v>2020</v>
      </c>
      <c r="J1478" t="str">
        <f t="shared" si="47"/>
        <v>25/11/2020</v>
      </c>
      <c r="N1478" s="136" t="s">
        <v>1334</v>
      </c>
      <c r="O1478" s="136">
        <v>7.0000000000000007E-2</v>
      </c>
      <c r="P1478" s="136">
        <v>7.0000000000000007E-2</v>
      </c>
      <c r="Q1478" s="136">
        <v>0.09</v>
      </c>
      <c r="R1478" s="136" t="s">
        <v>434</v>
      </c>
      <c r="S1478" s="136">
        <v>0.09</v>
      </c>
      <c r="T1478" s="136">
        <v>0.11</v>
      </c>
      <c r="U1478" s="136">
        <v>0.17</v>
      </c>
      <c r="V1478" s="136">
        <v>0.21</v>
      </c>
      <c r="W1478" s="136">
        <v>0.39</v>
      </c>
      <c r="X1478" s="136">
        <v>0.65</v>
      </c>
      <c r="Y1478" s="136">
        <v>0.88</v>
      </c>
      <c r="Z1478" s="136">
        <v>1.41</v>
      </c>
      <c r="AA1478" s="136">
        <v>1.62</v>
      </c>
    </row>
    <row r="1479" spans="1:27" ht="23.4" thickBot="1">
      <c r="A1479" s="115" t="s">
        <v>3142</v>
      </c>
      <c r="B1479" s="144">
        <v>0.2</v>
      </c>
      <c r="C1479" s="148">
        <v>-0.42</v>
      </c>
      <c r="D1479" s="116">
        <f t="shared" si="48"/>
        <v>2020</v>
      </c>
      <c r="G1479" s="141" t="s">
        <v>1663</v>
      </c>
      <c r="H1479" s="116">
        <v>27</v>
      </c>
      <c r="I1479" s="116">
        <v>2020</v>
      </c>
      <c r="J1479" t="str">
        <f t="shared" si="47"/>
        <v>27/11/2020</v>
      </c>
      <c r="N1479" s="138" t="s">
        <v>1335</v>
      </c>
      <c r="O1479" s="138">
        <v>0.09</v>
      </c>
      <c r="P1479" s="138">
        <v>0.09</v>
      </c>
      <c r="Q1479" s="138">
        <v>0.09</v>
      </c>
      <c r="R1479" s="138" t="s">
        <v>434</v>
      </c>
      <c r="S1479" s="138">
        <v>0.1</v>
      </c>
      <c r="T1479" s="138">
        <v>0.11</v>
      </c>
      <c r="U1479" s="138">
        <v>0.16</v>
      </c>
      <c r="V1479" s="138">
        <v>0.2</v>
      </c>
      <c r="W1479" s="138">
        <v>0.37</v>
      </c>
      <c r="X1479" s="138">
        <v>0.61</v>
      </c>
      <c r="Y1479" s="138">
        <v>0.84</v>
      </c>
      <c r="Z1479" s="138">
        <v>1.36</v>
      </c>
      <c r="AA1479" s="138">
        <v>1.57</v>
      </c>
    </row>
    <row r="1480" spans="1:27" ht="23.4" thickBot="1">
      <c r="A1480" s="115" t="s">
        <v>3143</v>
      </c>
      <c r="B1480" s="143">
        <v>0.19</v>
      </c>
      <c r="C1480" s="147">
        <v>-0.44</v>
      </c>
      <c r="D1480" s="116">
        <f t="shared" si="48"/>
        <v>2020</v>
      </c>
      <c r="G1480" s="140" t="s">
        <v>1663</v>
      </c>
      <c r="H1480" s="116">
        <v>30</v>
      </c>
      <c r="I1480" s="116">
        <v>2020</v>
      </c>
      <c r="J1480" t="str">
        <f t="shared" si="47"/>
        <v>30/11/2020</v>
      </c>
      <c r="N1480" s="136" t="s">
        <v>1336</v>
      </c>
      <c r="O1480" s="136">
        <v>0.08</v>
      </c>
      <c r="P1480" s="136">
        <v>0.08</v>
      </c>
      <c r="Q1480" s="136">
        <v>0.08</v>
      </c>
      <c r="R1480" s="136" t="s">
        <v>434</v>
      </c>
      <c r="S1480" s="136">
        <v>0.09</v>
      </c>
      <c r="T1480" s="136">
        <v>0.11</v>
      </c>
      <c r="U1480" s="136">
        <v>0.16</v>
      </c>
      <c r="V1480" s="136">
        <v>0.19</v>
      </c>
      <c r="W1480" s="136">
        <v>0.36</v>
      </c>
      <c r="X1480" s="136">
        <v>0.62</v>
      </c>
      <c r="Y1480" s="136">
        <v>0.84</v>
      </c>
      <c r="Z1480" s="136">
        <v>1.37</v>
      </c>
      <c r="AA1480" s="136">
        <v>1.58</v>
      </c>
    </row>
    <row r="1481" spans="1:27" ht="23.4" thickBot="1">
      <c r="A1481" s="115" t="s">
        <v>3144</v>
      </c>
      <c r="B1481" s="144">
        <v>0.22</v>
      </c>
      <c r="C1481" s="148">
        <v>-0.39</v>
      </c>
      <c r="D1481" s="116">
        <f t="shared" si="48"/>
        <v>2020</v>
      </c>
      <c r="G1481" s="141" t="s">
        <v>1664</v>
      </c>
      <c r="H1481" s="116">
        <v>1</v>
      </c>
      <c r="I1481" s="116">
        <v>2020</v>
      </c>
      <c r="J1481" t="str">
        <f t="shared" si="47"/>
        <v>1/12/2020</v>
      </c>
      <c r="N1481" s="137">
        <v>43842</v>
      </c>
      <c r="O1481" s="138">
        <v>7.0000000000000007E-2</v>
      </c>
      <c r="P1481" s="138">
        <v>7.0000000000000007E-2</v>
      </c>
      <c r="Q1481" s="138">
        <v>0.09</v>
      </c>
      <c r="R1481" s="138" t="s">
        <v>434</v>
      </c>
      <c r="S1481" s="138">
        <v>0.1</v>
      </c>
      <c r="T1481" s="138">
        <v>0.12</v>
      </c>
      <c r="U1481" s="138">
        <v>0.17</v>
      </c>
      <c r="V1481" s="138">
        <v>0.22</v>
      </c>
      <c r="W1481" s="138">
        <v>0.42</v>
      </c>
      <c r="X1481" s="138">
        <v>0.68</v>
      </c>
      <c r="Y1481" s="138">
        <v>0.92</v>
      </c>
      <c r="Z1481" s="138">
        <v>1.46</v>
      </c>
      <c r="AA1481" s="138">
        <v>1.66</v>
      </c>
    </row>
    <row r="1482" spans="1:27" ht="23.4" thickBot="1">
      <c r="A1482" s="115" t="s">
        <v>3145</v>
      </c>
      <c r="B1482" s="143">
        <v>0.22</v>
      </c>
      <c r="C1482" s="147">
        <v>-0.39</v>
      </c>
      <c r="D1482" s="116">
        <f t="shared" si="48"/>
        <v>2020</v>
      </c>
      <c r="G1482" s="140" t="s">
        <v>1664</v>
      </c>
      <c r="H1482" s="116">
        <v>2</v>
      </c>
      <c r="I1482" s="116">
        <v>2020</v>
      </c>
      <c r="J1482" t="str">
        <f t="shared" si="47"/>
        <v>2/12/2020</v>
      </c>
      <c r="N1482" s="135">
        <v>43873</v>
      </c>
      <c r="O1482" s="136">
        <v>7.0000000000000007E-2</v>
      </c>
      <c r="P1482" s="136">
        <v>0.08</v>
      </c>
      <c r="Q1482" s="136">
        <v>0.09</v>
      </c>
      <c r="R1482" s="136" t="s">
        <v>434</v>
      </c>
      <c r="S1482" s="136">
        <v>0.1</v>
      </c>
      <c r="T1482" s="136">
        <v>0.11</v>
      </c>
      <c r="U1482" s="136">
        <v>0.16</v>
      </c>
      <c r="V1482" s="136">
        <v>0.22</v>
      </c>
      <c r="W1482" s="136">
        <v>0.42</v>
      </c>
      <c r="X1482" s="136">
        <v>0.69</v>
      </c>
      <c r="Y1482" s="136">
        <v>0.95</v>
      </c>
      <c r="Z1482" s="136">
        <v>1.5</v>
      </c>
      <c r="AA1482" s="136">
        <v>1.7</v>
      </c>
    </row>
    <row r="1483" spans="1:27" ht="23.4" thickBot="1">
      <c r="A1483" s="115" t="s">
        <v>3146</v>
      </c>
      <c r="B1483" s="144">
        <v>0.21</v>
      </c>
      <c r="C1483" s="148">
        <v>-0.42</v>
      </c>
      <c r="D1483" s="116">
        <f t="shared" si="48"/>
        <v>2020</v>
      </c>
      <c r="G1483" s="141" t="s">
        <v>1664</v>
      </c>
      <c r="H1483" s="116">
        <v>3</v>
      </c>
      <c r="I1483" s="116">
        <v>2020</v>
      </c>
      <c r="J1483" t="str">
        <f t="shared" si="47"/>
        <v>3/12/2020</v>
      </c>
      <c r="N1483" s="137">
        <v>43902</v>
      </c>
      <c r="O1483" s="138">
        <v>0.08</v>
      </c>
      <c r="P1483" s="138">
        <v>0.08</v>
      </c>
      <c r="Q1483" s="138">
        <v>0.08</v>
      </c>
      <c r="R1483" s="138" t="s">
        <v>434</v>
      </c>
      <c r="S1483" s="138">
        <v>0.09</v>
      </c>
      <c r="T1483" s="138">
        <v>0.1</v>
      </c>
      <c r="U1483" s="138">
        <v>0.16</v>
      </c>
      <c r="V1483" s="138">
        <v>0.21</v>
      </c>
      <c r="W1483" s="138">
        <v>0.4</v>
      </c>
      <c r="X1483" s="138">
        <v>0.67</v>
      </c>
      <c r="Y1483" s="138">
        <v>0.92</v>
      </c>
      <c r="Z1483" s="138">
        <v>1.46</v>
      </c>
      <c r="AA1483" s="138">
        <v>1.67</v>
      </c>
    </row>
    <row r="1484" spans="1:27" ht="23.4" thickBot="1">
      <c r="A1484" s="115" t="s">
        <v>3147</v>
      </c>
      <c r="B1484" s="143">
        <v>0.21</v>
      </c>
      <c r="C1484" s="147">
        <v>-0.38</v>
      </c>
      <c r="D1484" s="116">
        <f t="shared" si="48"/>
        <v>2020</v>
      </c>
      <c r="G1484" s="140" t="s">
        <v>1664</v>
      </c>
      <c r="H1484" s="116">
        <v>4</v>
      </c>
      <c r="I1484" s="116">
        <v>2020</v>
      </c>
      <c r="J1484" t="str">
        <f t="shared" si="47"/>
        <v>4/12/2020</v>
      </c>
      <c r="N1484" s="135">
        <v>43933</v>
      </c>
      <c r="O1484" s="136">
        <v>7.0000000000000007E-2</v>
      </c>
      <c r="P1484" s="136">
        <v>7.0000000000000007E-2</v>
      </c>
      <c r="Q1484" s="136">
        <v>0.09</v>
      </c>
      <c r="R1484" s="136" t="s">
        <v>434</v>
      </c>
      <c r="S1484" s="136">
        <v>0.1</v>
      </c>
      <c r="T1484" s="136">
        <v>0.11</v>
      </c>
      <c r="U1484" s="136">
        <v>0.16</v>
      </c>
      <c r="V1484" s="136">
        <v>0.21</v>
      </c>
      <c r="W1484" s="136">
        <v>0.42</v>
      </c>
      <c r="X1484" s="136">
        <v>0.7</v>
      </c>
      <c r="Y1484" s="136">
        <v>0.97</v>
      </c>
      <c r="Z1484" s="136">
        <v>1.53</v>
      </c>
      <c r="AA1484" s="136">
        <v>1.73</v>
      </c>
    </row>
    <row r="1485" spans="1:27" ht="23.4" thickBot="1">
      <c r="A1485" s="115" t="s">
        <v>3148</v>
      </c>
      <c r="B1485" s="144">
        <v>0.2</v>
      </c>
      <c r="C1485" s="148">
        <v>-0.4</v>
      </c>
      <c r="D1485" s="116">
        <f t="shared" si="48"/>
        <v>2020</v>
      </c>
      <c r="G1485" s="141" t="s">
        <v>1664</v>
      </c>
      <c r="H1485" s="116">
        <v>7</v>
      </c>
      <c r="I1485" s="116">
        <v>2020</v>
      </c>
      <c r="J1485" t="str">
        <f t="shared" si="47"/>
        <v>7/12/2020</v>
      </c>
      <c r="N1485" s="137">
        <v>44024</v>
      </c>
      <c r="O1485" s="138">
        <v>0.09</v>
      </c>
      <c r="P1485" s="138">
        <v>0.08</v>
      </c>
      <c r="Q1485" s="138">
        <v>0.08</v>
      </c>
      <c r="R1485" s="138" t="s">
        <v>434</v>
      </c>
      <c r="S1485" s="138">
        <v>0.1</v>
      </c>
      <c r="T1485" s="138">
        <v>0.1</v>
      </c>
      <c r="U1485" s="138">
        <v>0.14000000000000001</v>
      </c>
      <c r="V1485" s="138">
        <v>0.2</v>
      </c>
      <c r="W1485" s="138">
        <v>0.4</v>
      </c>
      <c r="X1485" s="138">
        <v>0.67</v>
      </c>
      <c r="Y1485" s="138">
        <v>0.94</v>
      </c>
      <c r="Z1485" s="138">
        <v>1.49</v>
      </c>
      <c r="AA1485" s="138">
        <v>1.69</v>
      </c>
    </row>
    <row r="1486" spans="1:27" ht="23.4" thickBot="1">
      <c r="A1486" s="115" t="s">
        <v>3149</v>
      </c>
      <c r="B1486" s="143">
        <v>0.2</v>
      </c>
      <c r="C1486" s="147">
        <v>-0.42</v>
      </c>
      <c r="D1486" s="116">
        <f t="shared" si="48"/>
        <v>2020</v>
      </c>
      <c r="G1486" s="140" t="s">
        <v>1664</v>
      </c>
      <c r="H1486" s="116">
        <v>8</v>
      </c>
      <c r="I1486" s="116">
        <v>2020</v>
      </c>
      <c r="J1486" t="str">
        <f t="shared" si="47"/>
        <v>8/12/2020</v>
      </c>
      <c r="N1486" s="135">
        <v>44055</v>
      </c>
      <c r="O1486" s="136">
        <v>0.08</v>
      </c>
      <c r="P1486" s="136">
        <v>0.08</v>
      </c>
      <c r="Q1486" s="136">
        <v>0.09</v>
      </c>
      <c r="R1486" s="136" t="s">
        <v>434</v>
      </c>
      <c r="S1486" s="136">
        <v>0.09</v>
      </c>
      <c r="T1486" s="136">
        <v>0.1</v>
      </c>
      <c r="U1486" s="136">
        <v>0.14000000000000001</v>
      </c>
      <c r="V1486" s="136">
        <v>0.2</v>
      </c>
      <c r="W1486" s="136">
        <v>0.39</v>
      </c>
      <c r="X1486" s="136">
        <v>0.65</v>
      </c>
      <c r="Y1486" s="136">
        <v>0.92</v>
      </c>
      <c r="Z1486" s="136">
        <v>1.46</v>
      </c>
      <c r="AA1486" s="136">
        <v>1.67</v>
      </c>
    </row>
    <row r="1487" spans="1:27" ht="23.4" thickBot="1">
      <c r="A1487" s="115" t="s">
        <v>3150</v>
      </c>
      <c r="B1487" s="144">
        <v>0.21</v>
      </c>
      <c r="C1487" s="148">
        <v>-0.42</v>
      </c>
      <c r="D1487" s="116">
        <f t="shared" si="48"/>
        <v>2020</v>
      </c>
      <c r="G1487" s="141" t="s">
        <v>1664</v>
      </c>
      <c r="H1487" s="116">
        <v>9</v>
      </c>
      <c r="I1487" s="116">
        <v>2020</v>
      </c>
      <c r="J1487" t="str">
        <f t="shared" si="47"/>
        <v>9/12/2020</v>
      </c>
      <c r="N1487" s="137">
        <v>44086</v>
      </c>
      <c r="O1487" s="138">
        <v>7.0000000000000007E-2</v>
      </c>
      <c r="P1487" s="138">
        <v>7.0000000000000007E-2</v>
      </c>
      <c r="Q1487" s="138">
        <v>0.08</v>
      </c>
      <c r="R1487" s="138" t="s">
        <v>434</v>
      </c>
      <c r="S1487" s="138">
        <v>0.09</v>
      </c>
      <c r="T1487" s="138">
        <v>0.1</v>
      </c>
      <c r="U1487" s="138">
        <v>0.16</v>
      </c>
      <c r="V1487" s="138">
        <v>0.21</v>
      </c>
      <c r="W1487" s="138">
        <v>0.41</v>
      </c>
      <c r="X1487" s="138">
        <v>0.68</v>
      </c>
      <c r="Y1487" s="138">
        <v>0.95</v>
      </c>
      <c r="Z1487" s="138">
        <v>1.48</v>
      </c>
      <c r="AA1487" s="138">
        <v>1.69</v>
      </c>
    </row>
    <row r="1488" spans="1:27" ht="23.4" thickBot="1">
      <c r="A1488" s="115" t="s">
        <v>3151</v>
      </c>
      <c r="B1488" s="143">
        <v>0.2</v>
      </c>
      <c r="C1488" s="147">
        <v>-0.44</v>
      </c>
      <c r="D1488" s="116">
        <f t="shared" si="48"/>
        <v>2020</v>
      </c>
      <c r="G1488" s="140" t="s">
        <v>1664</v>
      </c>
      <c r="H1488" s="116">
        <v>10</v>
      </c>
      <c r="I1488" s="116">
        <v>2020</v>
      </c>
      <c r="J1488" t="str">
        <f t="shared" si="47"/>
        <v>10/12/2020</v>
      </c>
      <c r="N1488" s="135">
        <v>44116</v>
      </c>
      <c r="O1488" s="136">
        <v>7.0000000000000007E-2</v>
      </c>
      <c r="P1488" s="136">
        <v>0.08</v>
      </c>
      <c r="Q1488" s="136">
        <v>0.08</v>
      </c>
      <c r="R1488" s="136" t="s">
        <v>434</v>
      </c>
      <c r="S1488" s="136">
        <v>0.09</v>
      </c>
      <c r="T1488" s="136">
        <v>0.1</v>
      </c>
      <c r="U1488" s="136">
        <v>0.14000000000000001</v>
      </c>
      <c r="V1488" s="136">
        <v>0.2</v>
      </c>
      <c r="W1488" s="136">
        <v>0.39</v>
      </c>
      <c r="X1488" s="136">
        <v>0.65</v>
      </c>
      <c r="Y1488" s="136">
        <v>0.92</v>
      </c>
      <c r="Z1488" s="136">
        <v>1.44</v>
      </c>
      <c r="AA1488" s="136">
        <v>1.65</v>
      </c>
    </row>
    <row r="1489" spans="1:27" ht="23.4" thickBot="1">
      <c r="A1489" s="115" t="s">
        <v>3152</v>
      </c>
      <c r="B1489" s="144">
        <v>0.18</v>
      </c>
      <c r="C1489" s="148">
        <v>-0.44</v>
      </c>
      <c r="D1489" s="116">
        <f t="shared" si="48"/>
        <v>2020</v>
      </c>
      <c r="G1489" s="141" t="s">
        <v>1664</v>
      </c>
      <c r="H1489" s="116">
        <v>11</v>
      </c>
      <c r="I1489" s="116">
        <v>2020</v>
      </c>
      <c r="J1489" t="str">
        <f t="shared" si="47"/>
        <v>11/12/2020</v>
      </c>
      <c r="N1489" s="137">
        <v>44147</v>
      </c>
      <c r="O1489" s="138">
        <v>0.08</v>
      </c>
      <c r="P1489" s="138">
        <v>0.08</v>
      </c>
      <c r="Q1489" s="138">
        <v>0.08</v>
      </c>
      <c r="R1489" s="138" t="s">
        <v>434</v>
      </c>
      <c r="S1489" s="138">
        <v>0.08</v>
      </c>
      <c r="T1489" s="138">
        <v>0.1</v>
      </c>
      <c r="U1489" s="138">
        <v>0.11</v>
      </c>
      <c r="V1489" s="138">
        <v>0.18</v>
      </c>
      <c r="W1489" s="138">
        <v>0.37</v>
      </c>
      <c r="X1489" s="138">
        <v>0.63</v>
      </c>
      <c r="Y1489" s="138">
        <v>0.9</v>
      </c>
      <c r="Z1489" s="138">
        <v>1.42</v>
      </c>
      <c r="AA1489" s="138">
        <v>1.63</v>
      </c>
    </row>
    <row r="1490" spans="1:27" ht="23.4" thickBot="1">
      <c r="A1490" s="115" t="s">
        <v>3153</v>
      </c>
      <c r="B1490" s="143">
        <v>0.17</v>
      </c>
      <c r="C1490" s="147">
        <v>-0.44</v>
      </c>
      <c r="D1490" s="116">
        <f t="shared" si="48"/>
        <v>2020</v>
      </c>
      <c r="G1490" s="140" t="s">
        <v>1664</v>
      </c>
      <c r="H1490" s="116">
        <v>14</v>
      </c>
      <c r="I1490" s="116">
        <v>2020</v>
      </c>
      <c r="J1490" t="str">
        <f t="shared" si="47"/>
        <v>14/12/2020</v>
      </c>
      <c r="N1490" s="136" t="s">
        <v>1337</v>
      </c>
      <c r="O1490" s="136">
        <v>7.0000000000000007E-2</v>
      </c>
      <c r="P1490" s="136">
        <v>0.08</v>
      </c>
      <c r="Q1490" s="136">
        <v>0.09</v>
      </c>
      <c r="R1490" s="136" t="s">
        <v>434</v>
      </c>
      <c r="S1490" s="136">
        <v>0.08</v>
      </c>
      <c r="T1490" s="136">
        <v>0.1</v>
      </c>
      <c r="U1490" s="136">
        <v>0.13</v>
      </c>
      <c r="V1490" s="136">
        <v>0.17</v>
      </c>
      <c r="W1490" s="136">
        <v>0.37</v>
      </c>
      <c r="X1490" s="136">
        <v>0.63</v>
      </c>
      <c r="Y1490" s="136">
        <v>0.9</v>
      </c>
      <c r="Z1490" s="136">
        <v>1.43</v>
      </c>
      <c r="AA1490" s="136">
        <v>1.63</v>
      </c>
    </row>
    <row r="1491" spans="1:27" ht="23.4" thickBot="1">
      <c r="A1491" s="115" t="s">
        <v>3154</v>
      </c>
      <c r="B1491" s="144">
        <v>0.18</v>
      </c>
      <c r="C1491" s="148">
        <v>-0.45</v>
      </c>
      <c r="D1491" s="116">
        <f t="shared" si="48"/>
        <v>2020</v>
      </c>
      <c r="G1491" s="141" t="s">
        <v>1664</v>
      </c>
      <c r="H1491" s="116">
        <v>15</v>
      </c>
      <c r="I1491" s="116">
        <v>2020</v>
      </c>
      <c r="J1491" t="str">
        <f t="shared" si="47"/>
        <v>15/12/2020</v>
      </c>
      <c r="N1491" s="138" t="s">
        <v>1338</v>
      </c>
      <c r="O1491" s="138">
        <v>7.0000000000000007E-2</v>
      </c>
      <c r="P1491" s="138">
        <v>0.08</v>
      </c>
      <c r="Q1491" s="138">
        <v>0.08</v>
      </c>
      <c r="R1491" s="138" t="s">
        <v>434</v>
      </c>
      <c r="S1491" s="138">
        <v>0.08</v>
      </c>
      <c r="T1491" s="138">
        <v>0.09</v>
      </c>
      <c r="U1491" s="138">
        <v>0.11</v>
      </c>
      <c r="V1491" s="138">
        <v>0.18</v>
      </c>
      <c r="W1491" s="138">
        <v>0.37</v>
      </c>
      <c r="X1491" s="138">
        <v>0.64</v>
      </c>
      <c r="Y1491" s="138">
        <v>0.92</v>
      </c>
      <c r="Z1491" s="138">
        <v>1.45</v>
      </c>
      <c r="AA1491" s="138">
        <v>1.65</v>
      </c>
    </row>
    <row r="1492" spans="1:27" ht="23.4" thickBot="1">
      <c r="A1492" s="115" t="s">
        <v>3155</v>
      </c>
      <c r="B1492" s="143">
        <v>0.18</v>
      </c>
      <c r="C1492" s="147">
        <v>-0.43</v>
      </c>
      <c r="D1492" s="116">
        <f t="shared" si="48"/>
        <v>2020</v>
      </c>
      <c r="G1492" s="140" t="s">
        <v>1664</v>
      </c>
      <c r="H1492" s="116">
        <v>16</v>
      </c>
      <c r="I1492" s="116">
        <v>2020</v>
      </c>
      <c r="J1492" t="str">
        <f t="shared" si="47"/>
        <v>16/12/2020</v>
      </c>
      <c r="N1492" s="136" t="s">
        <v>1339</v>
      </c>
      <c r="O1492" s="136">
        <v>0.08</v>
      </c>
      <c r="P1492" s="136">
        <v>0.08</v>
      </c>
      <c r="Q1492" s="136">
        <v>0.09</v>
      </c>
      <c r="R1492" s="136" t="s">
        <v>434</v>
      </c>
      <c r="S1492" s="136">
        <v>0.09</v>
      </c>
      <c r="T1492" s="136">
        <v>0.09</v>
      </c>
      <c r="U1492" s="136">
        <v>0.13</v>
      </c>
      <c r="V1492" s="136">
        <v>0.18</v>
      </c>
      <c r="W1492" s="136">
        <v>0.37</v>
      </c>
      <c r="X1492" s="136">
        <v>0.64</v>
      </c>
      <c r="Y1492" s="136">
        <v>0.92</v>
      </c>
      <c r="Z1492" s="136">
        <v>1.46</v>
      </c>
      <c r="AA1492" s="136">
        <v>1.66</v>
      </c>
    </row>
    <row r="1493" spans="1:27" ht="23.4" thickBot="1">
      <c r="A1493" s="115" t="s">
        <v>3156</v>
      </c>
      <c r="B1493" s="144">
        <v>0.19</v>
      </c>
      <c r="C1493" s="148">
        <v>-0.44</v>
      </c>
      <c r="D1493" s="116">
        <f t="shared" si="48"/>
        <v>2020</v>
      </c>
      <c r="G1493" s="141" t="s">
        <v>1664</v>
      </c>
      <c r="H1493" s="116">
        <v>17</v>
      </c>
      <c r="I1493" s="116">
        <v>2020</v>
      </c>
      <c r="J1493" t="str">
        <f t="shared" si="47"/>
        <v>17/12/2020</v>
      </c>
      <c r="N1493" s="138" t="s">
        <v>1340</v>
      </c>
      <c r="O1493" s="138">
        <v>0.08</v>
      </c>
      <c r="P1493" s="138">
        <v>0.09</v>
      </c>
      <c r="Q1493" s="138">
        <v>0.08</v>
      </c>
      <c r="R1493" s="138" t="s">
        <v>434</v>
      </c>
      <c r="S1493" s="138">
        <v>0.09</v>
      </c>
      <c r="T1493" s="138">
        <v>0.09</v>
      </c>
      <c r="U1493" s="138">
        <v>0.13</v>
      </c>
      <c r="V1493" s="138">
        <v>0.19</v>
      </c>
      <c r="W1493" s="138">
        <v>0.38</v>
      </c>
      <c r="X1493" s="138">
        <v>0.66</v>
      </c>
      <c r="Y1493" s="138">
        <v>0.94</v>
      </c>
      <c r="Z1493" s="138">
        <v>1.47</v>
      </c>
      <c r="AA1493" s="138">
        <v>1.68</v>
      </c>
    </row>
    <row r="1494" spans="1:27" ht="23.4" thickBot="1">
      <c r="A1494" s="115" t="s">
        <v>3157</v>
      </c>
      <c r="B1494" s="143">
        <v>0.19</v>
      </c>
      <c r="C1494" s="147">
        <v>-0.43</v>
      </c>
      <c r="D1494" s="116">
        <f t="shared" si="48"/>
        <v>2020</v>
      </c>
      <c r="G1494" s="140" t="s">
        <v>1664</v>
      </c>
      <c r="H1494" s="116">
        <v>18</v>
      </c>
      <c r="I1494" s="116">
        <v>2020</v>
      </c>
      <c r="J1494" t="str">
        <f t="shared" si="47"/>
        <v>18/12/2020</v>
      </c>
      <c r="N1494" s="136" t="s">
        <v>1341</v>
      </c>
      <c r="O1494" s="136">
        <v>0.08</v>
      </c>
      <c r="P1494" s="136">
        <v>0.08</v>
      </c>
      <c r="Q1494" s="136">
        <v>0.08</v>
      </c>
      <c r="R1494" s="136" t="s">
        <v>434</v>
      </c>
      <c r="S1494" s="136">
        <v>0.09</v>
      </c>
      <c r="T1494" s="136">
        <v>0.09</v>
      </c>
      <c r="U1494" s="136">
        <v>0.13</v>
      </c>
      <c r="V1494" s="136">
        <v>0.19</v>
      </c>
      <c r="W1494" s="136">
        <v>0.39</v>
      </c>
      <c r="X1494" s="136">
        <v>0.67</v>
      </c>
      <c r="Y1494" s="136">
        <v>0.95</v>
      </c>
      <c r="Z1494" s="136">
        <v>1.49</v>
      </c>
      <c r="AA1494" s="136">
        <v>1.7</v>
      </c>
    </row>
    <row r="1495" spans="1:27" ht="23.4" thickBot="1">
      <c r="A1495" s="115" t="s">
        <v>3158</v>
      </c>
      <c r="B1495" s="144">
        <v>0.18</v>
      </c>
      <c r="C1495" s="148">
        <v>-0.43</v>
      </c>
      <c r="D1495" s="116">
        <f t="shared" si="48"/>
        <v>2020</v>
      </c>
      <c r="G1495" s="141" t="s">
        <v>1664</v>
      </c>
      <c r="H1495" s="116">
        <v>21</v>
      </c>
      <c r="I1495" s="116">
        <v>2020</v>
      </c>
      <c r="J1495" t="str">
        <f t="shared" si="47"/>
        <v>21/12/2020</v>
      </c>
      <c r="N1495" s="138" t="s">
        <v>1342</v>
      </c>
      <c r="O1495" s="138">
        <v>0.08</v>
      </c>
      <c r="P1495" s="138">
        <v>0.09</v>
      </c>
      <c r="Q1495" s="138">
        <v>0.09</v>
      </c>
      <c r="R1495" s="138" t="s">
        <v>434</v>
      </c>
      <c r="S1495" s="138">
        <v>0.09</v>
      </c>
      <c r="T1495" s="138">
        <v>0.09</v>
      </c>
      <c r="U1495" s="138">
        <v>0.13</v>
      </c>
      <c r="V1495" s="138">
        <v>0.18</v>
      </c>
      <c r="W1495" s="138">
        <v>0.39</v>
      </c>
      <c r="X1495" s="138">
        <v>0.66</v>
      </c>
      <c r="Y1495" s="138">
        <v>0.95</v>
      </c>
      <c r="Z1495" s="138">
        <v>1.48</v>
      </c>
      <c r="AA1495" s="138">
        <v>1.68</v>
      </c>
    </row>
    <row r="1496" spans="1:27" ht="23.4" thickBot="1">
      <c r="A1496" s="115" t="s">
        <v>3159</v>
      </c>
      <c r="B1496" s="143">
        <v>0.17</v>
      </c>
      <c r="C1496" s="147">
        <v>-0.44</v>
      </c>
      <c r="D1496" s="116">
        <f t="shared" si="48"/>
        <v>2020</v>
      </c>
      <c r="G1496" s="140" t="s">
        <v>1664</v>
      </c>
      <c r="H1496" s="116">
        <v>22</v>
      </c>
      <c r="I1496" s="116">
        <v>2020</v>
      </c>
      <c r="J1496" t="str">
        <f t="shared" si="47"/>
        <v>22/12/2020</v>
      </c>
      <c r="N1496" s="136" t="s">
        <v>1343</v>
      </c>
      <c r="O1496" s="136">
        <v>7.0000000000000007E-2</v>
      </c>
      <c r="P1496" s="136">
        <v>0.09</v>
      </c>
      <c r="Q1496" s="136">
        <v>0.09</v>
      </c>
      <c r="R1496" s="136" t="s">
        <v>434</v>
      </c>
      <c r="S1496" s="136">
        <v>0.09</v>
      </c>
      <c r="T1496" s="136">
        <v>0.09</v>
      </c>
      <c r="U1496" s="136">
        <v>0.13</v>
      </c>
      <c r="V1496" s="136">
        <v>0.17</v>
      </c>
      <c r="W1496" s="136">
        <v>0.37</v>
      </c>
      <c r="X1496" s="136">
        <v>0.64</v>
      </c>
      <c r="Y1496" s="136">
        <v>0.93</v>
      </c>
      <c r="Z1496" s="136">
        <v>1.45</v>
      </c>
      <c r="AA1496" s="136">
        <v>1.65</v>
      </c>
    </row>
    <row r="1497" spans="1:27" ht="23.4" thickBot="1">
      <c r="A1497" s="115" t="s">
        <v>3160</v>
      </c>
      <c r="B1497" s="144">
        <v>0.18</v>
      </c>
      <c r="C1497" s="148">
        <v>-0.43</v>
      </c>
      <c r="D1497" s="116">
        <f t="shared" si="48"/>
        <v>2020</v>
      </c>
      <c r="G1497" s="141" t="s">
        <v>1664</v>
      </c>
      <c r="H1497" s="116">
        <v>23</v>
      </c>
      <c r="I1497" s="116">
        <v>2020</v>
      </c>
      <c r="J1497" t="str">
        <f t="shared" si="47"/>
        <v>23/12/2020</v>
      </c>
      <c r="N1497" s="138" t="s">
        <v>1344</v>
      </c>
      <c r="O1497" s="138">
        <v>7.0000000000000007E-2</v>
      </c>
      <c r="P1497" s="138">
        <v>0.08</v>
      </c>
      <c r="Q1497" s="138">
        <v>0.09</v>
      </c>
      <c r="R1497" s="138" t="s">
        <v>434</v>
      </c>
      <c r="S1497" s="138">
        <v>0.09</v>
      </c>
      <c r="T1497" s="138">
        <v>0.09</v>
      </c>
      <c r="U1497" s="138">
        <v>0.13</v>
      </c>
      <c r="V1497" s="138">
        <v>0.18</v>
      </c>
      <c r="W1497" s="138">
        <v>0.38</v>
      </c>
      <c r="X1497" s="138">
        <v>0.67</v>
      </c>
      <c r="Y1497" s="138">
        <v>0.96</v>
      </c>
      <c r="Z1497" s="138">
        <v>1.49</v>
      </c>
      <c r="AA1497" s="138">
        <v>1.7</v>
      </c>
    </row>
    <row r="1498" spans="1:27" ht="23.4" thickBot="1">
      <c r="A1498" s="115" t="s">
        <v>3161</v>
      </c>
      <c r="B1498" s="143">
        <v>0.17</v>
      </c>
      <c r="C1498" s="147">
        <v>-0.46</v>
      </c>
      <c r="D1498" s="116">
        <f t="shared" si="48"/>
        <v>2020</v>
      </c>
      <c r="G1498" s="140" t="s">
        <v>1664</v>
      </c>
      <c r="H1498" s="116">
        <v>24</v>
      </c>
      <c r="I1498" s="116">
        <v>2020</v>
      </c>
      <c r="J1498" t="str">
        <f t="shared" si="47"/>
        <v>24/12/2020</v>
      </c>
      <c r="N1498" s="136" t="s">
        <v>1345</v>
      </c>
      <c r="O1498" s="136">
        <v>0.09</v>
      </c>
      <c r="P1498" s="136">
        <v>0.09</v>
      </c>
      <c r="Q1498" s="136">
        <v>0.09</v>
      </c>
      <c r="R1498" s="136" t="s">
        <v>434</v>
      </c>
      <c r="S1498" s="136">
        <v>0.09</v>
      </c>
      <c r="T1498" s="136">
        <v>0.1</v>
      </c>
      <c r="U1498" s="136">
        <v>0.13</v>
      </c>
      <c r="V1498" s="136">
        <v>0.17</v>
      </c>
      <c r="W1498" s="136">
        <v>0.37</v>
      </c>
      <c r="X1498" s="136">
        <v>0.66</v>
      </c>
      <c r="Y1498" s="136">
        <v>0.94</v>
      </c>
      <c r="Z1498" s="136">
        <v>1.46</v>
      </c>
      <c r="AA1498" s="136">
        <v>1.66</v>
      </c>
    </row>
    <row r="1499" spans="1:27" ht="23.4" thickBot="1">
      <c r="A1499" s="115" t="s">
        <v>3162</v>
      </c>
      <c r="B1499" s="144">
        <v>0.17</v>
      </c>
      <c r="C1499" s="148">
        <v>-0.46</v>
      </c>
      <c r="D1499" s="116">
        <f t="shared" si="48"/>
        <v>2020</v>
      </c>
      <c r="G1499" s="141" t="s">
        <v>1664</v>
      </c>
      <c r="H1499" s="116">
        <v>28</v>
      </c>
      <c r="I1499" s="116">
        <v>2020</v>
      </c>
      <c r="J1499" t="str">
        <f t="shared" si="47"/>
        <v>28/12/2020</v>
      </c>
      <c r="N1499" s="138" t="s">
        <v>1346</v>
      </c>
      <c r="O1499" s="138">
        <v>0.09</v>
      </c>
      <c r="P1499" s="138">
        <v>0.1</v>
      </c>
      <c r="Q1499" s="138">
        <v>0.11</v>
      </c>
      <c r="R1499" s="138" t="s">
        <v>434</v>
      </c>
      <c r="S1499" s="138">
        <v>0.11</v>
      </c>
      <c r="T1499" s="138">
        <v>0.11</v>
      </c>
      <c r="U1499" s="138">
        <v>0.13</v>
      </c>
      <c r="V1499" s="138">
        <v>0.17</v>
      </c>
      <c r="W1499" s="138">
        <v>0.38</v>
      </c>
      <c r="X1499" s="138">
        <v>0.65</v>
      </c>
      <c r="Y1499" s="138">
        <v>0.94</v>
      </c>
      <c r="Z1499" s="138">
        <v>1.46</v>
      </c>
      <c r="AA1499" s="138">
        <v>1.67</v>
      </c>
    </row>
    <row r="1500" spans="1:27" ht="23.4" thickBot="1">
      <c r="A1500" s="115" t="s">
        <v>3163</v>
      </c>
      <c r="B1500" s="143">
        <v>0.17</v>
      </c>
      <c r="C1500" s="147">
        <v>-0.45</v>
      </c>
      <c r="D1500" s="116">
        <f t="shared" si="48"/>
        <v>2020</v>
      </c>
      <c r="G1500" s="140" t="s">
        <v>1664</v>
      </c>
      <c r="H1500" s="116">
        <v>29</v>
      </c>
      <c r="I1500" s="116">
        <v>2020</v>
      </c>
      <c r="J1500" t="str">
        <f t="shared" si="47"/>
        <v>29/12/2020</v>
      </c>
      <c r="N1500" s="136" t="s">
        <v>1347</v>
      </c>
      <c r="O1500" s="136">
        <v>0.08</v>
      </c>
      <c r="P1500" s="136">
        <v>0.09</v>
      </c>
      <c r="Q1500" s="136">
        <v>0.1</v>
      </c>
      <c r="R1500" s="136" t="s">
        <v>434</v>
      </c>
      <c r="S1500" s="136">
        <v>0.12</v>
      </c>
      <c r="T1500" s="136">
        <v>0.11</v>
      </c>
      <c r="U1500" s="136">
        <v>0.12</v>
      </c>
      <c r="V1500" s="136">
        <v>0.17</v>
      </c>
      <c r="W1500" s="136">
        <v>0.37</v>
      </c>
      <c r="X1500" s="136">
        <v>0.66</v>
      </c>
      <c r="Y1500" s="136">
        <v>0.94</v>
      </c>
      <c r="Z1500" s="136">
        <v>1.47</v>
      </c>
      <c r="AA1500" s="136">
        <v>1.67</v>
      </c>
    </row>
    <row r="1501" spans="1:27" ht="23.4" thickBot="1">
      <c r="A1501" s="115" t="s">
        <v>3164</v>
      </c>
      <c r="B1501" s="144">
        <v>0.17</v>
      </c>
      <c r="C1501" s="148">
        <v>-0.45</v>
      </c>
      <c r="D1501" s="116">
        <f t="shared" si="48"/>
        <v>2020</v>
      </c>
      <c r="G1501" s="141" t="s">
        <v>1664</v>
      </c>
      <c r="H1501" s="116">
        <v>30</v>
      </c>
      <c r="I1501" s="116">
        <v>2020</v>
      </c>
      <c r="J1501" t="str">
        <f t="shared" si="47"/>
        <v>30/12/2020</v>
      </c>
      <c r="N1501" s="138" t="s">
        <v>1348</v>
      </c>
      <c r="O1501" s="138">
        <v>0.06</v>
      </c>
      <c r="P1501" s="138">
        <v>0.06</v>
      </c>
      <c r="Q1501" s="138">
        <v>0.08</v>
      </c>
      <c r="R1501" s="138" t="s">
        <v>434</v>
      </c>
      <c r="S1501" s="138">
        <v>0.09</v>
      </c>
      <c r="T1501" s="138">
        <v>0.12</v>
      </c>
      <c r="U1501" s="138">
        <v>0.12</v>
      </c>
      <c r="V1501" s="138">
        <v>0.17</v>
      </c>
      <c r="W1501" s="138">
        <v>0.37</v>
      </c>
      <c r="X1501" s="138">
        <v>0.66</v>
      </c>
      <c r="Y1501" s="138">
        <v>0.93</v>
      </c>
      <c r="Z1501" s="138">
        <v>1.46</v>
      </c>
      <c r="AA1501" s="138">
        <v>1.66</v>
      </c>
    </row>
    <row r="1502" spans="1:27" ht="22.8">
      <c r="A1502" s="115" t="s">
        <v>3165</v>
      </c>
      <c r="B1502" s="143">
        <v>0.17</v>
      </c>
      <c r="C1502" s="147">
        <v>-0.48</v>
      </c>
      <c r="D1502" s="116">
        <f t="shared" si="48"/>
        <v>2020</v>
      </c>
      <c r="G1502" s="140" t="s">
        <v>1664</v>
      </c>
      <c r="H1502" s="116">
        <v>31</v>
      </c>
      <c r="I1502" s="116">
        <v>2020</v>
      </c>
      <c r="J1502" t="str">
        <f t="shared" si="47"/>
        <v>31/12/2020</v>
      </c>
      <c r="N1502" s="136" t="s">
        <v>1349</v>
      </c>
      <c r="O1502" s="136">
        <v>0.08</v>
      </c>
      <c r="P1502" s="136">
        <v>0.08</v>
      </c>
      <c r="Q1502" s="136">
        <v>0.09</v>
      </c>
      <c r="R1502" s="136" t="s">
        <v>434</v>
      </c>
      <c r="S1502" s="136">
        <v>0.09</v>
      </c>
      <c r="T1502" s="136">
        <v>0.1</v>
      </c>
      <c r="U1502" s="136">
        <v>0.13</v>
      </c>
      <c r="V1502" s="136">
        <v>0.17</v>
      </c>
      <c r="W1502" s="136">
        <v>0.36</v>
      </c>
      <c r="X1502" s="136">
        <v>0.65</v>
      </c>
      <c r="Y1502" s="136">
        <v>0.93</v>
      </c>
      <c r="Z1502" s="136">
        <v>1.45</v>
      </c>
      <c r="AA1502" s="136">
        <v>1.65</v>
      </c>
    </row>
    <row r="1503" spans="1:27" ht="23.4" thickBot="1">
      <c r="A1503" s="115" t="s">
        <v>3166</v>
      </c>
      <c r="B1503" s="143">
        <v>0.16</v>
      </c>
      <c r="C1503" s="147">
        <v>-0.5</v>
      </c>
      <c r="D1503" s="116">
        <f t="shared" si="48"/>
        <v>2021</v>
      </c>
      <c r="G1503" s="140" t="s">
        <v>1653</v>
      </c>
      <c r="H1503" s="116">
        <v>4</v>
      </c>
      <c r="I1503" s="116">
        <v>2021</v>
      </c>
      <c r="J1503" t="str">
        <f t="shared" si="47"/>
        <v>4/01/2021</v>
      </c>
      <c r="N1503" s="135">
        <v>44287</v>
      </c>
      <c r="O1503" s="136">
        <v>0.09</v>
      </c>
      <c r="P1503" s="136">
        <v>0.09</v>
      </c>
      <c r="Q1503" s="136">
        <v>0.09</v>
      </c>
      <c r="R1503" s="136" t="s">
        <v>434</v>
      </c>
      <c r="S1503" s="136">
        <v>0.09</v>
      </c>
      <c r="T1503" s="136">
        <v>0.1</v>
      </c>
      <c r="U1503" s="136">
        <v>0.11</v>
      </c>
      <c r="V1503" s="136">
        <v>0.16</v>
      </c>
      <c r="W1503" s="136">
        <v>0.36</v>
      </c>
      <c r="X1503" s="136">
        <v>0.64</v>
      </c>
      <c r="Y1503" s="136">
        <v>0.93</v>
      </c>
      <c r="Z1503" s="136">
        <v>1.46</v>
      </c>
      <c r="AA1503" s="136">
        <v>1.66</v>
      </c>
    </row>
    <row r="1504" spans="1:27" ht="23.4" thickBot="1">
      <c r="A1504" s="115" t="s">
        <v>3167</v>
      </c>
      <c r="B1504" s="144">
        <v>0.17</v>
      </c>
      <c r="C1504" s="148">
        <v>-0.47</v>
      </c>
      <c r="D1504" s="116">
        <f t="shared" si="48"/>
        <v>2021</v>
      </c>
      <c r="G1504" s="141" t="s">
        <v>1653</v>
      </c>
      <c r="H1504" s="116">
        <v>5</v>
      </c>
      <c r="I1504" s="116">
        <v>2021</v>
      </c>
      <c r="J1504" t="str">
        <f t="shared" si="47"/>
        <v>5/01/2021</v>
      </c>
      <c r="N1504" s="137">
        <v>44317</v>
      </c>
      <c r="O1504" s="138">
        <v>0.08</v>
      </c>
      <c r="P1504" s="138">
        <v>0.09</v>
      </c>
      <c r="Q1504" s="138">
        <v>0.09</v>
      </c>
      <c r="R1504" s="138" t="s">
        <v>434</v>
      </c>
      <c r="S1504" s="138">
        <v>0.09</v>
      </c>
      <c r="T1504" s="138">
        <v>0.1</v>
      </c>
      <c r="U1504" s="138">
        <v>0.13</v>
      </c>
      <c r="V1504" s="138">
        <v>0.17</v>
      </c>
      <c r="W1504" s="138">
        <v>0.38</v>
      </c>
      <c r="X1504" s="138">
        <v>0.66</v>
      </c>
      <c r="Y1504" s="138">
        <v>0.96</v>
      </c>
      <c r="Z1504" s="138">
        <v>1.49</v>
      </c>
      <c r="AA1504" s="138">
        <v>1.7</v>
      </c>
    </row>
    <row r="1505" spans="1:27" ht="23.4" thickBot="1">
      <c r="A1505" s="115" t="s">
        <v>3168</v>
      </c>
      <c r="B1505" s="143">
        <v>0.2</v>
      </c>
      <c r="C1505" s="147">
        <v>-0.41</v>
      </c>
      <c r="D1505" s="116">
        <f t="shared" si="48"/>
        <v>2021</v>
      </c>
      <c r="G1505" s="140" t="s">
        <v>1653</v>
      </c>
      <c r="H1505" s="116">
        <v>6</v>
      </c>
      <c r="I1505" s="116">
        <v>2021</v>
      </c>
      <c r="J1505" t="str">
        <f t="shared" si="47"/>
        <v>6/01/2021</v>
      </c>
      <c r="N1505" s="135">
        <v>44348</v>
      </c>
      <c r="O1505" s="136">
        <v>0.09</v>
      </c>
      <c r="P1505" s="136">
        <v>0.09</v>
      </c>
      <c r="Q1505" s="136">
        <v>0.09</v>
      </c>
      <c r="R1505" s="136" t="s">
        <v>434</v>
      </c>
      <c r="S1505" s="136">
        <v>0.09</v>
      </c>
      <c r="T1505" s="136">
        <v>0.11</v>
      </c>
      <c r="U1505" s="136">
        <v>0.14000000000000001</v>
      </c>
      <c r="V1505" s="136">
        <v>0.2</v>
      </c>
      <c r="W1505" s="136">
        <v>0.43</v>
      </c>
      <c r="X1505" s="136">
        <v>0.74</v>
      </c>
      <c r="Y1505" s="136">
        <v>1.04</v>
      </c>
      <c r="Z1505" s="136">
        <v>1.6</v>
      </c>
      <c r="AA1505" s="136">
        <v>1.81</v>
      </c>
    </row>
    <row r="1506" spans="1:27" ht="23.4" thickBot="1">
      <c r="A1506" s="115" t="s">
        <v>3169</v>
      </c>
      <c r="B1506" s="144">
        <v>0.22</v>
      </c>
      <c r="C1506" s="148">
        <v>-0.39</v>
      </c>
      <c r="D1506" s="116">
        <f t="shared" si="48"/>
        <v>2021</v>
      </c>
      <c r="G1506" s="141" t="s">
        <v>1653</v>
      </c>
      <c r="H1506" s="116">
        <v>7</v>
      </c>
      <c r="I1506" s="116">
        <v>2021</v>
      </c>
      <c r="J1506" t="str">
        <f t="shared" si="47"/>
        <v>7/01/2021</v>
      </c>
      <c r="N1506" s="137">
        <v>44378</v>
      </c>
      <c r="O1506" s="138">
        <v>0.09</v>
      </c>
      <c r="P1506" s="138">
        <v>0.09</v>
      </c>
      <c r="Q1506" s="138">
        <v>0.09</v>
      </c>
      <c r="R1506" s="138" t="s">
        <v>434</v>
      </c>
      <c r="S1506" s="138">
        <v>0.09</v>
      </c>
      <c r="T1506" s="138">
        <v>0.11</v>
      </c>
      <c r="U1506" s="138">
        <v>0.14000000000000001</v>
      </c>
      <c r="V1506" s="138">
        <v>0.22</v>
      </c>
      <c r="W1506" s="138">
        <v>0.46</v>
      </c>
      <c r="X1506" s="138">
        <v>0.78</v>
      </c>
      <c r="Y1506" s="138">
        <v>1.08</v>
      </c>
      <c r="Z1506" s="138">
        <v>1.64</v>
      </c>
      <c r="AA1506" s="138">
        <v>1.85</v>
      </c>
    </row>
    <row r="1507" spans="1:27" ht="23.4" thickBot="1">
      <c r="A1507" s="115" t="s">
        <v>3170</v>
      </c>
      <c r="B1507" s="143">
        <v>0.24</v>
      </c>
      <c r="C1507" s="147">
        <v>-0.33</v>
      </c>
      <c r="D1507" s="116">
        <f t="shared" si="48"/>
        <v>2021</v>
      </c>
      <c r="G1507" s="140" t="s">
        <v>1653</v>
      </c>
      <c r="H1507" s="116">
        <v>8</v>
      </c>
      <c r="I1507" s="116">
        <v>2021</v>
      </c>
      <c r="J1507" t="str">
        <f t="shared" si="47"/>
        <v>8/01/2021</v>
      </c>
      <c r="N1507" s="135">
        <v>44409</v>
      </c>
      <c r="O1507" s="136">
        <v>0.08</v>
      </c>
      <c r="P1507" s="136">
        <v>0.08</v>
      </c>
      <c r="Q1507" s="136">
        <v>0.08</v>
      </c>
      <c r="R1507" s="136" t="s">
        <v>434</v>
      </c>
      <c r="S1507" s="136">
        <v>0.09</v>
      </c>
      <c r="T1507" s="136">
        <v>0.1</v>
      </c>
      <c r="U1507" s="136">
        <v>0.14000000000000001</v>
      </c>
      <c r="V1507" s="136">
        <v>0.24</v>
      </c>
      <c r="W1507" s="136">
        <v>0.49</v>
      </c>
      <c r="X1507" s="136">
        <v>0.81</v>
      </c>
      <c r="Y1507" s="136">
        <v>1.1299999999999999</v>
      </c>
      <c r="Z1507" s="136">
        <v>1.67</v>
      </c>
      <c r="AA1507" s="136">
        <v>1.87</v>
      </c>
    </row>
    <row r="1508" spans="1:27" ht="23.4" thickBot="1">
      <c r="A1508" s="115" t="s">
        <v>3171</v>
      </c>
      <c r="B1508" s="144">
        <v>0.22</v>
      </c>
      <c r="C1508" s="148">
        <v>-0.32</v>
      </c>
      <c r="D1508" s="116">
        <f t="shared" si="48"/>
        <v>2021</v>
      </c>
      <c r="G1508" s="141" t="s">
        <v>1653</v>
      </c>
      <c r="H1508" s="116">
        <v>11</v>
      </c>
      <c r="I1508" s="116">
        <v>2021</v>
      </c>
      <c r="J1508" t="str">
        <f t="shared" si="47"/>
        <v>11/01/2021</v>
      </c>
      <c r="N1508" s="137">
        <v>44501</v>
      </c>
      <c r="O1508" s="138">
        <v>0.09</v>
      </c>
      <c r="P1508" s="138">
        <v>0.08</v>
      </c>
      <c r="Q1508" s="138">
        <v>0.08</v>
      </c>
      <c r="R1508" s="138" t="s">
        <v>434</v>
      </c>
      <c r="S1508" s="138">
        <v>0.1</v>
      </c>
      <c r="T1508" s="138">
        <v>0.1</v>
      </c>
      <c r="U1508" s="138">
        <v>0.14000000000000001</v>
      </c>
      <c r="V1508" s="138">
        <v>0.22</v>
      </c>
      <c r="W1508" s="138">
        <v>0.5</v>
      </c>
      <c r="X1508" s="138">
        <v>0.84</v>
      </c>
      <c r="Y1508" s="138">
        <v>1.1499999999999999</v>
      </c>
      <c r="Z1508" s="138">
        <v>1.68</v>
      </c>
      <c r="AA1508" s="138">
        <v>1.88</v>
      </c>
    </row>
    <row r="1509" spans="1:27" ht="23.4" thickBot="1">
      <c r="A1509" s="115" t="s">
        <v>3172</v>
      </c>
      <c r="B1509" s="143">
        <v>0.23</v>
      </c>
      <c r="C1509" s="147">
        <v>-0.34</v>
      </c>
      <c r="D1509" s="116">
        <f t="shared" si="48"/>
        <v>2021</v>
      </c>
      <c r="G1509" s="140" t="s">
        <v>1653</v>
      </c>
      <c r="H1509" s="116">
        <v>12</v>
      </c>
      <c r="I1509" s="116">
        <v>2021</v>
      </c>
      <c r="J1509" t="str">
        <f t="shared" si="47"/>
        <v>12/01/2021</v>
      </c>
      <c r="N1509" s="135">
        <v>44531</v>
      </c>
      <c r="O1509" s="136">
        <v>0.09</v>
      </c>
      <c r="P1509" s="136">
        <v>0.08</v>
      </c>
      <c r="Q1509" s="136">
        <v>0.09</v>
      </c>
      <c r="R1509" s="136" t="s">
        <v>434</v>
      </c>
      <c r="S1509" s="136">
        <v>0.09</v>
      </c>
      <c r="T1509" s="136">
        <v>0.11</v>
      </c>
      <c r="U1509" s="136">
        <v>0.14000000000000001</v>
      </c>
      <c r="V1509" s="136">
        <v>0.23</v>
      </c>
      <c r="W1509" s="136">
        <v>0.5</v>
      </c>
      <c r="X1509" s="136">
        <v>0.83</v>
      </c>
      <c r="Y1509" s="136">
        <v>1.1499999999999999</v>
      </c>
      <c r="Z1509" s="136">
        <v>1.68</v>
      </c>
      <c r="AA1509" s="136">
        <v>1.88</v>
      </c>
    </row>
    <row r="1510" spans="1:27" ht="23.4" thickBot="1">
      <c r="A1510" s="115" t="s">
        <v>3173</v>
      </c>
      <c r="B1510" s="144">
        <v>0.22</v>
      </c>
      <c r="C1510" s="148">
        <v>-0.39</v>
      </c>
      <c r="D1510" s="116">
        <f t="shared" si="48"/>
        <v>2021</v>
      </c>
      <c r="G1510" s="141" t="s">
        <v>1653</v>
      </c>
      <c r="H1510" s="116">
        <v>13</v>
      </c>
      <c r="I1510" s="116">
        <v>2021</v>
      </c>
      <c r="J1510" t="str">
        <f t="shared" si="47"/>
        <v>13/01/2021</v>
      </c>
      <c r="N1510" s="138" t="s">
        <v>1350</v>
      </c>
      <c r="O1510" s="138">
        <v>0.09</v>
      </c>
      <c r="P1510" s="138">
        <v>0.08</v>
      </c>
      <c r="Q1510" s="138">
        <v>0.09</v>
      </c>
      <c r="R1510" s="138" t="s">
        <v>434</v>
      </c>
      <c r="S1510" s="138">
        <v>0.1</v>
      </c>
      <c r="T1510" s="138">
        <v>0.12</v>
      </c>
      <c r="U1510" s="138">
        <v>0.14000000000000001</v>
      </c>
      <c r="V1510" s="138">
        <v>0.22</v>
      </c>
      <c r="W1510" s="138">
        <v>0.48</v>
      </c>
      <c r="X1510" s="138">
        <v>0.8</v>
      </c>
      <c r="Y1510" s="138">
        <v>1.1000000000000001</v>
      </c>
      <c r="Z1510" s="138">
        <v>1.63</v>
      </c>
      <c r="AA1510" s="138">
        <v>1.82</v>
      </c>
    </row>
    <row r="1511" spans="1:27" ht="23.4" thickBot="1">
      <c r="A1511" s="115" t="s">
        <v>3174</v>
      </c>
      <c r="B1511" s="143">
        <v>0.23</v>
      </c>
      <c r="C1511" s="147">
        <v>-0.36</v>
      </c>
      <c r="D1511" s="116">
        <f t="shared" si="48"/>
        <v>2021</v>
      </c>
      <c r="G1511" s="140" t="s">
        <v>1653</v>
      </c>
      <c r="H1511" s="116">
        <v>14</v>
      </c>
      <c r="I1511" s="116">
        <v>2021</v>
      </c>
      <c r="J1511" t="str">
        <f t="shared" si="47"/>
        <v>14/01/2021</v>
      </c>
      <c r="N1511" s="136" t="s">
        <v>1351</v>
      </c>
      <c r="O1511" s="136">
        <v>0.09</v>
      </c>
      <c r="P1511" s="136">
        <v>0.09</v>
      </c>
      <c r="Q1511" s="136">
        <v>0.09</v>
      </c>
      <c r="R1511" s="136" t="s">
        <v>434</v>
      </c>
      <c r="S1511" s="136">
        <v>0.09</v>
      </c>
      <c r="T1511" s="136">
        <v>0.1</v>
      </c>
      <c r="U1511" s="136">
        <v>0.16</v>
      </c>
      <c r="V1511" s="136">
        <v>0.23</v>
      </c>
      <c r="W1511" s="136">
        <v>0.49</v>
      </c>
      <c r="X1511" s="136">
        <v>0.82</v>
      </c>
      <c r="Y1511" s="136">
        <v>1.1499999999999999</v>
      </c>
      <c r="Z1511" s="136">
        <v>1.69</v>
      </c>
      <c r="AA1511" s="136">
        <v>1.88</v>
      </c>
    </row>
    <row r="1512" spans="1:27" ht="23.4" thickBot="1">
      <c r="A1512" s="115" t="s">
        <v>3175</v>
      </c>
      <c r="B1512" s="144">
        <v>0.2</v>
      </c>
      <c r="C1512" s="148">
        <v>-0.38</v>
      </c>
      <c r="D1512" s="116">
        <f t="shared" si="48"/>
        <v>2021</v>
      </c>
      <c r="G1512" s="141" t="s">
        <v>1653</v>
      </c>
      <c r="H1512" s="116">
        <v>15</v>
      </c>
      <c r="I1512" s="116">
        <v>2021</v>
      </c>
      <c r="J1512" t="str">
        <f t="shared" si="47"/>
        <v>15/01/2021</v>
      </c>
      <c r="N1512" s="138" t="s">
        <v>1352</v>
      </c>
      <c r="O1512" s="138">
        <v>0.08</v>
      </c>
      <c r="P1512" s="138">
        <v>0.09</v>
      </c>
      <c r="Q1512" s="138">
        <v>0.09</v>
      </c>
      <c r="R1512" s="138" t="s">
        <v>434</v>
      </c>
      <c r="S1512" s="138">
        <v>0.1</v>
      </c>
      <c r="T1512" s="138">
        <v>0.1</v>
      </c>
      <c r="U1512" s="138">
        <v>0.13</v>
      </c>
      <c r="V1512" s="138">
        <v>0.2</v>
      </c>
      <c r="W1512" s="138">
        <v>0.46</v>
      </c>
      <c r="X1512" s="138">
        <v>0.78</v>
      </c>
      <c r="Y1512" s="138">
        <v>1.1100000000000001</v>
      </c>
      <c r="Z1512" s="138">
        <v>1.66</v>
      </c>
      <c r="AA1512" s="138">
        <v>1.85</v>
      </c>
    </row>
    <row r="1513" spans="1:27" ht="23.4" thickBot="1">
      <c r="A1513" s="115" t="s">
        <v>3176</v>
      </c>
      <c r="B1513" s="143">
        <v>0.21</v>
      </c>
      <c r="C1513" s="147">
        <v>-0.4</v>
      </c>
      <c r="D1513" s="116">
        <f t="shared" si="48"/>
        <v>2021</v>
      </c>
      <c r="G1513" s="140" t="s">
        <v>1653</v>
      </c>
      <c r="H1513" s="116">
        <v>19</v>
      </c>
      <c r="I1513" s="116">
        <v>2021</v>
      </c>
      <c r="J1513" t="str">
        <f t="shared" si="47"/>
        <v>19/01/2021</v>
      </c>
      <c r="N1513" s="136" t="s">
        <v>1353</v>
      </c>
      <c r="O1513" s="136">
        <v>7.0000000000000007E-2</v>
      </c>
      <c r="P1513" s="136">
        <v>0.09</v>
      </c>
      <c r="Q1513" s="136">
        <v>0.09</v>
      </c>
      <c r="R1513" s="136" t="s">
        <v>434</v>
      </c>
      <c r="S1513" s="136">
        <v>0.11</v>
      </c>
      <c r="T1513" s="136">
        <v>0.1</v>
      </c>
      <c r="U1513" s="136">
        <v>0.14000000000000001</v>
      </c>
      <c r="V1513" s="136">
        <v>0.21</v>
      </c>
      <c r="W1513" s="136">
        <v>0.45</v>
      </c>
      <c r="X1513" s="136">
        <v>0.78</v>
      </c>
      <c r="Y1513" s="136">
        <v>1.1000000000000001</v>
      </c>
      <c r="Z1513" s="136">
        <v>1.65</v>
      </c>
      <c r="AA1513" s="136">
        <v>1.84</v>
      </c>
    </row>
    <row r="1514" spans="1:27" ht="23.4" thickBot="1">
      <c r="A1514" s="115" t="s">
        <v>3177</v>
      </c>
      <c r="B1514" s="144">
        <v>0.19</v>
      </c>
      <c r="C1514" s="148">
        <v>-0.42</v>
      </c>
      <c r="D1514" s="116">
        <f t="shared" si="48"/>
        <v>2021</v>
      </c>
      <c r="G1514" s="141" t="s">
        <v>1653</v>
      </c>
      <c r="H1514" s="116">
        <v>20</v>
      </c>
      <c r="I1514" s="116">
        <v>2021</v>
      </c>
      <c r="J1514" t="str">
        <f t="shared" si="47"/>
        <v>20/01/2021</v>
      </c>
      <c r="N1514" s="138" t="s">
        <v>1354</v>
      </c>
      <c r="O1514" s="138">
        <v>0.08</v>
      </c>
      <c r="P1514" s="138">
        <v>0.08</v>
      </c>
      <c r="Q1514" s="138">
        <v>0.08</v>
      </c>
      <c r="R1514" s="138" t="s">
        <v>434</v>
      </c>
      <c r="S1514" s="138">
        <v>0.1</v>
      </c>
      <c r="T1514" s="138">
        <v>0.1</v>
      </c>
      <c r="U1514" s="138">
        <v>0.13</v>
      </c>
      <c r="V1514" s="138">
        <v>0.19</v>
      </c>
      <c r="W1514" s="138">
        <v>0.45</v>
      </c>
      <c r="X1514" s="138">
        <v>0.78</v>
      </c>
      <c r="Y1514" s="138">
        <v>1.1000000000000001</v>
      </c>
      <c r="Z1514" s="138">
        <v>1.65</v>
      </c>
      <c r="AA1514" s="138">
        <v>1.84</v>
      </c>
    </row>
    <row r="1515" spans="1:27" ht="23.4" thickBot="1">
      <c r="A1515" s="115" t="s">
        <v>3178</v>
      </c>
      <c r="B1515" s="143">
        <v>0.19</v>
      </c>
      <c r="C1515" s="147">
        <v>-0.43</v>
      </c>
      <c r="D1515" s="116">
        <f t="shared" si="48"/>
        <v>2021</v>
      </c>
      <c r="G1515" s="140" t="s">
        <v>1653</v>
      </c>
      <c r="H1515" s="116">
        <v>21</v>
      </c>
      <c r="I1515" s="116">
        <v>2021</v>
      </c>
      <c r="J1515" t="str">
        <f t="shared" si="47"/>
        <v>21/01/2021</v>
      </c>
      <c r="N1515" s="136" t="s">
        <v>1355</v>
      </c>
      <c r="O1515" s="136">
        <v>7.0000000000000007E-2</v>
      </c>
      <c r="P1515" s="136">
        <v>0.09</v>
      </c>
      <c r="Q1515" s="136">
        <v>0.09</v>
      </c>
      <c r="R1515" s="136" t="s">
        <v>434</v>
      </c>
      <c r="S1515" s="136">
        <v>0.09</v>
      </c>
      <c r="T1515" s="136">
        <v>0.1</v>
      </c>
      <c r="U1515" s="136">
        <v>0.13</v>
      </c>
      <c r="V1515" s="136">
        <v>0.19</v>
      </c>
      <c r="W1515" s="136">
        <v>0.45</v>
      </c>
      <c r="X1515" s="136">
        <v>0.79</v>
      </c>
      <c r="Y1515" s="136">
        <v>1.1200000000000001</v>
      </c>
      <c r="Z1515" s="136">
        <v>1.68</v>
      </c>
      <c r="AA1515" s="136">
        <v>1.87</v>
      </c>
    </row>
    <row r="1516" spans="1:27" ht="23.4" thickBot="1">
      <c r="A1516" s="115" t="s">
        <v>3179</v>
      </c>
      <c r="B1516" s="144">
        <v>0.19</v>
      </c>
      <c r="C1516" s="148">
        <v>-0.43</v>
      </c>
      <c r="D1516" s="116">
        <f t="shared" si="48"/>
        <v>2021</v>
      </c>
      <c r="G1516" s="141" t="s">
        <v>1653</v>
      </c>
      <c r="H1516" s="116">
        <v>22</v>
      </c>
      <c r="I1516" s="116">
        <v>2021</v>
      </c>
      <c r="J1516" t="str">
        <f t="shared" si="47"/>
        <v>22/01/2021</v>
      </c>
      <c r="N1516" s="138" t="s">
        <v>1356</v>
      </c>
      <c r="O1516" s="138">
        <v>7.0000000000000007E-2</v>
      </c>
      <c r="P1516" s="138">
        <v>0.08</v>
      </c>
      <c r="Q1516" s="138">
        <v>0.08</v>
      </c>
      <c r="R1516" s="138" t="s">
        <v>434</v>
      </c>
      <c r="S1516" s="138">
        <v>0.1</v>
      </c>
      <c r="T1516" s="138">
        <v>0.1</v>
      </c>
      <c r="U1516" s="138">
        <v>0.13</v>
      </c>
      <c r="V1516" s="138">
        <v>0.19</v>
      </c>
      <c r="W1516" s="138">
        <v>0.44</v>
      </c>
      <c r="X1516" s="138">
        <v>0.77</v>
      </c>
      <c r="Y1516" s="138">
        <v>1.1000000000000001</v>
      </c>
      <c r="Z1516" s="138">
        <v>1.66</v>
      </c>
      <c r="AA1516" s="138">
        <v>1.85</v>
      </c>
    </row>
    <row r="1517" spans="1:27" ht="23.4" thickBot="1">
      <c r="A1517" s="115" t="s">
        <v>3180</v>
      </c>
      <c r="B1517" s="143">
        <v>0.17</v>
      </c>
      <c r="C1517" s="147">
        <v>-0.45</v>
      </c>
      <c r="D1517" s="116">
        <f t="shared" si="48"/>
        <v>2021</v>
      </c>
      <c r="G1517" s="140" t="s">
        <v>1653</v>
      </c>
      <c r="H1517" s="116">
        <v>25</v>
      </c>
      <c r="I1517" s="116">
        <v>2021</v>
      </c>
      <c r="J1517" t="str">
        <f t="shared" si="47"/>
        <v>25/01/2021</v>
      </c>
      <c r="N1517" s="136" t="s">
        <v>1357</v>
      </c>
      <c r="O1517" s="136">
        <v>7.0000000000000007E-2</v>
      </c>
      <c r="P1517" s="136">
        <v>0.08</v>
      </c>
      <c r="Q1517" s="136">
        <v>0.09</v>
      </c>
      <c r="R1517" s="136" t="s">
        <v>434</v>
      </c>
      <c r="S1517" s="136">
        <v>0.09</v>
      </c>
      <c r="T1517" s="136">
        <v>0.1</v>
      </c>
      <c r="U1517" s="136">
        <v>0.13</v>
      </c>
      <c r="V1517" s="136">
        <v>0.17</v>
      </c>
      <c r="W1517" s="136">
        <v>0.42</v>
      </c>
      <c r="X1517" s="136">
        <v>0.73</v>
      </c>
      <c r="Y1517" s="136">
        <v>1.05</v>
      </c>
      <c r="Z1517" s="136">
        <v>1.61</v>
      </c>
      <c r="AA1517" s="136">
        <v>1.8</v>
      </c>
    </row>
    <row r="1518" spans="1:27" ht="23.4" thickBot="1">
      <c r="A1518" s="115" t="s">
        <v>3181</v>
      </c>
      <c r="B1518" s="144">
        <v>0.18</v>
      </c>
      <c r="C1518" s="148">
        <v>-0.43</v>
      </c>
      <c r="D1518" s="116">
        <f t="shared" si="48"/>
        <v>2021</v>
      </c>
      <c r="G1518" s="141" t="s">
        <v>1653</v>
      </c>
      <c r="H1518" s="116">
        <v>26</v>
      </c>
      <c r="I1518" s="116">
        <v>2021</v>
      </c>
      <c r="J1518" t="str">
        <f t="shared" si="47"/>
        <v>26/01/2021</v>
      </c>
      <c r="N1518" s="138" t="s">
        <v>1358</v>
      </c>
      <c r="O1518" s="138">
        <v>0.05</v>
      </c>
      <c r="P1518" s="138">
        <v>7.0000000000000007E-2</v>
      </c>
      <c r="Q1518" s="138">
        <v>7.0000000000000007E-2</v>
      </c>
      <c r="R1518" s="138" t="s">
        <v>434</v>
      </c>
      <c r="S1518" s="138">
        <v>0.09</v>
      </c>
      <c r="T1518" s="138">
        <v>0.09</v>
      </c>
      <c r="U1518" s="138">
        <v>0.11</v>
      </c>
      <c r="V1518" s="138">
        <v>0.18</v>
      </c>
      <c r="W1518" s="138">
        <v>0.42</v>
      </c>
      <c r="X1518" s="138">
        <v>0.74</v>
      </c>
      <c r="Y1518" s="138">
        <v>1.05</v>
      </c>
      <c r="Z1518" s="138">
        <v>1.61</v>
      </c>
      <c r="AA1518" s="138">
        <v>1.8</v>
      </c>
    </row>
    <row r="1519" spans="1:27" ht="23.4" thickBot="1">
      <c r="A1519" s="115" t="s">
        <v>3182</v>
      </c>
      <c r="B1519" s="143">
        <v>0.18</v>
      </c>
      <c r="C1519" s="147">
        <v>-0.43</v>
      </c>
      <c r="D1519" s="116">
        <f t="shared" si="48"/>
        <v>2021</v>
      </c>
      <c r="G1519" s="140" t="s">
        <v>1653</v>
      </c>
      <c r="H1519" s="116">
        <v>27</v>
      </c>
      <c r="I1519" s="116">
        <v>2021</v>
      </c>
      <c r="J1519" t="str">
        <f t="shared" si="47"/>
        <v>27/01/2021</v>
      </c>
      <c r="N1519" s="136" t="s">
        <v>1359</v>
      </c>
      <c r="O1519" s="136">
        <v>0.05</v>
      </c>
      <c r="P1519" s="136">
        <v>0.06</v>
      </c>
      <c r="Q1519" s="136">
        <v>0.08</v>
      </c>
      <c r="R1519" s="136" t="s">
        <v>434</v>
      </c>
      <c r="S1519" s="136">
        <v>0.09</v>
      </c>
      <c r="T1519" s="136">
        <v>0.09</v>
      </c>
      <c r="U1519" s="136">
        <v>0.12</v>
      </c>
      <c r="V1519" s="136">
        <v>0.18</v>
      </c>
      <c r="W1519" s="136">
        <v>0.41</v>
      </c>
      <c r="X1519" s="136">
        <v>0.72</v>
      </c>
      <c r="Y1519" s="136">
        <v>1.04</v>
      </c>
      <c r="Z1519" s="136">
        <v>1.6</v>
      </c>
      <c r="AA1519" s="136">
        <v>1.79</v>
      </c>
    </row>
    <row r="1520" spans="1:27" ht="23.4" thickBot="1">
      <c r="A1520" s="115" t="s">
        <v>3183</v>
      </c>
      <c r="B1520" s="144">
        <v>0.18</v>
      </c>
      <c r="C1520" s="148">
        <v>-0.46</v>
      </c>
      <c r="D1520" s="116">
        <f t="shared" si="48"/>
        <v>2021</v>
      </c>
      <c r="G1520" s="141" t="s">
        <v>1653</v>
      </c>
      <c r="H1520" s="116">
        <v>28</v>
      </c>
      <c r="I1520" s="116">
        <v>2021</v>
      </c>
      <c r="J1520" t="str">
        <f t="shared" si="47"/>
        <v>28/01/2021</v>
      </c>
      <c r="N1520" s="138" t="s">
        <v>1360</v>
      </c>
      <c r="O1520" s="138">
        <v>0.05</v>
      </c>
      <c r="P1520" s="138">
        <v>0.06</v>
      </c>
      <c r="Q1520" s="138">
        <v>7.0000000000000007E-2</v>
      </c>
      <c r="R1520" s="138" t="s">
        <v>434</v>
      </c>
      <c r="S1520" s="138">
        <v>0.08</v>
      </c>
      <c r="T1520" s="138">
        <v>0.08</v>
      </c>
      <c r="U1520" s="138">
        <v>0.12</v>
      </c>
      <c r="V1520" s="138">
        <v>0.18</v>
      </c>
      <c r="W1520" s="138">
        <v>0.42</v>
      </c>
      <c r="X1520" s="138">
        <v>0.75</v>
      </c>
      <c r="Y1520" s="138">
        <v>1.07</v>
      </c>
      <c r="Z1520" s="138">
        <v>1.63</v>
      </c>
      <c r="AA1520" s="138">
        <v>1.81</v>
      </c>
    </row>
    <row r="1521" spans="1:27" ht="23.4" thickBot="1">
      <c r="A1521" s="115" t="s">
        <v>3184</v>
      </c>
      <c r="B1521" s="143">
        <v>0.19</v>
      </c>
      <c r="C1521" s="147">
        <v>-0.42</v>
      </c>
      <c r="D1521" s="116">
        <f t="shared" si="48"/>
        <v>2021</v>
      </c>
      <c r="G1521" s="140" t="s">
        <v>1653</v>
      </c>
      <c r="H1521" s="116">
        <v>29</v>
      </c>
      <c r="I1521" s="116">
        <v>2021</v>
      </c>
      <c r="J1521" t="str">
        <f t="shared" si="47"/>
        <v>29/01/2021</v>
      </c>
      <c r="N1521" s="136" t="s">
        <v>1361</v>
      </c>
      <c r="O1521" s="136">
        <v>7.0000000000000007E-2</v>
      </c>
      <c r="P1521" s="136">
        <v>7.0000000000000007E-2</v>
      </c>
      <c r="Q1521" s="136">
        <v>0.06</v>
      </c>
      <c r="R1521" s="136" t="s">
        <v>434</v>
      </c>
      <c r="S1521" s="136">
        <v>7.0000000000000007E-2</v>
      </c>
      <c r="T1521" s="136">
        <v>0.1</v>
      </c>
      <c r="U1521" s="136">
        <v>0.11</v>
      </c>
      <c r="V1521" s="136">
        <v>0.19</v>
      </c>
      <c r="W1521" s="136">
        <v>0.45</v>
      </c>
      <c r="X1521" s="136">
        <v>0.79</v>
      </c>
      <c r="Y1521" s="136">
        <v>1.1100000000000001</v>
      </c>
      <c r="Z1521" s="136">
        <v>1.68</v>
      </c>
      <c r="AA1521" s="136">
        <v>1.87</v>
      </c>
    </row>
    <row r="1522" spans="1:27" ht="23.4" thickBot="1">
      <c r="A1522" s="115" t="s">
        <v>3185</v>
      </c>
      <c r="B1522" s="144">
        <v>0.17</v>
      </c>
      <c r="C1522" s="148">
        <v>-0.42</v>
      </c>
      <c r="D1522" s="116">
        <f t="shared" si="48"/>
        <v>2021</v>
      </c>
      <c r="G1522" s="141" t="s">
        <v>1654</v>
      </c>
      <c r="H1522" s="116">
        <v>1</v>
      </c>
      <c r="I1522" s="116">
        <v>2021</v>
      </c>
      <c r="J1522" t="str">
        <f t="shared" si="47"/>
        <v>1/02/2021</v>
      </c>
      <c r="N1522" s="137">
        <v>44198</v>
      </c>
      <c r="O1522" s="138">
        <v>0.06</v>
      </c>
      <c r="P1522" s="138">
        <v>7.0000000000000007E-2</v>
      </c>
      <c r="Q1522" s="138">
        <v>7.0000000000000007E-2</v>
      </c>
      <c r="R1522" s="138" t="s">
        <v>434</v>
      </c>
      <c r="S1522" s="138">
        <v>0.08</v>
      </c>
      <c r="T1522" s="138">
        <v>0.08</v>
      </c>
      <c r="U1522" s="138">
        <v>0.11</v>
      </c>
      <c r="V1522" s="138">
        <v>0.17</v>
      </c>
      <c r="W1522" s="138">
        <v>0.42</v>
      </c>
      <c r="X1522" s="138">
        <v>0.76</v>
      </c>
      <c r="Y1522" s="138">
        <v>1.0900000000000001</v>
      </c>
      <c r="Z1522" s="138">
        <v>1.66</v>
      </c>
      <c r="AA1522" s="138">
        <v>1.84</v>
      </c>
    </row>
    <row r="1523" spans="1:27" ht="23.4" thickBot="1">
      <c r="A1523" s="115" t="s">
        <v>3186</v>
      </c>
      <c r="B1523" s="143">
        <v>0.18</v>
      </c>
      <c r="C1523" s="147">
        <v>-0.42</v>
      </c>
      <c r="D1523" s="116">
        <f t="shared" si="48"/>
        <v>2021</v>
      </c>
      <c r="G1523" s="140" t="s">
        <v>1654</v>
      </c>
      <c r="H1523" s="116">
        <v>2</v>
      </c>
      <c r="I1523" s="116">
        <v>2021</v>
      </c>
      <c r="J1523" t="str">
        <f t="shared" si="47"/>
        <v>2/02/2021</v>
      </c>
      <c r="N1523" s="135">
        <v>44229</v>
      </c>
      <c r="O1523" s="136">
        <v>0.04</v>
      </c>
      <c r="P1523" s="136">
        <v>0.05</v>
      </c>
      <c r="Q1523" s="136">
        <v>7.0000000000000007E-2</v>
      </c>
      <c r="R1523" s="136" t="s">
        <v>434</v>
      </c>
      <c r="S1523" s="136">
        <v>0.08</v>
      </c>
      <c r="T1523" s="136">
        <v>0.08</v>
      </c>
      <c r="U1523" s="136">
        <v>0.11</v>
      </c>
      <c r="V1523" s="136">
        <v>0.18</v>
      </c>
      <c r="W1523" s="136">
        <v>0.45</v>
      </c>
      <c r="X1523" s="136">
        <v>0.79</v>
      </c>
      <c r="Y1523" s="136">
        <v>1.1200000000000001</v>
      </c>
      <c r="Z1523" s="136">
        <v>1.69</v>
      </c>
      <c r="AA1523" s="136">
        <v>1.87</v>
      </c>
    </row>
    <row r="1524" spans="1:27" ht="23.4" thickBot="1">
      <c r="A1524" s="115" t="s">
        <v>3187</v>
      </c>
      <c r="B1524" s="144">
        <v>0.19</v>
      </c>
      <c r="C1524" s="148">
        <v>-0.41</v>
      </c>
      <c r="D1524" s="116">
        <f t="shared" si="48"/>
        <v>2021</v>
      </c>
      <c r="G1524" s="141" t="s">
        <v>1654</v>
      </c>
      <c r="H1524" s="116">
        <v>3</v>
      </c>
      <c r="I1524" s="116">
        <v>2021</v>
      </c>
      <c r="J1524" t="str">
        <f t="shared" si="47"/>
        <v>3/02/2021</v>
      </c>
      <c r="N1524" s="137">
        <v>44257</v>
      </c>
      <c r="O1524" s="138">
        <v>0.03</v>
      </c>
      <c r="P1524" s="138">
        <v>0.04</v>
      </c>
      <c r="Q1524" s="138">
        <v>0.04</v>
      </c>
      <c r="R1524" s="138" t="s">
        <v>434</v>
      </c>
      <c r="S1524" s="138">
        <v>0.06</v>
      </c>
      <c r="T1524" s="138">
        <v>0.08</v>
      </c>
      <c r="U1524" s="138">
        <v>0.11</v>
      </c>
      <c r="V1524" s="138">
        <v>0.19</v>
      </c>
      <c r="W1524" s="138">
        <v>0.46</v>
      </c>
      <c r="X1524" s="138">
        <v>0.81</v>
      </c>
      <c r="Y1524" s="138">
        <v>1.1499999999999999</v>
      </c>
      <c r="Z1524" s="138">
        <v>1.73</v>
      </c>
      <c r="AA1524" s="138">
        <v>1.92</v>
      </c>
    </row>
    <row r="1525" spans="1:27" ht="23.4" thickBot="1">
      <c r="A1525" s="115" t="s">
        <v>3188</v>
      </c>
      <c r="B1525" s="143">
        <v>0.18</v>
      </c>
      <c r="C1525" s="147">
        <v>-0.39</v>
      </c>
      <c r="D1525" s="116">
        <f t="shared" si="48"/>
        <v>2021</v>
      </c>
      <c r="G1525" s="140" t="s">
        <v>1654</v>
      </c>
      <c r="H1525" s="116">
        <v>4</v>
      </c>
      <c r="I1525" s="116">
        <v>2021</v>
      </c>
      <c r="J1525" t="str">
        <f t="shared" si="47"/>
        <v>4/02/2021</v>
      </c>
      <c r="N1525" s="135">
        <v>44288</v>
      </c>
      <c r="O1525" s="136">
        <v>0.03</v>
      </c>
      <c r="P1525" s="136">
        <v>0.04</v>
      </c>
      <c r="Q1525" s="136">
        <v>0.04</v>
      </c>
      <c r="R1525" s="136" t="s">
        <v>434</v>
      </c>
      <c r="S1525" s="136">
        <v>0.06</v>
      </c>
      <c r="T1525" s="136">
        <v>7.0000000000000007E-2</v>
      </c>
      <c r="U1525" s="136">
        <v>0.11</v>
      </c>
      <c r="V1525" s="136">
        <v>0.18</v>
      </c>
      <c r="W1525" s="136">
        <v>0.46</v>
      </c>
      <c r="X1525" s="136">
        <v>0.81</v>
      </c>
      <c r="Y1525" s="136">
        <v>1.1499999999999999</v>
      </c>
      <c r="Z1525" s="136">
        <v>1.75</v>
      </c>
      <c r="AA1525" s="136">
        <v>1.93</v>
      </c>
    </row>
    <row r="1526" spans="1:27" ht="23.4" thickBot="1">
      <c r="A1526" s="115" t="s">
        <v>3189</v>
      </c>
      <c r="B1526" s="144">
        <v>0.19</v>
      </c>
      <c r="C1526" s="148">
        <v>-0.36</v>
      </c>
      <c r="D1526" s="116">
        <f t="shared" si="48"/>
        <v>2021</v>
      </c>
      <c r="G1526" s="141" t="s">
        <v>1654</v>
      </c>
      <c r="H1526" s="116">
        <v>5</v>
      </c>
      <c r="I1526" s="116">
        <v>2021</v>
      </c>
      <c r="J1526" t="str">
        <f t="shared" si="47"/>
        <v>5/02/2021</v>
      </c>
      <c r="N1526" s="137">
        <v>44318</v>
      </c>
      <c r="O1526" s="138">
        <v>0.02</v>
      </c>
      <c r="P1526" s="138">
        <v>0.03</v>
      </c>
      <c r="Q1526" s="138">
        <v>0.03</v>
      </c>
      <c r="R1526" s="138" t="s">
        <v>434</v>
      </c>
      <c r="S1526" s="138">
        <v>0.05</v>
      </c>
      <c r="T1526" s="138">
        <v>0.06</v>
      </c>
      <c r="U1526" s="138">
        <v>0.09</v>
      </c>
      <c r="V1526" s="138">
        <v>0.19</v>
      </c>
      <c r="W1526" s="138">
        <v>0.47</v>
      </c>
      <c r="X1526" s="138">
        <v>0.83</v>
      </c>
      <c r="Y1526" s="138">
        <v>1.19</v>
      </c>
      <c r="Z1526" s="138">
        <v>1.79</v>
      </c>
      <c r="AA1526" s="138">
        <v>1.97</v>
      </c>
    </row>
    <row r="1527" spans="1:27" ht="23.4" thickBot="1">
      <c r="A1527" s="115" t="s">
        <v>3190</v>
      </c>
      <c r="B1527" s="143">
        <v>0.2</v>
      </c>
      <c r="C1527" s="147">
        <v>-0.37</v>
      </c>
      <c r="D1527" s="116">
        <f t="shared" si="48"/>
        <v>2021</v>
      </c>
      <c r="G1527" s="140" t="s">
        <v>1654</v>
      </c>
      <c r="H1527" s="116">
        <v>8</v>
      </c>
      <c r="I1527" s="116">
        <v>2021</v>
      </c>
      <c r="J1527" t="str">
        <f t="shared" si="47"/>
        <v>8/02/2021</v>
      </c>
      <c r="N1527" s="135">
        <v>44410</v>
      </c>
      <c r="O1527" s="136">
        <v>0.04</v>
      </c>
      <c r="P1527" s="136">
        <v>0.03</v>
      </c>
      <c r="Q1527" s="136">
        <v>0.05</v>
      </c>
      <c r="R1527" s="136" t="s">
        <v>434</v>
      </c>
      <c r="S1527" s="136">
        <v>0.05</v>
      </c>
      <c r="T1527" s="136">
        <v>7.0000000000000007E-2</v>
      </c>
      <c r="U1527" s="136">
        <v>0.11</v>
      </c>
      <c r="V1527" s="136">
        <v>0.2</v>
      </c>
      <c r="W1527" s="136">
        <v>0.48</v>
      </c>
      <c r="X1527" s="136">
        <v>0.83</v>
      </c>
      <c r="Y1527" s="136">
        <v>1.19</v>
      </c>
      <c r="Z1527" s="136">
        <v>1.78</v>
      </c>
      <c r="AA1527" s="136">
        <v>1.96</v>
      </c>
    </row>
    <row r="1528" spans="1:27" ht="23.4" thickBot="1">
      <c r="A1528" s="115" t="s">
        <v>3191</v>
      </c>
      <c r="B1528" s="144">
        <v>0.19</v>
      </c>
      <c r="C1528" s="148">
        <v>-0.38</v>
      </c>
      <c r="D1528" s="116">
        <f t="shared" si="48"/>
        <v>2021</v>
      </c>
      <c r="G1528" s="141" t="s">
        <v>1654</v>
      </c>
      <c r="H1528" s="116">
        <v>9</v>
      </c>
      <c r="I1528" s="116">
        <v>2021</v>
      </c>
      <c r="J1528" t="str">
        <f t="shared" si="47"/>
        <v>9/02/2021</v>
      </c>
      <c r="N1528" s="137">
        <v>44441</v>
      </c>
      <c r="O1528" s="138">
        <v>0.04</v>
      </c>
      <c r="P1528" s="138">
        <v>0.04</v>
      </c>
      <c r="Q1528" s="138">
        <v>0.04</v>
      </c>
      <c r="R1528" s="138" t="s">
        <v>434</v>
      </c>
      <c r="S1528" s="138">
        <v>0.06</v>
      </c>
      <c r="T1528" s="138">
        <v>7.0000000000000007E-2</v>
      </c>
      <c r="U1528" s="138">
        <v>0.11</v>
      </c>
      <c r="V1528" s="138">
        <v>0.19</v>
      </c>
      <c r="W1528" s="138">
        <v>0.48</v>
      </c>
      <c r="X1528" s="138">
        <v>0.83</v>
      </c>
      <c r="Y1528" s="138">
        <v>1.18</v>
      </c>
      <c r="Z1528" s="138">
        <v>1.78</v>
      </c>
      <c r="AA1528" s="138">
        <v>1.95</v>
      </c>
    </row>
    <row r="1529" spans="1:27" ht="23.4" thickBot="1">
      <c r="A1529" s="115" t="s">
        <v>3192</v>
      </c>
      <c r="B1529" s="143">
        <v>0.19</v>
      </c>
      <c r="C1529" s="147">
        <v>-0.4</v>
      </c>
      <c r="D1529" s="116">
        <f t="shared" si="48"/>
        <v>2021</v>
      </c>
      <c r="G1529" s="140" t="s">
        <v>1654</v>
      </c>
      <c r="H1529" s="116">
        <v>10</v>
      </c>
      <c r="I1529" s="116">
        <v>2021</v>
      </c>
      <c r="J1529" t="str">
        <f t="shared" si="47"/>
        <v>10/02/2021</v>
      </c>
      <c r="N1529" s="135">
        <v>44471</v>
      </c>
      <c r="O1529" s="136">
        <v>0.05</v>
      </c>
      <c r="P1529" s="136">
        <v>0.04</v>
      </c>
      <c r="Q1529" s="136">
        <v>0.05</v>
      </c>
      <c r="R1529" s="136" t="s">
        <v>434</v>
      </c>
      <c r="S1529" s="136">
        <v>0.06</v>
      </c>
      <c r="T1529" s="136">
        <v>7.0000000000000007E-2</v>
      </c>
      <c r="U1529" s="136">
        <v>0.11</v>
      </c>
      <c r="V1529" s="136">
        <v>0.19</v>
      </c>
      <c r="W1529" s="136">
        <v>0.46</v>
      </c>
      <c r="X1529" s="136">
        <v>0.8</v>
      </c>
      <c r="Y1529" s="136">
        <v>1.1499999999999999</v>
      </c>
      <c r="Z1529" s="136">
        <v>1.75</v>
      </c>
      <c r="AA1529" s="136">
        <v>1.92</v>
      </c>
    </row>
    <row r="1530" spans="1:27" ht="23.4" thickBot="1">
      <c r="A1530" s="115" t="s">
        <v>3193</v>
      </c>
      <c r="B1530" s="144">
        <v>0.19</v>
      </c>
      <c r="C1530" s="148">
        <v>-0.36</v>
      </c>
      <c r="D1530" s="116">
        <f t="shared" si="48"/>
        <v>2021</v>
      </c>
      <c r="G1530" s="141" t="s">
        <v>1654</v>
      </c>
      <c r="H1530" s="116">
        <v>11</v>
      </c>
      <c r="I1530" s="116">
        <v>2021</v>
      </c>
      <c r="J1530" t="str">
        <f t="shared" si="47"/>
        <v>11/02/2021</v>
      </c>
      <c r="N1530" s="137">
        <v>44502</v>
      </c>
      <c r="O1530" s="138">
        <v>0.05</v>
      </c>
      <c r="P1530" s="138">
        <v>0.05</v>
      </c>
      <c r="Q1530" s="138">
        <v>0.05</v>
      </c>
      <c r="R1530" s="138" t="s">
        <v>434</v>
      </c>
      <c r="S1530" s="138">
        <v>0.06</v>
      </c>
      <c r="T1530" s="138">
        <v>7.0000000000000007E-2</v>
      </c>
      <c r="U1530" s="138">
        <v>0.11</v>
      </c>
      <c r="V1530" s="138">
        <v>0.19</v>
      </c>
      <c r="W1530" s="138">
        <v>0.46</v>
      </c>
      <c r="X1530" s="138">
        <v>0.81</v>
      </c>
      <c r="Y1530" s="138">
        <v>1.1599999999999999</v>
      </c>
      <c r="Z1530" s="138">
        <v>1.77</v>
      </c>
      <c r="AA1530" s="138">
        <v>1.94</v>
      </c>
    </row>
    <row r="1531" spans="1:27" ht="23.4" thickBot="1">
      <c r="A1531" s="115" t="s">
        <v>3194</v>
      </c>
      <c r="B1531" s="143">
        <v>0.2</v>
      </c>
      <c r="C1531" s="147">
        <v>-0.33</v>
      </c>
      <c r="D1531" s="116">
        <f t="shared" si="48"/>
        <v>2021</v>
      </c>
      <c r="G1531" s="140" t="s">
        <v>1654</v>
      </c>
      <c r="H1531" s="116">
        <v>12</v>
      </c>
      <c r="I1531" s="116">
        <v>2021</v>
      </c>
      <c r="J1531" t="str">
        <f t="shared" si="47"/>
        <v>12/02/2021</v>
      </c>
      <c r="N1531" s="135">
        <v>44532</v>
      </c>
      <c r="O1531" s="136">
        <v>0.03</v>
      </c>
      <c r="P1531" s="136">
        <v>0.04</v>
      </c>
      <c r="Q1531" s="136">
        <v>0.04</v>
      </c>
      <c r="R1531" s="136" t="s">
        <v>434</v>
      </c>
      <c r="S1531" s="136">
        <v>0.05</v>
      </c>
      <c r="T1531" s="136">
        <v>0.06</v>
      </c>
      <c r="U1531" s="136">
        <v>0.11</v>
      </c>
      <c r="V1531" s="136">
        <v>0.2</v>
      </c>
      <c r="W1531" s="136">
        <v>0.5</v>
      </c>
      <c r="X1531" s="136">
        <v>0.85</v>
      </c>
      <c r="Y1531" s="136">
        <v>1.2</v>
      </c>
      <c r="Z1531" s="136">
        <v>1.83</v>
      </c>
      <c r="AA1531" s="136">
        <v>2.0099999999999998</v>
      </c>
    </row>
    <row r="1532" spans="1:27" ht="23.4" thickBot="1">
      <c r="A1532" s="115" t="s">
        <v>3195</v>
      </c>
      <c r="B1532" s="144">
        <v>0.23</v>
      </c>
      <c r="C1532" s="148">
        <v>-0.27</v>
      </c>
      <c r="D1532" s="116">
        <f t="shared" si="48"/>
        <v>2021</v>
      </c>
      <c r="G1532" s="141" t="s">
        <v>1654</v>
      </c>
      <c r="H1532" s="116">
        <v>16</v>
      </c>
      <c r="I1532" s="116">
        <v>2021</v>
      </c>
      <c r="J1532" t="str">
        <f t="shared" si="47"/>
        <v>16/02/2021</v>
      </c>
      <c r="N1532" s="138" t="s">
        <v>1362</v>
      </c>
      <c r="O1532" s="138">
        <v>0.03</v>
      </c>
      <c r="P1532" s="138">
        <v>0.04</v>
      </c>
      <c r="Q1532" s="138">
        <v>0.04</v>
      </c>
      <c r="R1532" s="138" t="s">
        <v>434</v>
      </c>
      <c r="S1532" s="138">
        <v>0.06</v>
      </c>
      <c r="T1532" s="138">
        <v>0.08</v>
      </c>
      <c r="U1532" s="138">
        <v>0.13</v>
      </c>
      <c r="V1532" s="138">
        <v>0.23</v>
      </c>
      <c r="W1532" s="138">
        <v>0.56999999999999995</v>
      </c>
      <c r="X1532" s="138">
        <v>0.94</v>
      </c>
      <c r="Y1532" s="138">
        <v>1.3</v>
      </c>
      <c r="Z1532" s="138">
        <v>1.92</v>
      </c>
      <c r="AA1532" s="138">
        <v>2.08</v>
      </c>
    </row>
    <row r="1533" spans="1:27" ht="23.4" thickBot="1">
      <c r="A1533" s="115" t="s">
        <v>3196</v>
      </c>
      <c r="B1533" s="143">
        <v>0.21</v>
      </c>
      <c r="C1533" s="147">
        <v>-0.27</v>
      </c>
      <c r="D1533" s="116">
        <f t="shared" si="48"/>
        <v>2021</v>
      </c>
      <c r="G1533" s="140" t="s">
        <v>1654</v>
      </c>
      <c r="H1533" s="116">
        <v>17</v>
      </c>
      <c r="I1533" s="116">
        <v>2021</v>
      </c>
      <c r="J1533" t="str">
        <f t="shared" si="47"/>
        <v>17/02/2021</v>
      </c>
      <c r="N1533" s="136" t="s">
        <v>1363</v>
      </c>
      <c r="O1533" s="136">
        <v>0.03</v>
      </c>
      <c r="P1533" s="136">
        <v>0.04</v>
      </c>
      <c r="Q1533" s="136">
        <v>0.04</v>
      </c>
      <c r="R1533" s="136" t="s">
        <v>434</v>
      </c>
      <c r="S1533" s="136">
        <v>0.06</v>
      </c>
      <c r="T1533" s="136">
        <v>7.0000000000000007E-2</v>
      </c>
      <c r="U1533" s="136">
        <v>0.11</v>
      </c>
      <c r="V1533" s="136">
        <v>0.21</v>
      </c>
      <c r="W1533" s="136">
        <v>0.56999999999999995</v>
      </c>
      <c r="X1533" s="136">
        <v>0.94</v>
      </c>
      <c r="Y1533" s="136">
        <v>1.29</v>
      </c>
      <c r="Z1533" s="136">
        <v>1.92</v>
      </c>
      <c r="AA1533" s="136">
        <v>2.06</v>
      </c>
    </row>
    <row r="1534" spans="1:27" ht="23.4" thickBot="1">
      <c r="A1534" s="115" t="s">
        <v>3197</v>
      </c>
      <c r="B1534" s="144">
        <v>0.21</v>
      </c>
      <c r="C1534" s="148">
        <v>-0.22</v>
      </c>
      <c r="D1534" s="116">
        <f t="shared" si="48"/>
        <v>2021</v>
      </c>
      <c r="G1534" s="141" t="s">
        <v>1654</v>
      </c>
      <c r="H1534" s="116">
        <v>18</v>
      </c>
      <c r="I1534" s="116">
        <v>2021</v>
      </c>
      <c r="J1534" t="str">
        <f t="shared" si="47"/>
        <v>18/02/2021</v>
      </c>
      <c r="N1534" s="138" t="s">
        <v>1364</v>
      </c>
      <c r="O1534" s="138">
        <v>0.03</v>
      </c>
      <c r="P1534" s="138">
        <v>0.03</v>
      </c>
      <c r="Q1534" s="138">
        <v>0.03</v>
      </c>
      <c r="R1534" s="138" t="s">
        <v>434</v>
      </c>
      <c r="S1534" s="138">
        <v>0.04</v>
      </c>
      <c r="T1534" s="138">
        <v>0.06</v>
      </c>
      <c r="U1534" s="138">
        <v>0.11</v>
      </c>
      <c r="V1534" s="138">
        <v>0.21</v>
      </c>
      <c r="W1534" s="138">
        <v>0.56000000000000005</v>
      </c>
      <c r="X1534" s="138">
        <v>0.94</v>
      </c>
      <c r="Y1534" s="138">
        <v>1.29</v>
      </c>
      <c r="Z1534" s="138">
        <v>1.91</v>
      </c>
      <c r="AA1534" s="138">
        <v>2.08</v>
      </c>
    </row>
    <row r="1535" spans="1:27" ht="23.4" thickBot="1">
      <c r="A1535" s="115" t="s">
        <v>3198</v>
      </c>
      <c r="B1535" s="143">
        <v>0.22</v>
      </c>
      <c r="C1535" s="147">
        <v>-0.15</v>
      </c>
      <c r="D1535" s="116">
        <f t="shared" si="48"/>
        <v>2021</v>
      </c>
      <c r="G1535" s="140" t="s">
        <v>1654</v>
      </c>
      <c r="H1535" s="116">
        <v>19</v>
      </c>
      <c r="I1535" s="116">
        <v>2021</v>
      </c>
      <c r="J1535" t="str">
        <f t="shared" si="47"/>
        <v>19/02/2021</v>
      </c>
      <c r="N1535" s="136" t="s">
        <v>1365</v>
      </c>
      <c r="O1535" s="136">
        <v>0.03</v>
      </c>
      <c r="P1535" s="136">
        <v>0.03</v>
      </c>
      <c r="Q1535" s="136">
        <v>0.04</v>
      </c>
      <c r="R1535" s="136" t="s">
        <v>434</v>
      </c>
      <c r="S1535" s="136">
        <v>0.06</v>
      </c>
      <c r="T1535" s="136">
        <v>7.0000000000000007E-2</v>
      </c>
      <c r="U1535" s="136">
        <v>0.11</v>
      </c>
      <c r="V1535" s="136">
        <v>0.22</v>
      </c>
      <c r="W1535" s="136">
        <v>0.59</v>
      </c>
      <c r="X1535" s="136">
        <v>0.98</v>
      </c>
      <c r="Y1535" s="136">
        <v>1.34</v>
      </c>
      <c r="Z1535" s="136">
        <v>1.98</v>
      </c>
      <c r="AA1535" s="136">
        <v>2.14</v>
      </c>
    </row>
    <row r="1536" spans="1:27" ht="23.4" thickBot="1">
      <c r="A1536" s="115" t="s">
        <v>3199</v>
      </c>
      <c r="B1536" s="144">
        <v>0.22</v>
      </c>
      <c r="C1536" s="148">
        <v>-0.12</v>
      </c>
      <c r="D1536" s="116">
        <f t="shared" si="48"/>
        <v>2021</v>
      </c>
      <c r="G1536" s="141" t="s">
        <v>1654</v>
      </c>
      <c r="H1536" s="116">
        <v>22</v>
      </c>
      <c r="I1536" s="116">
        <v>2021</v>
      </c>
      <c r="J1536" t="str">
        <f t="shared" si="47"/>
        <v>22/02/2021</v>
      </c>
      <c r="N1536" s="138" t="s">
        <v>1366</v>
      </c>
      <c r="O1536" s="138">
        <v>0.03</v>
      </c>
      <c r="P1536" s="138">
        <v>0.02</v>
      </c>
      <c r="Q1536" s="138">
        <v>0.03</v>
      </c>
      <c r="R1536" s="138" t="s">
        <v>434</v>
      </c>
      <c r="S1536" s="138">
        <v>0.04</v>
      </c>
      <c r="T1536" s="138">
        <v>0.06</v>
      </c>
      <c r="U1536" s="138">
        <v>0.11</v>
      </c>
      <c r="V1536" s="138">
        <v>0.22</v>
      </c>
      <c r="W1536" s="138">
        <v>0.61</v>
      </c>
      <c r="X1536" s="138">
        <v>1</v>
      </c>
      <c r="Y1536" s="138">
        <v>1.37</v>
      </c>
      <c r="Z1536" s="138">
        <v>2.02</v>
      </c>
      <c r="AA1536" s="138">
        <v>2.19</v>
      </c>
    </row>
    <row r="1537" spans="1:27" ht="23.4" thickBot="1">
      <c r="A1537" s="115" t="s">
        <v>3200</v>
      </c>
      <c r="B1537" s="143">
        <v>0.22</v>
      </c>
      <c r="C1537" s="147">
        <v>-0.1</v>
      </c>
      <c r="D1537" s="116">
        <f t="shared" si="48"/>
        <v>2021</v>
      </c>
      <c r="G1537" s="140" t="s">
        <v>1654</v>
      </c>
      <c r="H1537" s="116">
        <v>23</v>
      </c>
      <c r="I1537" s="116">
        <v>2021</v>
      </c>
      <c r="J1537" t="str">
        <f t="shared" si="47"/>
        <v>23/02/2021</v>
      </c>
      <c r="N1537" s="136" t="s">
        <v>1367</v>
      </c>
      <c r="O1537" s="136">
        <v>0.03</v>
      </c>
      <c r="P1537" s="136">
        <v>0.02</v>
      </c>
      <c r="Q1537" s="136">
        <v>0.04</v>
      </c>
      <c r="R1537" s="136" t="s">
        <v>434</v>
      </c>
      <c r="S1537" s="136">
        <v>0.05</v>
      </c>
      <c r="T1537" s="136">
        <v>0.08</v>
      </c>
      <c r="U1537" s="136">
        <v>0.11</v>
      </c>
      <c r="V1537" s="136">
        <v>0.22</v>
      </c>
      <c r="W1537" s="136">
        <v>0.59</v>
      </c>
      <c r="X1537" s="136">
        <v>1</v>
      </c>
      <c r="Y1537" s="136">
        <v>1.37</v>
      </c>
      <c r="Z1537" s="136">
        <v>2.0299999999999998</v>
      </c>
      <c r="AA1537" s="136">
        <v>2.21</v>
      </c>
    </row>
    <row r="1538" spans="1:27" ht="23.4" thickBot="1">
      <c r="A1538" s="115" t="s">
        <v>3201</v>
      </c>
      <c r="B1538" s="144">
        <v>0.24</v>
      </c>
      <c r="C1538" s="148">
        <v>-0.08</v>
      </c>
      <c r="D1538" s="116">
        <f t="shared" si="48"/>
        <v>2021</v>
      </c>
      <c r="G1538" s="141" t="s">
        <v>1654</v>
      </c>
      <c r="H1538" s="116">
        <v>24</v>
      </c>
      <c r="I1538" s="116">
        <v>2021</v>
      </c>
      <c r="J1538" t="str">
        <f t="shared" ref="J1538:J1601" si="49">H1538&amp;"/"&amp;G1538&amp;"/"&amp;I1538</f>
        <v>24/02/2021</v>
      </c>
      <c r="N1538" s="138" t="s">
        <v>1368</v>
      </c>
      <c r="O1538" s="138">
        <v>0.03</v>
      </c>
      <c r="P1538" s="138">
        <v>0.03</v>
      </c>
      <c r="Q1538" s="138">
        <v>0.03</v>
      </c>
      <c r="R1538" s="138" t="s">
        <v>434</v>
      </c>
      <c r="S1538" s="138">
        <v>0.05</v>
      </c>
      <c r="T1538" s="138">
        <v>0.08</v>
      </c>
      <c r="U1538" s="138">
        <v>0.12</v>
      </c>
      <c r="V1538" s="138">
        <v>0.24</v>
      </c>
      <c r="W1538" s="138">
        <v>0.62</v>
      </c>
      <c r="X1538" s="138">
        <v>1.02</v>
      </c>
      <c r="Y1538" s="138">
        <v>1.38</v>
      </c>
      <c r="Z1538" s="138">
        <v>2.0699999999999998</v>
      </c>
      <c r="AA1538" s="138">
        <v>2.2400000000000002</v>
      </c>
    </row>
    <row r="1539" spans="1:27" ht="23.4" thickBot="1">
      <c r="A1539" s="115" t="s">
        <v>3202</v>
      </c>
      <c r="B1539" s="143">
        <v>0.34</v>
      </c>
      <c r="C1539" s="147">
        <v>0.05</v>
      </c>
      <c r="D1539" s="116">
        <f t="shared" ref="D1539:D1602" si="50">YEAR(A1539)</f>
        <v>2021</v>
      </c>
      <c r="G1539" s="140" t="s">
        <v>1654</v>
      </c>
      <c r="H1539" s="116">
        <v>25</v>
      </c>
      <c r="I1539" s="116">
        <v>2021</v>
      </c>
      <c r="J1539" t="str">
        <f t="shared" si="49"/>
        <v>25/02/2021</v>
      </c>
      <c r="N1539" s="136" t="s">
        <v>1369</v>
      </c>
      <c r="O1539" s="136">
        <v>0.04</v>
      </c>
      <c r="P1539" s="136">
        <v>0.03</v>
      </c>
      <c r="Q1539" s="136">
        <v>0.04</v>
      </c>
      <c r="R1539" s="136" t="s">
        <v>434</v>
      </c>
      <c r="S1539" s="136">
        <v>0.06</v>
      </c>
      <c r="T1539" s="136">
        <v>0.09</v>
      </c>
      <c r="U1539" s="136">
        <v>0.17</v>
      </c>
      <c r="V1539" s="136">
        <v>0.34</v>
      </c>
      <c r="W1539" s="136">
        <v>0.81</v>
      </c>
      <c r="X1539" s="136">
        <v>1.23</v>
      </c>
      <c r="Y1539" s="136">
        <v>1.54</v>
      </c>
      <c r="Z1539" s="136">
        <v>2.25</v>
      </c>
      <c r="AA1539" s="136">
        <v>2.33</v>
      </c>
    </row>
    <row r="1540" spans="1:27" ht="23.4" thickBot="1">
      <c r="A1540" s="115" t="s">
        <v>3203</v>
      </c>
      <c r="B1540" s="144">
        <v>0.3</v>
      </c>
      <c r="C1540" s="148">
        <v>-0.09</v>
      </c>
      <c r="D1540" s="116">
        <f t="shared" si="50"/>
        <v>2021</v>
      </c>
      <c r="G1540" s="141" t="s">
        <v>1654</v>
      </c>
      <c r="H1540" s="116">
        <v>26</v>
      </c>
      <c r="I1540" s="116">
        <v>2021</v>
      </c>
      <c r="J1540" t="str">
        <f t="shared" si="49"/>
        <v>26/02/2021</v>
      </c>
      <c r="N1540" s="138" t="s">
        <v>1370</v>
      </c>
      <c r="O1540" s="138">
        <v>0.04</v>
      </c>
      <c r="P1540" s="138">
        <v>0.04</v>
      </c>
      <c r="Q1540" s="138">
        <v>0.04</v>
      </c>
      <c r="R1540" s="138" t="s">
        <v>434</v>
      </c>
      <c r="S1540" s="138">
        <v>0.05</v>
      </c>
      <c r="T1540" s="138">
        <v>0.08</v>
      </c>
      <c r="U1540" s="138">
        <v>0.14000000000000001</v>
      </c>
      <c r="V1540" s="138">
        <v>0.3</v>
      </c>
      <c r="W1540" s="138">
        <v>0.75</v>
      </c>
      <c r="X1540" s="138">
        <v>1.1499999999999999</v>
      </c>
      <c r="Y1540" s="138">
        <v>1.44</v>
      </c>
      <c r="Z1540" s="138">
        <v>2.08</v>
      </c>
      <c r="AA1540" s="138">
        <v>2.17</v>
      </c>
    </row>
    <row r="1541" spans="1:27" ht="23.4" thickBot="1">
      <c r="A1541" s="115" t="s">
        <v>3204</v>
      </c>
      <c r="B1541" s="143">
        <v>0.27</v>
      </c>
      <c r="C1541" s="147">
        <v>-0.03</v>
      </c>
      <c r="D1541" s="116">
        <f t="shared" si="50"/>
        <v>2021</v>
      </c>
      <c r="G1541" s="140" t="s">
        <v>1655</v>
      </c>
      <c r="H1541" s="116">
        <v>1</v>
      </c>
      <c r="I1541" s="116">
        <v>2021</v>
      </c>
      <c r="J1541" t="str">
        <f t="shared" si="49"/>
        <v>1/03/2021</v>
      </c>
      <c r="N1541" s="135">
        <v>44199</v>
      </c>
      <c r="O1541" s="136">
        <v>0.03</v>
      </c>
      <c r="P1541" s="136">
        <v>0.03</v>
      </c>
      <c r="Q1541" s="136">
        <v>0.05</v>
      </c>
      <c r="R1541" s="136" t="s">
        <v>434</v>
      </c>
      <c r="S1541" s="136">
        <v>7.0000000000000007E-2</v>
      </c>
      <c r="T1541" s="136">
        <v>0.08</v>
      </c>
      <c r="U1541" s="136">
        <v>0.13</v>
      </c>
      <c r="V1541" s="136">
        <v>0.27</v>
      </c>
      <c r="W1541" s="136">
        <v>0.71</v>
      </c>
      <c r="X1541" s="136">
        <v>1.1200000000000001</v>
      </c>
      <c r="Y1541" s="136">
        <v>1.45</v>
      </c>
      <c r="Z1541" s="136">
        <v>2.11</v>
      </c>
      <c r="AA1541" s="136">
        <v>2.23</v>
      </c>
    </row>
    <row r="1542" spans="1:27" ht="23.4" thickBot="1">
      <c r="A1542" s="115" t="s">
        <v>3205</v>
      </c>
      <c r="B1542" s="144">
        <v>0.26</v>
      </c>
      <c r="C1542" s="148">
        <v>-7.0000000000000007E-2</v>
      </c>
      <c r="D1542" s="116">
        <f t="shared" si="50"/>
        <v>2021</v>
      </c>
      <c r="G1542" s="141" t="s">
        <v>1655</v>
      </c>
      <c r="H1542" s="116">
        <v>2</v>
      </c>
      <c r="I1542" s="116">
        <v>2021</v>
      </c>
      <c r="J1542" t="str">
        <f t="shared" si="49"/>
        <v>2/03/2021</v>
      </c>
      <c r="N1542" s="137">
        <v>44230</v>
      </c>
      <c r="O1542" s="138">
        <v>0.04</v>
      </c>
      <c r="P1542" s="138">
        <v>0.04</v>
      </c>
      <c r="Q1542" s="138">
        <v>0.04</v>
      </c>
      <c r="R1542" s="138" t="s">
        <v>434</v>
      </c>
      <c r="S1542" s="138">
        <v>0.06</v>
      </c>
      <c r="T1542" s="138">
        <v>0.08</v>
      </c>
      <c r="U1542" s="138">
        <v>0.13</v>
      </c>
      <c r="V1542" s="138">
        <v>0.26</v>
      </c>
      <c r="W1542" s="138">
        <v>0.67</v>
      </c>
      <c r="X1542" s="138">
        <v>1.08</v>
      </c>
      <c r="Y1542" s="138">
        <v>1.42</v>
      </c>
      <c r="Z1542" s="138">
        <v>2.09</v>
      </c>
      <c r="AA1542" s="138">
        <v>2.21</v>
      </c>
    </row>
    <row r="1543" spans="1:27" ht="23.4" thickBot="1">
      <c r="A1543" s="115" t="s">
        <v>3206</v>
      </c>
      <c r="B1543" s="143">
        <v>0.28999999999999998</v>
      </c>
      <c r="C1543" s="147">
        <v>-0.05</v>
      </c>
      <c r="D1543" s="116">
        <f t="shared" si="50"/>
        <v>2021</v>
      </c>
      <c r="G1543" s="140" t="s">
        <v>1655</v>
      </c>
      <c r="H1543" s="116">
        <v>3</v>
      </c>
      <c r="I1543" s="116">
        <v>2021</v>
      </c>
      <c r="J1543" t="str">
        <f t="shared" si="49"/>
        <v>3/03/2021</v>
      </c>
      <c r="N1543" s="135">
        <v>44258</v>
      </c>
      <c r="O1543" s="136">
        <v>0.04</v>
      </c>
      <c r="P1543" s="136">
        <v>0.04</v>
      </c>
      <c r="Q1543" s="136">
        <v>0.05</v>
      </c>
      <c r="R1543" s="136" t="s">
        <v>434</v>
      </c>
      <c r="S1543" s="136">
        <v>7.0000000000000007E-2</v>
      </c>
      <c r="T1543" s="136">
        <v>0.08</v>
      </c>
      <c r="U1543" s="136">
        <v>0.14000000000000001</v>
      </c>
      <c r="V1543" s="136">
        <v>0.28999999999999998</v>
      </c>
      <c r="W1543" s="136">
        <v>0.73</v>
      </c>
      <c r="X1543" s="136">
        <v>1.1399999999999999</v>
      </c>
      <c r="Y1543" s="136">
        <v>1.47</v>
      </c>
      <c r="Z1543" s="136">
        <v>2.12</v>
      </c>
      <c r="AA1543" s="136">
        <v>2.25</v>
      </c>
    </row>
    <row r="1544" spans="1:27" ht="23.4" thickBot="1">
      <c r="A1544" s="115" t="s">
        <v>3207</v>
      </c>
      <c r="B1544" s="144">
        <v>0.32</v>
      </c>
      <c r="C1544" s="148">
        <v>0</v>
      </c>
      <c r="D1544" s="116">
        <f t="shared" si="50"/>
        <v>2021</v>
      </c>
      <c r="G1544" s="141" t="s">
        <v>1655</v>
      </c>
      <c r="H1544" s="116">
        <v>4</v>
      </c>
      <c r="I1544" s="116">
        <v>2021</v>
      </c>
      <c r="J1544" t="str">
        <f t="shared" si="49"/>
        <v>4/03/2021</v>
      </c>
      <c r="N1544" s="137">
        <v>44289</v>
      </c>
      <c r="O1544" s="138">
        <v>0.03</v>
      </c>
      <c r="P1544" s="138">
        <v>0.05</v>
      </c>
      <c r="Q1544" s="138">
        <v>0.04</v>
      </c>
      <c r="R1544" s="138" t="s">
        <v>434</v>
      </c>
      <c r="S1544" s="138">
        <v>7.0000000000000007E-2</v>
      </c>
      <c r="T1544" s="138">
        <v>0.08</v>
      </c>
      <c r="U1544" s="138">
        <v>0.14000000000000001</v>
      </c>
      <c r="V1544" s="138">
        <v>0.32</v>
      </c>
      <c r="W1544" s="138">
        <v>0.77</v>
      </c>
      <c r="X1544" s="138">
        <v>1.21</v>
      </c>
      <c r="Y1544" s="138">
        <v>1.54</v>
      </c>
      <c r="Z1544" s="138">
        <v>2.1800000000000002</v>
      </c>
      <c r="AA1544" s="138">
        <v>2.2999999999999998</v>
      </c>
    </row>
    <row r="1545" spans="1:27" ht="23.4" thickBot="1">
      <c r="A1545" s="115" t="s">
        <v>3208</v>
      </c>
      <c r="B1545" s="143">
        <v>0.32</v>
      </c>
      <c r="C1545" s="147">
        <v>-0.02</v>
      </c>
      <c r="D1545" s="116">
        <f t="shared" si="50"/>
        <v>2021</v>
      </c>
      <c r="G1545" s="140" t="s">
        <v>1655</v>
      </c>
      <c r="H1545" s="116">
        <v>5</v>
      </c>
      <c r="I1545" s="116">
        <v>2021</v>
      </c>
      <c r="J1545" t="str">
        <f t="shared" si="49"/>
        <v>5/03/2021</v>
      </c>
      <c r="N1545" s="135">
        <v>44319</v>
      </c>
      <c r="O1545" s="136">
        <v>0.04</v>
      </c>
      <c r="P1545" s="136">
        <v>0.04</v>
      </c>
      <c r="Q1545" s="136">
        <v>0.04</v>
      </c>
      <c r="R1545" s="136" t="s">
        <v>434</v>
      </c>
      <c r="S1545" s="136">
        <v>7.0000000000000007E-2</v>
      </c>
      <c r="T1545" s="136">
        <v>0.08</v>
      </c>
      <c r="U1545" s="136">
        <v>0.14000000000000001</v>
      </c>
      <c r="V1545" s="136">
        <v>0.32</v>
      </c>
      <c r="W1545" s="136">
        <v>0.79</v>
      </c>
      <c r="X1545" s="136">
        <v>1.23</v>
      </c>
      <c r="Y1545" s="136">
        <v>1.56</v>
      </c>
      <c r="Z1545" s="136">
        <v>2.1800000000000002</v>
      </c>
      <c r="AA1545" s="136">
        <v>2.2799999999999998</v>
      </c>
    </row>
    <row r="1546" spans="1:27" ht="23.4" thickBot="1">
      <c r="A1546" s="115" t="s">
        <v>3209</v>
      </c>
      <c r="B1546" s="144">
        <v>0.34</v>
      </c>
      <c r="C1546" s="148">
        <v>0.01</v>
      </c>
      <c r="D1546" s="116">
        <f t="shared" si="50"/>
        <v>2021</v>
      </c>
      <c r="G1546" s="141" t="s">
        <v>1655</v>
      </c>
      <c r="H1546" s="116">
        <v>8</v>
      </c>
      <c r="I1546" s="116">
        <v>2021</v>
      </c>
      <c r="J1546" t="str">
        <f t="shared" si="49"/>
        <v>8/03/2021</v>
      </c>
      <c r="N1546" s="137">
        <v>44411</v>
      </c>
      <c r="O1546" s="138">
        <v>0.04</v>
      </c>
      <c r="P1546" s="138">
        <v>0.04</v>
      </c>
      <c r="Q1546" s="138">
        <v>0.05</v>
      </c>
      <c r="R1546" s="138" t="s">
        <v>434</v>
      </c>
      <c r="S1546" s="138">
        <v>0.06</v>
      </c>
      <c r="T1546" s="138">
        <v>0.09</v>
      </c>
      <c r="U1546" s="138">
        <v>0.17</v>
      </c>
      <c r="V1546" s="138">
        <v>0.34</v>
      </c>
      <c r="W1546" s="138">
        <v>0.86</v>
      </c>
      <c r="X1546" s="138">
        <v>1.28</v>
      </c>
      <c r="Y1546" s="138">
        <v>1.59</v>
      </c>
      <c r="Z1546" s="138">
        <v>2.2000000000000002</v>
      </c>
      <c r="AA1546" s="138">
        <v>2.31</v>
      </c>
    </row>
    <row r="1547" spans="1:27" ht="23.4" thickBot="1">
      <c r="A1547" s="115" t="s">
        <v>3210</v>
      </c>
      <c r="B1547" s="143">
        <v>0.35</v>
      </c>
      <c r="C1547" s="147">
        <v>-0.04</v>
      </c>
      <c r="D1547" s="116">
        <f t="shared" si="50"/>
        <v>2021</v>
      </c>
      <c r="G1547" s="140" t="s">
        <v>1655</v>
      </c>
      <c r="H1547" s="116">
        <v>9</v>
      </c>
      <c r="I1547" s="116">
        <v>2021</v>
      </c>
      <c r="J1547" t="str">
        <f t="shared" si="49"/>
        <v>9/03/2021</v>
      </c>
      <c r="N1547" s="135">
        <v>44442</v>
      </c>
      <c r="O1547" s="136">
        <v>0.04</v>
      </c>
      <c r="P1547" s="136">
        <v>0.04</v>
      </c>
      <c r="Q1547" s="136">
        <v>0.05</v>
      </c>
      <c r="R1547" s="136" t="s">
        <v>434</v>
      </c>
      <c r="S1547" s="136">
        <v>7.0000000000000007E-2</v>
      </c>
      <c r="T1547" s="136">
        <v>0.1</v>
      </c>
      <c r="U1547" s="136">
        <v>0.17</v>
      </c>
      <c r="V1547" s="136">
        <v>0.35</v>
      </c>
      <c r="W1547" s="136">
        <v>0.83</v>
      </c>
      <c r="X1547" s="136">
        <v>1.23</v>
      </c>
      <c r="Y1547" s="136">
        <v>1.55</v>
      </c>
      <c r="Z1547" s="136">
        <v>2.16</v>
      </c>
      <c r="AA1547" s="136">
        <v>2.2599999999999998</v>
      </c>
    </row>
    <row r="1548" spans="1:27" ht="23.4" thickBot="1">
      <c r="A1548" s="115" t="s">
        <v>3211</v>
      </c>
      <c r="B1548" s="144">
        <v>0.32</v>
      </c>
      <c r="C1548" s="148">
        <v>-0.1</v>
      </c>
      <c r="D1548" s="116">
        <f t="shared" si="50"/>
        <v>2021</v>
      </c>
      <c r="G1548" s="141" t="s">
        <v>1655</v>
      </c>
      <c r="H1548" s="116">
        <v>10</v>
      </c>
      <c r="I1548" s="116">
        <v>2021</v>
      </c>
      <c r="J1548" t="str">
        <f t="shared" si="49"/>
        <v>10/03/2021</v>
      </c>
      <c r="N1548" s="137">
        <v>44472</v>
      </c>
      <c r="O1548" s="138">
        <v>0.03</v>
      </c>
      <c r="P1548" s="138">
        <v>0.03</v>
      </c>
      <c r="Q1548" s="138">
        <v>0.04</v>
      </c>
      <c r="R1548" s="138" t="s">
        <v>434</v>
      </c>
      <c r="S1548" s="138">
        <v>0.06</v>
      </c>
      <c r="T1548" s="138">
        <v>0.08</v>
      </c>
      <c r="U1548" s="138">
        <v>0.16</v>
      </c>
      <c r="V1548" s="138">
        <v>0.32</v>
      </c>
      <c r="W1548" s="138">
        <v>0.8</v>
      </c>
      <c r="X1548" s="138">
        <v>1.2</v>
      </c>
      <c r="Y1548" s="138">
        <v>1.53</v>
      </c>
      <c r="Z1548" s="138">
        <v>2.15</v>
      </c>
      <c r="AA1548" s="138">
        <v>2.2400000000000002</v>
      </c>
    </row>
    <row r="1549" spans="1:27" ht="23.4" thickBot="1">
      <c r="A1549" s="115" t="s">
        <v>3212</v>
      </c>
      <c r="B1549" s="143">
        <v>0.31</v>
      </c>
      <c r="C1549" s="147">
        <v>-7.0000000000000007E-2</v>
      </c>
      <c r="D1549" s="116">
        <f t="shared" si="50"/>
        <v>2021</v>
      </c>
      <c r="G1549" s="140" t="s">
        <v>1655</v>
      </c>
      <c r="H1549" s="116">
        <v>11</v>
      </c>
      <c r="I1549" s="116">
        <v>2021</v>
      </c>
      <c r="J1549" t="str">
        <f t="shared" si="49"/>
        <v>11/03/2021</v>
      </c>
      <c r="N1549" s="135">
        <v>44503</v>
      </c>
      <c r="O1549" s="136">
        <v>0.04</v>
      </c>
      <c r="P1549" s="136">
        <v>0.04</v>
      </c>
      <c r="Q1549" s="136">
        <v>0.04</v>
      </c>
      <c r="R1549" s="136" t="s">
        <v>434</v>
      </c>
      <c r="S1549" s="136">
        <v>0.05</v>
      </c>
      <c r="T1549" s="136">
        <v>0.08</v>
      </c>
      <c r="U1549" s="136">
        <v>0.14000000000000001</v>
      </c>
      <c r="V1549" s="136">
        <v>0.31</v>
      </c>
      <c r="W1549" s="136">
        <v>0.78</v>
      </c>
      <c r="X1549" s="136">
        <v>1.2</v>
      </c>
      <c r="Y1549" s="136">
        <v>1.54</v>
      </c>
      <c r="Z1549" s="136">
        <v>2.1800000000000002</v>
      </c>
      <c r="AA1549" s="136">
        <v>2.29</v>
      </c>
    </row>
    <row r="1550" spans="1:27" ht="23.4" thickBot="1">
      <c r="A1550" s="115" t="s">
        <v>3213</v>
      </c>
      <c r="B1550" s="144">
        <v>0.34</v>
      </c>
      <c r="C1550" s="148">
        <v>7.0000000000000007E-2</v>
      </c>
      <c r="D1550" s="116">
        <f t="shared" si="50"/>
        <v>2021</v>
      </c>
      <c r="G1550" s="141" t="s">
        <v>1655</v>
      </c>
      <c r="H1550" s="116">
        <v>12</v>
      </c>
      <c r="I1550" s="116">
        <v>2021</v>
      </c>
      <c r="J1550" t="str">
        <f t="shared" si="49"/>
        <v>12/03/2021</v>
      </c>
      <c r="N1550" s="137">
        <v>44533</v>
      </c>
      <c r="O1550" s="138">
        <v>0.03</v>
      </c>
      <c r="P1550" s="138">
        <v>0.03</v>
      </c>
      <c r="Q1550" s="138">
        <v>0.04</v>
      </c>
      <c r="R1550" s="138" t="s">
        <v>434</v>
      </c>
      <c r="S1550" s="138">
        <v>0.06</v>
      </c>
      <c r="T1550" s="138">
        <v>0.09</v>
      </c>
      <c r="U1550" s="138">
        <v>0.14000000000000001</v>
      </c>
      <c r="V1550" s="138">
        <v>0.34</v>
      </c>
      <c r="W1550" s="138">
        <v>0.85</v>
      </c>
      <c r="X1550" s="138">
        <v>1.3</v>
      </c>
      <c r="Y1550" s="138">
        <v>1.64</v>
      </c>
      <c r="Z1550" s="138">
        <v>2.31</v>
      </c>
      <c r="AA1550" s="138">
        <v>2.4</v>
      </c>
    </row>
    <row r="1551" spans="1:27" ht="23.4" thickBot="1">
      <c r="A1551" s="115" t="s">
        <v>3214</v>
      </c>
      <c r="B1551" s="143">
        <v>0.33</v>
      </c>
      <c r="C1551" s="147">
        <v>0.01</v>
      </c>
      <c r="D1551" s="116">
        <f t="shared" si="50"/>
        <v>2021</v>
      </c>
      <c r="G1551" s="140" t="s">
        <v>1655</v>
      </c>
      <c r="H1551" s="116">
        <v>15</v>
      </c>
      <c r="I1551" s="116">
        <v>2021</v>
      </c>
      <c r="J1551" t="str">
        <f t="shared" si="49"/>
        <v>15/03/2021</v>
      </c>
      <c r="N1551" s="136" t="s">
        <v>1371</v>
      </c>
      <c r="O1551" s="136">
        <v>0.02</v>
      </c>
      <c r="P1551" s="136">
        <v>0.02</v>
      </c>
      <c r="Q1551" s="136">
        <v>0.04</v>
      </c>
      <c r="R1551" s="136" t="s">
        <v>434</v>
      </c>
      <c r="S1551" s="136">
        <v>0.06</v>
      </c>
      <c r="T1551" s="136">
        <v>0.08</v>
      </c>
      <c r="U1551" s="136">
        <v>0.14000000000000001</v>
      </c>
      <c r="V1551" s="136">
        <v>0.33</v>
      </c>
      <c r="W1551" s="136">
        <v>0.84</v>
      </c>
      <c r="X1551" s="136">
        <v>1.28</v>
      </c>
      <c r="Y1551" s="136">
        <v>1.62</v>
      </c>
      <c r="Z1551" s="136">
        <v>2.27</v>
      </c>
      <c r="AA1551" s="136">
        <v>2.37</v>
      </c>
    </row>
    <row r="1552" spans="1:27" ht="23.4" thickBot="1">
      <c r="A1552" s="115" t="s">
        <v>3215</v>
      </c>
      <c r="B1552" s="144">
        <v>0.33</v>
      </c>
      <c r="C1552" s="148">
        <v>-0.01</v>
      </c>
      <c r="D1552" s="116">
        <f t="shared" si="50"/>
        <v>2021</v>
      </c>
      <c r="G1552" s="141" t="s">
        <v>1655</v>
      </c>
      <c r="H1552" s="116">
        <v>16</v>
      </c>
      <c r="I1552" s="116">
        <v>2021</v>
      </c>
      <c r="J1552" t="str">
        <f t="shared" si="49"/>
        <v>16/03/2021</v>
      </c>
      <c r="N1552" s="138" t="s">
        <v>1372</v>
      </c>
      <c r="O1552" s="138">
        <v>0.01</v>
      </c>
      <c r="P1552" s="138">
        <v>0.02</v>
      </c>
      <c r="Q1552" s="138">
        <v>0.02</v>
      </c>
      <c r="R1552" s="138" t="s">
        <v>434</v>
      </c>
      <c r="S1552" s="138">
        <v>0.06</v>
      </c>
      <c r="T1552" s="138">
        <v>7.0000000000000007E-2</v>
      </c>
      <c r="U1552" s="138">
        <v>0.15</v>
      </c>
      <c r="V1552" s="138">
        <v>0.33</v>
      </c>
      <c r="W1552" s="138">
        <v>0.83</v>
      </c>
      <c r="X1552" s="138">
        <v>1.28</v>
      </c>
      <c r="Y1552" s="138">
        <v>1.62</v>
      </c>
      <c r="Z1552" s="138">
        <v>2.2999999999999998</v>
      </c>
      <c r="AA1552" s="138">
        <v>2.38</v>
      </c>
    </row>
    <row r="1553" spans="1:27" ht="23.4" thickBot="1">
      <c r="A1553" s="115" t="s">
        <v>3216</v>
      </c>
      <c r="B1553" s="143">
        <v>0.28999999999999998</v>
      </c>
      <c r="C1553" s="147">
        <v>0.02</v>
      </c>
      <c r="D1553" s="116">
        <f t="shared" si="50"/>
        <v>2021</v>
      </c>
      <c r="G1553" s="140" t="s">
        <v>1655</v>
      </c>
      <c r="H1553" s="116">
        <v>17</v>
      </c>
      <c r="I1553" s="116">
        <v>2021</v>
      </c>
      <c r="J1553" t="str">
        <f t="shared" si="49"/>
        <v>17/03/2021</v>
      </c>
      <c r="N1553" s="136" t="s">
        <v>1373</v>
      </c>
      <c r="O1553" s="136">
        <v>0.01</v>
      </c>
      <c r="P1553" s="136">
        <v>0.02</v>
      </c>
      <c r="Q1553" s="136">
        <v>0.02</v>
      </c>
      <c r="R1553" s="136" t="s">
        <v>434</v>
      </c>
      <c r="S1553" s="136">
        <v>0.05</v>
      </c>
      <c r="T1553" s="136">
        <v>7.0000000000000007E-2</v>
      </c>
      <c r="U1553" s="136">
        <v>0.13</v>
      </c>
      <c r="V1553" s="136">
        <v>0.28999999999999998</v>
      </c>
      <c r="W1553" s="136">
        <v>0.8</v>
      </c>
      <c r="X1553" s="136">
        <v>1.27</v>
      </c>
      <c r="Y1553" s="136">
        <v>1.63</v>
      </c>
      <c r="Z1553" s="136">
        <v>2.3199999999999998</v>
      </c>
      <c r="AA1553" s="136">
        <v>2.42</v>
      </c>
    </row>
    <row r="1554" spans="1:27" ht="23.4" thickBot="1">
      <c r="A1554" s="115" t="s">
        <v>3217</v>
      </c>
      <c r="B1554" s="144">
        <v>0.33</v>
      </c>
      <c r="C1554" s="148">
        <v>7.0000000000000007E-2</v>
      </c>
      <c r="D1554" s="116">
        <f t="shared" si="50"/>
        <v>2021</v>
      </c>
      <c r="G1554" s="141" t="s">
        <v>1655</v>
      </c>
      <c r="H1554" s="116">
        <v>18</v>
      </c>
      <c r="I1554" s="116">
        <v>2021</v>
      </c>
      <c r="J1554" t="str">
        <f t="shared" si="49"/>
        <v>18/03/2021</v>
      </c>
      <c r="N1554" s="138" t="s">
        <v>1374</v>
      </c>
      <c r="O1554" s="138">
        <v>0.01</v>
      </c>
      <c r="P1554" s="138">
        <v>0.01</v>
      </c>
      <c r="Q1554" s="138">
        <v>0.01</v>
      </c>
      <c r="R1554" s="138" t="s">
        <v>434</v>
      </c>
      <c r="S1554" s="138">
        <v>0.03</v>
      </c>
      <c r="T1554" s="138">
        <v>0.08</v>
      </c>
      <c r="U1554" s="138">
        <v>0.16</v>
      </c>
      <c r="V1554" s="138">
        <v>0.33</v>
      </c>
      <c r="W1554" s="138">
        <v>0.86</v>
      </c>
      <c r="X1554" s="138">
        <v>1.35</v>
      </c>
      <c r="Y1554" s="138">
        <v>1.71</v>
      </c>
      <c r="Z1554" s="138">
        <v>2.36</v>
      </c>
      <c r="AA1554" s="138">
        <v>2.4500000000000002</v>
      </c>
    </row>
    <row r="1555" spans="1:27" ht="23.4" thickBot="1">
      <c r="A1555" s="115" t="s">
        <v>3218</v>
      </c>
      <c r="B1555" s="143">
        <v>0.33</v>
      </c>
      <c r="C1555" s="147">
        <v>0.05</v>
      </c>
      <c r="D1555" s="116">
        <f t="shared" si="50"/>
        <v>2021</v>
      </c>
      <c r="G1555" s="140" t="s">
        <v>1655</v>
      </c>
      <c r="H1555" s="116">
        <v>19</v>
      </c>
      <c r="I1555" s="116">
        <v>2021</v>
      </c>
      <c r="J1555" t="str">
        <f t="shared" si="49"/>
        <v>19/03/2021</v>
      </c>
      <c r="N1555" s="136" t="s">
        <v>1375</v>
      </c>
      <c r="O1555" s="136">
        <v>0.01</v>
      </c>
      <c r="P1555" s="136">
        <v>0.01</v>
      </c>
      <c r="Q1555" s="136">
        <v>0.01</v>
      </c>
      <c r="R1555" s="136" t="s">
        <v>434</v>
      </c>
      <c r="S1555" s="136">
        <v>0.03</v>
      </c>
      <c r="T1555" s="136">
        <v>7.0000000000000007E-2</v>
      </c>
      <c r="U1555" s="136">
        <v>0.16</v>
      </c>
      <c r="V1555" s="136">
        <v>0.33</v>
      </c>
      <c r="W1555" s="136">
        <v>0.9</v>
      </c>
      <c r="X1555" s="136">
        <v>1.38</v>
      </c>
      <c r="Y1555" s="136">
        <v>1.74</v>
      </c>
      <c r="Z1555" s="136">
        <v>2.36</v>
      </c>
      <c r="AA1555" s="136">
        <v>2.4500000000000002</v>
      </c>
    </row>
    <row r="1556" spans="1:27" ht="23.4" thickBot="1">
      <c r="A1556" s="115" t="s">
        <v>3219</v>
      </c>
      <c r="B1556" s="144">
        <v>0.32</v>
      </c>
      <c r="C1556" s="148">
        <v>-0.04</v>
      </c>
      <c r="D1556" s="116">
        <f t="shared" si="50"/>
        <v>2021</v>
      </c>
      <c r="G1556" s="141" t="s">
        <v>1655</v>
      </c>
      <c r="H1556" s="116">
        <v>22</v>
      </c>
      <c r="I1556" s="116">
        <v>2021</v>
      </c>
      <c r="J1556" t="str">
        <f t="shared" si="49"/>
        <v>22/03/2021</v>
      </c>
      <c r="N1556" s="138" t="s">
        <v>1376</v>
      </c>
      <c r="O1556" s="138">
        <v>0.02</v>
      </c>
      <c r="P1556" s="138">
        <v>0.02</v>
      </c>
      <c r="Q1556" s="138">
        <v>0.03</v>
      </c>
      <c r="R1556" s="138" t="s">
        <v>434</v>
      </c>
      <c r="S1556" s="138">
        <v>0.05</v>
      </c>
      <c r="T1556" s="138">
        <v>0.06</v>
      </c>
      <c r="U1556" s="138">
        <v>0.15</v>
      </c>
      <c r="V1556" s="138">
        <v>0.32</v>
      </c>
      <c r="W1556" s="138">
        <v>0.87</v>
      </c>
      <c r="X1556" s="138">
        <v>1.34</v>
      </c>
      <c r="Y1556" s="138">
        <v>1.69</v>
      </c>
      <c r="Z1556" s="138">
        <v>2.29</v>
      </c>
      <c r="AA1556" s="138">
        <v>2.38</v>
      </c>
    </row>
    <row r="1557" spans="1:27" ht="23.4" thickBot="1">
      <c r="A1557" s="115" t="s">
        <v>3220</v>
      </c>
      <c r="B1557" s="143">
        <v>0.31</v>
      </c>
      <c r="C1557" s="147">
        <v>-7.0000000000000007E-2</v>
      </c>
      <c r="D1557" s="116">
        <f t="shared" si="50"/>
        <v>2021</v>
      </c>
      <c r="G1557" s="140" t="s">
        <v>1655</v>
      </c>
      <c r="H1557" s="116">
        <v>23</v>
      </c>
      <c r="I1557" s="116">
        <v>2021</v>
      </c>
      <c r="J1557" t="str">
        <f t="shared" si="49"/>
        <v>23/03/2021</v>
      </c>
      <c r="N1557" s="136" t="s">
        <v>1377</v>
      </c>
      <c r="O1557" s="136">
        <v>0.02</v>
      </c>
      <c r="P1557" s="136">
        <v>0.02</v>
      </c>
      <c r="Q1557" s="136">
        <v>0.01</v>
      </c>
      <c r="R1557" s="136" t="s">
        <v>434</v>
      </c>
      <c r="S1557" s="136">
        <v>0.04</v>
      </c>
      <c r="T1557" s="136">
        <v>0.08</v>
      </c>
      <c r="U1557" s="136">
        <v>0.15</v>
      </c>
      <c r="V1557" s="136">
        <v>0.31</v>
      </c>
      <c r="W1557" s="136">
        <v>0.83</v>
      </c>
      <c r="X1557" s="136">
        <v>1.29</v>
      </c>
      <c r="Y1557" s="136">
        <v>1.63</v>
      </c>
      <c r="Z1557" s="136">
        <v>2.2400000000000002</v>
      </c>
      <c r="AA1557" s="136">
        <v>2.34</v>
      </c>
    </row>
    <row r="1558" spans="1:27" ht="23.4" thickBot="1">
      <c r="A1558" s="115" t="s">
        <v>3221</v>
      </c>
      <c r="B1558" s="144">
        <v>0.31</v>
      </c>
      <c r="C1558" s="148">
        <v>-0.09</v>
      </c>
      <c r="D1558" s="116">
        <f t="shared" si="50"/>
        <v>2021</v>
      </c>
      <c r="G1558" s="141" t="s">
        <v>1655</v>
      </c>
      <c r="H1558" s="116">
        <v>24</v>
      </c>
      <c r="I1558" s="116">
        <v>2021</v>
      </c>
      <c r="J1558" t="str">
        <f t="shared" si="49"/>
        <v>24/03/2021</v>
      </c>
      <c r="N1558" s="138" t="s">
        <v>1378</v>
      </c>
      <c r="O1558" s="138">
        <v>0.02</v>
      </c>
      <c r="P1558" s="138">
        <v>0.02</v>
      </c>
      <c r="Q1558" s="138">
        <v>0.02</v>
      </c>
      <c r="R1558" s="138" t="s">
        <v>434</v>
      </c>
      <c r="S1558" s="138">
        <v>0.04</v>
      </c>
      <c r="T1558" s="138">
        <v>7.0000000000000007E-2</v>
      </c>
      <c r="U1558" s="138">
        <v>0.14000000000000001</v>
      </c>
      <c r="V1558" s="138">
        <v>0.31</v>
      </c>
      <c r="W1558" s="138">
        <v>0.83</v>
      </c>
      <c r="X1558" s="138">
        <v>1.27</v>
      </c>
      <c r="Y1558" s="138">
        <v>1.62</v>
      </c>
      <c r="Z1558" s="138">
        <v>2.21</v>
      </c>
      <c r="AA1558" s="138">
        <v>2.31</v>
      </c>
    </row>
    <row r="1559" spans="1:27" ht="23.4" thickBot="1">
      <c r="A1559" s="115" t="s">
        <v>3222</v>
      </c>
      <c r="B1559" s="143">
        <v>0.3</v>
      </c>
      <c r="C1559" s="147">
        <v>-0.08</v>
      </c>
      <c r="D1559" s="116">
        <f t="shared" si="50"/>
        <v>2021</v>
      </c>
      <c r="G1559" s="140" t="s">
        <v>1655</v>
      </c>
      <c r="H1559" s="116">
        <v>25</v>
      </c>
      <c r="I1559" s="116">
        <v>2021</v>
      </c>
      <c r="J1559" t="str">
        <f t="shared" si="49"/>
        <v>25/03/2021</v>
      </c>
      <c r="N1559" s="136" t="s">
        <v>1379</v>
      </c>
      <c r="O1559" s="136">
        <v>0.02</v>
      </c>
      <c r="P1559" s="136">
        <v>0.03</v>
      </c>
      <c r="Q1559" s="136">
        <v>0.02</v>
      </c>
      <c r="R1559" s="136" t="s">
        <v>434</v>
      </c>
      <c r="S1559" s="136">
        <v>0.04</v>
      </c>
      <c r="T1559" s="136">
        <v>7.0000000000000007E-2</v>
      </c>
      <c r="U1559" s="136">
        <v>0.14000000000000001</v>
      </c>
      <c r="V1559" s="136">
        <v>0.3</v>
      </c>
      <c r="W1559" s="136">
        <v>0.82</v>
      </c>
      <c r="X1559" s="136">
        <v>1.29</v>
      </c>
      <c r="Y1559" s="136">
        <v>1.63</v>
      </c>
      <c r="Z1559" s="136">
        <v>2.2400000000000002</v>
      </c>
      <c r="AA1559" s="136">
        <v>2.34</v>
      </c>
    </row>
    <row r="1560" spans="1:27" ht="23.4" thickBot="1">
      <c r="A1560" s="115" t="s">
        <v>3223</v>
      </c>
      <c r="B1560" s="144">
        <v>0.31</v>
      </c>
      <c r="C1560" s="148">
        <v>-0.06</v>
      </c>
      <c r="D1560" s="116">
        <f t="shared" si="50"/>
        <v>2021</v>
      </c>
      <c r="G1560" s="141" t="s">
        <v>1655</v>
      </c>
      <c r="H1560" s="116">
        <v>26</v>
      </c>
      <c r="I1560" s="116">
        <v>2021</v>
      </c>
      <c r="J1560" t="str">
        <f t="shared" si="49"/>
        <v>26/03/2021</v>
      </c>
      <c r="N1560" s="138" t="s">
        <v>1380</v>
      </c>
      <c r="O1560" s="138">
        <v>0.02</v>
      </c>
      <c r="P1560" s="138">
        <v>0.02</v>
      </c>
      <c r="Q1560" s="138">
        <v>0.02</v>
      </c>
      <c r="R1560" s="138" t="s">
        <v>434</v>
      </c>
      <c r="S1560" s="138">
        <v>0.04</v>
      </c>
      <c r="T1560" s="138">
        <v>0.06</v>
      </c>
      <c r="U1560" s="138">
        <v>0.14000000000000001</v>
      </c>
      <c r="V1560" s="138">
        <v>0.31</v>
      </c>
      <c r="W1560" s="138">
        <v>0.85</v>
      </c>
      <c r="X1560" s="138">
        <v>1.32</v>
      </c>
      <c r="Y1560" s="138">
        <v>1.67</v>
      </c>
      <c r="Z1560" s="138">
        <v>2.27</v>
      </c>
      <c r="AA1560" s="138">
        <v>2.37</v>
      </c>
    </row>
    <row r="1561" spans="1:27" ht="23.4" thickBot="1">
      <c r="A1561" s="115" t="s">
        <v>3224</v>
      </c>
      <c r="B1561" s="143">
        <v>0.32</v>
      </c>
      <c r="C1561" s="147">
        <v>-0.02</v>
      </c>
      <c r="D1561" s="116">
        <f t="shared" si="50"/>
        <v>2021</v>
      </c>
      <c r="G1561" s="140" t="s">
        <v>1655</v>
      </c>
      <c r="H1561" s="116">
        <v>29</v>
      </c>
      <c r="I1561" s="116">
        <v>2021</v>
      </c>
      <c r="J1561" t="str">
        <f t="shared" si="49"/>
        <v>29/03/2021</v>
      </c>
      <c r="N1561" s="136" t="s">
        <v>1381</v>
      </c>
      <c r="O1561" s="136">
        <v>0.02</v>
      </c>
      <c r="P1561" s="136">
        <v>0.03</v>
      </c>
      <c r="Q1561" s="136">
        <v>0.03</v>
      </c>
      <c r="R1561" s="136" t="s">
        <v>434</v>
      </c>
      <c r="S1561" s="136">
        <v>0.04</v>
      </c>
      <c r="T1561" s="136">
        <v>0.06</v>
      </c>
      <c r="U1561" s="136">
        <v>0.14000000000000001</v>
      </c>
      <c r="V1561" s="136">
        <v>0.32</v>
      </c>
      <c r="W1561" s="136">
        <v>0.89</v>
      </c>
      <c r="X1561" s="136">
        <v>1.37</v>
      </c>
      <c r="Y1561" s="136">
        <v>1.73</v>
      </c>
      <c r="Z1561" s="136">
        <v>2.3199999999999998</v>
      </c>
      <c r="AA1561" s="136">
        <v>2.4300000000000002</v>
      </c>
    </row>
    <row r="1562" spans="1:27" ht="23.4" thickBot="1">
      <c r="A1562" s="115" t="s">
        <v>3225</v>
      </c>
      <c r="B1562" s="144">
        <v>0.33</v>
      </c>
      <c r="C1562" s="148">
        <v>-0.03</v>
      </c>
      <c r="D1562" s="116">
        <f t="shared" si="50"/>
        <v>2021</v>
      </c>
      <c r="G1562" s="141" t="s">
        <v>1655</v>
      </c>
      <c r="H1562" s="116">
        <v>30</v>
      </c>
      <c r="I1562" s="116">
        <v>2021</v>
      </c>
      <c r="J1562" t="str">
        <f t="shared" si="49"/>
        <v>30/03/2021</v>
      </c>
      <c r="N1562" s="138" t="s">
        <v>1382</v>
      </c>
      <c r="O1562" s="138">
        <v>0.01</v>
      </c>
      <c r="P1562" s="138">
        <v>0.01</v>
      </c>
      <c r="Q1562" s="138">
        <v>0.02</v>
      </c>
      <c r="R1562" s="138" t="s">
        <v>434</v>
      </c>
      <c r="S1562" s="138">
        <v>0.04</v>
      </c>
      <c r="T1562" s="138">
        <v>0.06</v>
      </c>
      <c r="U1562" s="138">
        <v>0.16</v>
      </c>
      <c r="V1562" s="138">
        <v>0.33</v>
      </c>
      <c r="W1562" s="138">
        <v>0.9</v>
      </c>
      <c r="X1562" s="138">
        <v>1.39</v>
      </c>
      <c r="Y1562" s="138">
        <v>1.73</v>
      </c>
      <c r="Z1562" s="138">
        <v>2.29</v>
      </c>
      <c r="AA1562" s="138">
        <v>2.38</v>
      </c>
    </row>
    <row r="1563" spans="1:27" ht="23.4" thickBot="1">
      <c r="A1563" s="115" t="s">
        <v>3226</v>
      </c>
      <c r="B1563" s="143">
        <v>0.35</v>
      </c>
      <c r="C1563" s="147">
        <v>-0.01</v>
      </c>
      <c r="D1563" s="116">
        <f t="shared" si="50"/>
        <v>2021</v>
      </c>
      <c r="G1563" s="140" t="s">
        <v>1655</v>
      </c>
      <c r="H1563" s="116">
        <v>31</v>
      </c>
      <c r="I1563" s="116">
        <v>2021</v>
      </c>
      <c r="J1563" t="str">
        <f t="shared" si="49"/>
        <v>31/03/2021</v>
      </c>
      <c r="N1563" s="136" t="s">
        <v>1383</v>
      </c>
      <c r="O1563" s="136">
        <v>0.01</v>
      </c>
      <c r="P1563" s="136">
        <v>0.01</v>
      </c>
      <c r="Q1563" s="136">
        <v>0.03</v>
      </c>
      <c r="R1563" s="136" t="s">
        <v>434</v>
      </c>
      <c r="S1563" s="136">
        <v>0.05</v>
      </c>
      <c r="T1563" s="136">
        <v>7.0000000000000007E-2</v>
      </c>
      <c r="U1563" s="136">
        <v>0.16</v>
      </c>
      <c r="V1563" s="136">
        <v>0.35</v>
      </c>
      <c r="W1563" s="136">
        <v>0.92</v>
      </c>
      <c r="X1563" s="136">
        <v>1.4</v>
      </c>
      <c r="Y1563" s="136">
        <v>1.74</v>
      </c>
      <c r="Z1563" s="136">
        <v>2.31</v>
      </c>
      <c r="AA1563" s="136">
        <v>2.41</v>
      </c>
    </row>
    <row r="1564" spans="1:27" ht="23.4" thickBot="1">
      <c r="A1564" s="115" t="s">
        <v>3227</v>
      </c>
      <c r="B1564" s="144">
        <v>0.35</v>
      </c>
      <c r="C1564" s="148">
        <v>-0.04</v>
      </c>
      <c r="D1564" s="116">
        <f t="shared" si="50"/>
        <v>2021</v>
      </c>
      <c r="G1564" s="141" t="s">
        <v>1656</v>
      </c>
      <c r="H1564" s="116">
        <v>1</v>
      </c>
      <c r="I1564" s="116">
        <v>2021</v>
      </c>
      <c r="J1564" t="str">
        <f t="shared" si="49"/>
        <v>1/04/2021</v>
      </c>
      <c r="N1564" s="137">
        <v>44200</v>
      </c>
      <c r="O1564" s="138">
        <v>0.02</v>
      </c>
      <c r="P1564" s="138">
        <v>0.02</v>
      </c>
      <c r="Q1564" s="138">
        <v>0.02</v>
      </c>
      <c r="R1564" s="138" t="s">
        <v>434</v>
      </c>
      <c r="S1564" s="138">
        <v>0.04</v>
      </c>
      <c r="T1564" s="138">
        <v>0.06</v>
      </c>
      <c r="U1564" s="138">
        <v>0.17</v>
      </c>
      <c r="V1564" s="138">
        <v>0.35</v>
      </c>
      <c r="W1564" s="138">
        <v>0.9</v>
      </c>
      <c r="X1564" s="138">
        <v>1.37</v>
      </c>
      <c r="Y1564" s="138">
        <v>1.69</v>
      </c>
      <c r="Z1564" s="138">
        <v>2.2400000000000002</v>
      </c>
      <c r="AA1564" s="138">
        <v>2.34</v>
      </c>
    </row>
    <row r="1565" spans="1:27" ht="23.4" thickBot="1">
      <c r="A1565" s="115" t="s">
        <v>3228</v>
      </c>
      <c r="B1565" s="143">
        <v>0.39</v>
      </c>
      <c r="C1565" s="147">
        <v>-0.04</v>
      </c>
      <c r="D1565" s="116">
        <f t="shared" si="50"/>
        <v>2021</v>
      </c>
      <c r="G1565" s="140" t="s">
        <v>1656</v>
      </c>
      <c r="H1565" s="116">
        <v>2</v>
      </c>
      <c r="I1565" s="116">
        <v>2021</v>
      </c>
      <c r="J1565" t="str">
        <f t="shared" si="49"/>
        <v>2/04/2021</v>
      </c>
      <c r="N1565" s="135">
        <v>44231</v>
      </c>
      <c r="O1565" s="136">
        <v>0.02</v>
      </c>
      <c r="P1565" s="136">
        <v>0.02</v>
      </c>
      <c r="Q1565" s="136">
        <v>0.02</v>
      </c>
      <c r="R1565" s="136" t="s">
        <v>434</v>
      </c>
      <c r="S1565" s="136">
        <v>0.04</v>
      </c>
      <c r="T1565" s="136">
        <v>7.0000000000000007E-2</v>
      </c>
      <c r="U1565" s="136">
        <v>0.19</v>
      </c>
      <c r="V1565" s="136">
        <v>0.39</v>
      </c>
      <c r="W1565" s="136">
        <v>0.97</v>
      </c>
      <c r="X1565" s="136">
        <v>1.42</v>
      </c>
      <c r="Y1565" s="136">
        <v>1.72</v>
      </c>
      <c r="Z1565" s="136">
        <v>2.27</v>
      </c>
      <c r="AA1565" s="136">
        <v>2.35</v>
      </c>
    </row>
    <row r="1566" spans="1:27" ht="23.4" thickBot="1">
      <c r="A1566" s="115" t="s">
        <v>3229</v>
      </c>
      <c r="B1566" s="144">
        <v>0.37</v>
      </c>
      <c r="C1566" s="148">
        <v>-0.01</v>
      </c>
      <c r="D1566" s="116">
        <f t="shared" si="50"/>
        <v>2021</v>
      </c>
      <c r="G1566" s="141" t="s">
        <v>1656</v>
      </c>
      <c r="H1566" s="116">
        <v>5</v>
      </c>
      <c r="I1566" s="116">
        <v>2021</v>
      </c>
      <c r="J1566" t="str">
        <f t="shared" si="49"/>
        <v>5/04/2021</v>
      </c>
      <c r="N1566" s="137">
        <v>44320</v>
      </c>
      <c r="O1566" s="138">
        <v>0.03</v>
      </c>
      <c r="P1566" s="138">
        <v>0.02</v>
      </c>
      <c r="Q1566" s="138">
        <v>0.03</v>
      </c>
      <c r="R1566" s="138" t="s">
        <v>434</v>
      </c>
      <c r="S1566" s="138">
        <v>0.04</v>
      </c>
      <c r="T1566" s="138">
        <v>0.06</v>
      </c>
      <c r="U1566" s="138">
        <v>0.17</v>
      </c>
      <c r="V1566" s="138">
        <v>0.37</v>
      </c>
      <c r="W1566" s="138">
        <v>0.94</v>
      </c>
      <c r="X1566" s="138">
        <v>1.4</v>
      </c>
      <c r="Y1566" s="138">
        <v>1.73</v>
      </c>
      <c r="Z1566" s="138">
        <v>2.2799999999999998</v>
      </c>
      <c r="AA1566" s="138">
        <v>2.36</v>
      </c>
    </row>
    <row r="1567" spans="1:27" ht="23.4" thickBot="1">
      <c r="A1567" s="115" t="s">
        <v>3230</v>
      </c>
      <c r="B1567" s="143">
        <v>0.35</v>
      </c>
      <c r="C1567" s="147">
        <v>-0.02</v>
      </c>
      <c r="D1567" s="116">
        <f t="shared" si="50"/>
        <v>2021</v>
      </c>
      <c r="G1567" s="140" t="s">
        <v>1656</v>
      </c>
      <c r="H1567" s="116">
        <v>6</v>
      </c>
      <c r="I1567" s="116">
        <v>2021</v>
      </c>
      <c r="J1567" t="str">
        <f t="shared" si="49"/>
        <v>6/04/2021</v>
      </c>
      <c r="N1567" s="135">
        <v>44351</v>
      </c>
      <c r="O1567" s="136">
        <v>0.02</v>
      </c>
      <c r="P1567" s="136">
        <v>0.02</v>
      </c>
      <c r="Q1567" s="136">
        <v>0.02</v>
      </c>
      <c r="R1567" s="136" t="s">
        <v>434</v>
      </c>
      <c r="S1567" s="136">
        <v>0.04</v>
      </c>
      <c r="T1567" s="136">
        <v>0.06</v>
      </c>
      <c r="U1567" s="136">
        <v>0.16</v>
      </c>
      <c r="V1567" s="136">
        <v>0.35</v>
      </c>
      <c r="W1567" s="136">
        <v>0.88</v>
      </c>
      <c r="X1567" s="136">
        <v>1.34</v>
      </c>
      <c r="Y1567" s="136">
        <v>1.67</v>
      </c>
      <c r="Z1567" s="136">
        <v>2.2400000000000002</v>
      </c>
      <c r="AA1567" s="136">
        <v>2.3199999999999998</v>
      </c>
    </row>
    <row r="1568" spans="1:27" ht="23.4" thickBot="1">
      <c r="A1568" s="115" t="s">
        <v>3231</v>
      </c>
      <c r="B1568" s="144">
        <v>0.34</v>
      </c>
      <c r="C1568" s="148">
        <v>0</v>
      </c>
      <c r="D1568" s="116">
        <f t="shared" si="50"/>
        <v>2021</v>
      </c>
      <c r="G1568" s="141" t="s">
        <v>1656</v>
      </c>
      <c r="H1568" s="116">
        <v>7</v>
      </c>
      <c r="I1568" s="116">
        <v>2021</v>
      </c>
      <c r="J1568" t="str">
        <f t="shared" si="49"/>
        <v>7/04/2021</v>
      </c>
      <c r="N1568" s="137">
        <v>44381</v>
      </c>
      <c r="O1568" s="138">
        <v>0.01</v>
      </c>
      <c r="P1568" s="138">
        <v>0.02</v>
      </c>
      <c r="Q1568" s="138">
        <v>0.02</v>
      </c>
      <c r="R1568" s="138" t="s">
        <v>434</v>
      </c>
      <c r="S1568" s="138">
        <v>0.04</v>
      </c>
      <c r="T1568" s="138">
        <v>0.06</v>
      </c>
      <c r="U1568" s="138">
        <v>0.16</v>
      </c>
      <c r="V1568" s="138">
        <v>0.34</v>
      </c>
      <c r="W1568" s="138">
        <v>0.87</v>
      </c>
      <c r="X1568" s="138">
        <v>1.34</v>
      </c>
      <c r="Y1568" s="138">
        <v>1.68</v>
      </c>
      <c r="Z1568" s="138">
        <v>2.2599999999999998</v>
      </c>
      <c r="AA1568" s="138">
        <v>2.35</v>
      </c>
    </row>
    <row r="1569" spans="1:27" ht="23.4" thickBot="1">
      <c r="A1569" s="115" t="s">
        <v>3232</v>
      </c>
      <c r="B1569" s="143">
        <v>0.33</v>
      </c>
      <c r="C1569" s="147">
        <v>-0.02</v>
      </c>
      <c r="D1569" s="116">
        <f t="shared" si="50"/>
        <v>2021</v>
      </c>
      <c r="G1569" s="140" t="s">
        <v>1656</v>
      </c>
      <c r="H1569" s="116">
        <v>8</v>
      </c>
      <c r="I1569" s="116">
        <v>2021</v>
      </c>
      <c r="J1569" t="str">
        <f t="shared" si="49"/>
        <v>8/04/2021</v>
      </c>
      <c r="N1569" s="135">
        <v>44412</v>
      </c>
      <c r="O1569" s="136">
        <v>0.02</v>
      </c>
      <c r="P1569" s="136">
        <v>0.02</v>
      </c>
      <c r="Q1569" s="136">
        <v>0.01</v>
      </c>
      <c r="R1569" s="136" t="s">
        <v>434</v>
      </c>
      <c r="S1569" s="136">
        <v>0.04</v>
      </c>
      <c r="T1569" s="136">
        <v>0.05</v>
      </c>
      <c r="U1569" s="136">
        <v>0.14000000000000001</v>
      </c>
      <c r="V1569" s="136">
        <v>0.33</v>
      </c>
      <c r="W1569" s="136">
        <v>0.85</v>
      </c>
      <c r="X1569" s="136">
        <v>1.3</v>
      </c>
      <c r="Y1569" s="136">
        <v>1.64</v>
      </c>
      <c r="Z1569" s="136">
        <v>2.2200000000000002</v>
      </c>
      <c r="AA1569" s="136">
        <v>2.3199999999999998</v>
      </c>
    </row>
    <row r="1570" spans="1:27" ht="23.4" thickBot="1">
      <c r="A1570" s="115" t="s">
        <v>3233</v>
      </c>
      <c r="B1570" s="144">
        <v>0.35</v>
      </c>
      <c r="C1570" s="148">
        <v>0.02</v>
      </c>
      <c r="D1570" s="116">
        <f t="shared" si="50"/>
        <v>2021</v>
      </c>
      <c r="G1570" s="141" t="s">
        <v>1656</v>
      </c>
      <c r="H1570" s="116">
        <v>9</v>
      </c>
      <c r="I1570" s="116">
        <v>2021</v>
      </c>
      <c r="J1570" t="str">
        <f t="shared" si="49"/>
        <v>9/04/2021</v>
      </c>
      <c r="N1570" s="137">
        <v>44443</v>
      </c>
      <c r="O1570" s="138">
        <v>0.02</v>
      </c>
      <c r="P1570" s="138">
        <v>0.01</v>
      </c>
      <c r="Q1570" s="138">
        <v>0.02</v>
      </c>
      <c r="R1570" s="138" t="s">
        <v>434</v>
      </c>
      <c r="S1570" s="138">
        <v>0.03</v>
      </c>
      <c r="T1570" s="138">
        <v>0.06</v>
      </c>
      <c r="U1570" s="138">
        <v>0.16</v>
      </c>
      <c r="V1570" s="138">
        <v>0.35</v>
      </c>
      <c r="W1570" s="138">
        <v>0.87</v>
      </c>
      <c r="X1570" s="138">
        <v>1.33</v>
      </c>
      <c r="Y1570" s="138">
        <v>1.67</v>
      </c>
      <c r="Z1570" s="138">
        <v>2.23</v>
      </c>
      <c r="AA1570" s="138">
        <v>2.34</v>
      </c>
    </row>
    <row r="1571" spans="1:27" ht="23.4" thickBot="1">
      <c r="A1571" s="115" t="s">
        <v>3234</v>
      </c>
      <c r="B1571" s="143">
        <v>0.38</v>
      </c>
      <c r="C1571" s="147">
        <v>0.01</v>
      </c>
      <c r="D1571" s="116">
        <f t="shared" si="50"/>
        <v>2021</v>
      </c>
      <c r="G1571" s="140" t="s">
        <v>1656</v>
      </c>
      <c r="H1571" s="116">
        <v>12</v>
      </c>
      <c r="I1571" s="116">
        <v>2021</v>
      </c>
      <c r="J1571" t="str">
        <f t="shared" si="49"/>
        <v>12/04/2021</v>
      </c>
      <c r="N1571" s="135">
        <v>44534</v>
      </c>
      <c r="O1571" s="136">
        <v>0.02</v>
      </c>
      <c r="P1571" s="136">
        <v>0.02</v>
      </c>
      <c r="Q1571" s="136">
        <v>0.02</v>
      </c>
      <c r="R1571" s="136" t="s">
        <v>434</v>
      </c>
      <c r="S1571" s="136">
        <v>0.04</v>
      </c>
      <c r="T1571" s="136">
        <v>0.06</v>
      </c>
      <c r="U1571" s="136">
        <v>0.18</v>
      </c>
      <c r="V1571" s="136">
        <v>0.38</v>
      </c>
      <c r="W1571" s="136">
        <v>0.89</v>
      </c>
      <c r="X1571" s="136">
        <v>1.35</v>
      </c>
      <c r="Y1571" s="136">
        <v>1.69</v>
      </c>
      <c r="Z1571" s="136">
        <v>2.2400000000000002</v>
      </c>
      <c r="AA1571" s="136">
        <v>2.34</v>
      </c>
    </row>
    <row r="1572" spans="1:27" ht="23.4" thickBot="1">
      <c r="A1572" s="115" t="s">
        <v>3235</v>
      </c>
      <c r="B1572" s="144">
        <v>0.35</v>
      </c>
      <c r="C1572" s="148">
        <v>-0.02</v>
      </c>
      <c r="D1572" s="116">
        <f t="shared" si="50"/>
        <v>2021</v>
      </c>
      <c r="G1572" s="141" t="s">
        <v>1656</v>
      </c>
      <c r="H1572" s="116">
        <v>13</v>
      </c>
      <c r="I1572" s="116">
        <v>2021</v>
      </c>
      <c r="J1572" t="str">
        <f t="shared" si="49"/>
        <v>13/04/2021</v>
      </c>
      <c r="N1572" s="138" t="s">
        <v>1384</v>
      </c>
      <c r="O1572" s="138">
        <v>0.03</v>
      </c>
      <c r="P1572" s="138">
        <v>0.02</v>
      </c>
      <c r="Q1572" s="138">
        <v>0.03</v>
      </c>
      <c r="R1572" s="138" t="s">
        <v>434</v>
      </c>
      <c r="S1572" s="138">
        <v>0.05</v>
      </c>
      <c r="T1572" s="138">
        <v>0.06</v>
      </c>
      <c r="U1572" s="138">
        <v>0.16</v>
      </c>
      <c r="V1572" s="138">
        <v>0.35</v>
      </c>
      <c r="W1572" s="138">
        <v>0.85</v>
      </c>
      <c r="X1572" s="138">
        <v>1.29</v>
      </c>
      <c r="Y1572" s="138">
        <v>1.64</v>
      </c>
      <c r="Z1572" s="138">
        <v>2.21</v>
      </c>
      <c r="AA1572" s="138">
        <v>2.3199999999999998</v>
      </c>
    </row>
    <row r="1573" spans="1:27" ht="23.4" thickBot="1">
      <c r="A1573" s="115" t="s">
        <v>3236</v>
      </c>
      <c r="B1573" s="143">
        <v>0.35</v>
      </c>
      <c r="C1573" s="147">
        <v>-0.02</v>
      </c>
      <c r="D1573" s="116">
        <f t="shared" si="50"/>
        <v>2021</v>
      </c>
      <c r="G1573" s="140" t="s">
        <v>1656</v>
      </c>
      <c r="H1573" s="116">
        <v>14</v>
      </c>
      <c r="I1573" s="116">
        <v>2021</v>
      </c>
      <c r="J1573" t="str">
        <f t="shared" si="49"/>
        <v>14/04/2021</v>
      </c>
      <c r="N1573" s="136" t="s">
        <v>1385</v>
      </c>
      <c r="O1573" s="136">
        <v>0.02</v>
      </c>
      <c r="P1573" s="136">
        <v>0.02</v>
      </c>
      <c r="Q1573" s="136">
        <v>0.02</v>
      </c>
      <c r="R1573" s="136" t="s">
        <v>434</v>
      </c>
      <c r="S1573" s="136">
        <v>0.04</v>
      </c>
      <c r="T1573" s="136">
        <v>0.06</v>
      </c>
      <c r="U1573" s="136">
        <v>0.16</v>
      </c>
      <c r="V1573" s="136">
        <v>0.35</v>
      </c>
      <c r="W1573" s="136">
        <v>0.87</v>
      </c>
      <c r="X1573" s="136">
        <v>1.31</v>
      </c>
      <c r="Y1573" s="136">
        <v>1.64</v>
      </c>
      <c r="Z1573" s="136">
        <v>2.2200000000000002</v>
      </c>
      <c r="AA1573" s="136">
        <v>2.3199999999999998</v>
      </c>
    </row>
    <row r="1574" spans="1:27" ht="23.4" thickBot="1">
      <c r="A1574" s="115" t="s">
        <v>3237</v>
      </c>
      <c r="B1574" s="144">
        <v>0.32</v>
      </c>
      <c r="C1574" s="148">
        <v>-0.11</v>
      </c>
      <c r="D1574" s="116">
        <f t="shared" si="50"/>
        <v>2021</v>
      </c>
      <c r="G1574" s="141" t="s">
        <v>1656</v>
      </c>
      <c r="H1574" s="116">
        <v>15</v>
      </c>
      <c r="I1574" s="116">
        <v>2021</v>
      </c>
      <c r="J1574" t="str">
        <f t="shared" si="49"/>
        <v>15/04/2021</v>
      </c>
      <c r="N1574" s="138" t="s">
        <v>1386</v>
      </c>
      <c r="O1574" s="138">
        <v>0.02</v>
      </c>
      <c r="P1574" s="138">
        <v>0.01</v>
      </c>
      <c r="Q1574" s="138">
        <v>0.02</v>
      </c>
      <c r="R1574" s="138" t="s">
        <v>434</v>
      </c>
      <c r="S1574" s="138">
        <v>0.04</v>
      </c>
      <c r="T1574" s="138">
        <v>0.06</v>
      </c>
      <c r="U1574" s="138">
        <v>0.16</v>
      </c>
      <c r="V1574" s="138">
        <v>0.32</v>
      </c>
      <c r="W1574" s="138">
        <v>0.81</v>
      </c>
      <c r="X1574" s="138">
        <v>1.24</v>
      </c>
      <c r="Y1574" s="138">
        <v>1.56</v>
      </c>
      <c r="Z1574" s="138">
        <v>2.13</v>
      </c>
      <c r="AA1574" s="138">
        <v>2.23</v>
      </c>
    </row>
    <row r="1575" spans="1:27" ht="23.4" thickBot="1">
      <c r="A1575" s="115" t="s">
        <v>3238</v>
      </c>
      <c r="B1575" s="143">
        <v>0.34</v>
      </c>
      <c r="C1575" s="147">
        <v>-0.1</v>
      </c>
      <c r="D1575" s="116">
        <f t="shared" si="50"/>
        <v>2021</v>
      </c>
      <c r="G1575" s="140" t="s">
        <v>1656</v>
      </c>
      <c r="H1575" s="116">
        <v>16</v>
      </c>
      <c r="I1575" s="116">
        <v>2021</v>
      </c>
      <c r="J1575" t="str">
        <f t="shared" si="49"/>
        <v>16/04/2021</v>
      </c>
      <c r="N1575" s="136" t="s">
        <v>1387</v>
      </c>
      <c r="O1575" s="136">
        <v>0.02</v>
      </c>
      <c r="P1575" s="136">
        <v>0.02</v>
      </c>
      <c r="Q1575" s="136">
        <v>0.02</v>
      </c>
      <c r="R1575" s="136" t="s">
        <v>434</v>
      </c>
      <c r="S1575" s="136">
        <v>0.04</v>
      </c>
      <c r="T1575" s="136">
        <v>0.06</v>
      </c>
      <c r="U1575" s="136">
        <v>0.16</v>
      </c>
      <c r="V1575" s="136">
        <v>0.34</v>
      </c>
      <c r="W1575" s="136">
        <v>0.84</v>
      </c>
      <c r="X1575" s="136">
        <v>1.26</v>
      </c>
      <c r="Y1575" s="136">
        <v>1.59</v>
      </c>
      <c r="Z1575" s="136">
        <v>2.15</v>
      </c>
      <c r="AA1575" s="136">
        <v>2.2599999999999998</v>
      </c>
    </row>
    <row r="1576" spans="1:27" ht="23.4" thickBot="1">
      <c r="A1576" s="115" t="s">
        <v>3239</v>
      </c>
      <c r="B1576" s="144">
        <v>0.34</v>
      </c>
      <c r="C1576" s="148">
        <v>-7.0000000000000007E-2</v>
      </c>
      <c r="D1576" s="116">
        <f t="shared" si="50"/>
        <v>2021</v>
      </c>
      <c r="G1576" s="141" t="s">
        <v>1656</v>
      </c>
      <c r="H1576" s="116">
        <v>19</v>
      </c>
      <c r="I1576" s="116">
        <v>2021</v>
      </c>
      <c r="J1576" t="str">
        <f t="shared" si="49"/>
        <v>19/04/2021</v>
      </c>
      <c r="N1576" s="138" t="s">
        <v>1388</v>
      </c>
      <c r="O1576" s="138">
        <v>0.01</v>
      </c>
      <c r="P1576" s="138">
        <v>0.02</v>
      </c>
      <c r="Q1576" s="138">
        <v>0.02</v>
      </c>
      <c r="R1576" s="138" t="s">
        <v>434</v>
      </c>
      <c r="S1576" s="138">
        <v>0.04</v>
      </c>
      <c r="T1576" s="138">
        <v>0.08</v>
      </c>
      <c r="U1576" s="138">
        <v>0.16</v>
      </c>
      <c r="V1576" s="138">
        <v>0.34</v>
      </c>
      <c r="W1576" s="138">
        <v>0.85</v>
      </c>
      <c r="X1576" s="138">
        <v>1.28</v>
      </c>
      <c r="Y1576" s="138">
        <v>1.61</v>
      </c>
      <c r="Z1576" s="138">
        <v>2.1800000000000002</v>
      </c>
      <c r="AA1576" s="138">
        <v>2.29</v>
      </c>
    </row>
    <row r="1577" spans="1:27" ht="23.4" thickBot="1">
      <c r="A1577" s="115" t="s">
        <v>3240</v>
      </c>
      <c r="B1577" s="143">
        <v>0.31</v>
      </c>
      <c r="C1577" s="147">
        <v>-7.0000000000000007E-2</v>
      </c>
      <c r="D1577" s="116">
        <f t="shared" si="50"/>
        <v>2021</v>
      </c>
      <c r="G1577" s="140" t="s">
        <v>1656</v>
      </c>
      <c r="H1577" s="116">
        <v>20</v>
      </c>
      <c r="I1577" s="116">
        <v>2021</v>
      </c>
      <c r="J1577" t="str">
        <f t="shared" si="49"/>
        <v>20/04/2021</v>
      </c>
      <c r="N1577" s="136" t="s">
        <v>1389</v>
      </c>
      <c r="O1577" s="136">
        <v>0.01</v>
      </c>
      <c r="P1577" s="136">
        <v>0.02</v>
      </c>
      <c r="Q1577" s="136">
        <v>0.03</v>
      </c>
      <c r="R1577" s="136" t="s">
        <v>434</v>
      </c>
      <c r="S1577" s="136">
        <v>0.04</v>
      </c>
      <c r="T1577" s="136">
        <v>7.0000000000000007E-2</v>
      </c>
      <c r="U1577" s="136">
        <v>0.15</v>
      </c>
      <c r="V1577" s="136">
        <v>0.31</v>
      </c>
      <c r="W1577" s="136">
        <v>0.81</v>
      </c>
      <c r="X1577" s="136">
        <v>1.25</v>
      </c>
      <c r="Y1577" s="136">
        <v>1.58</v>
      </c>
      <c r="Z1577" s="136">
        <v>2.16</v>
      </c>
      <c r="AA1577" s="136">
        <v>2.27</v>
      </c>
    </row>
    <row r="1578" spans="1:27" ht="23.4" thickBot="1">
      <c r="A1578" s="115" t="s">
        <v>3241</v>
      </c>
      <c r="B1578" s="144">
        <v>0.32</v>
      </c>
      <c r="C1578" s="148">
        <v>-0.1</v>
      </c>
      <c r="D1578" s="116">
        <f t="shared" si="50"/>
        <v>2021</v>
      </c>
      <c r="G1578" s="141" t="s">
        <v>1656</v>
      </c>
      <c r="H1578" s="116">
        <v>21</v>
      </c>
      <c r="I1578" s="116">
        <v>2021</v>
      </c>
      <c r="J1578" t="str">
        <f t="shared" si="49"/>
        <v>21/04/2021</v>
      </c>
      <c r="N1578" s="138" t="s">
        <v>1390</v>
      </c>
      <c r="O1578" s="138">
        <v>0</v>
      </c>
      <c r="P1578" s="138">
        <v>0.02</v>
      </c>
      <c r="Q1578" s="138">
        <v>0.03</v>
      </c>
      <c r="R1578" s="138" t="s">
        <v>434</v>
      </c>
      <c r="S1578" s="138">
        <v>0.04</v>
      </c>
      <c r="T1578" s="138">
        <v>7.0000000000000007E-2</v>
      </c>
      <c r="U1578" s="138">
        <v>0.15</v>
      </c>
      <c r="V1578" s="138">
        <v>0.32</v>
      </c>
      <c r="W1578" s="138">
        <v>0.81</v>
      </c>
      <c r="X1578" s="138">
        <v>1.24</v>
      </c>
      <c r="Y1578" s="138">
        <v>1.57</v>
      </c>
      <c r="Z1578" s="138">
        <v>2.16</v>
      </c>
      <c r="AA1578" s="138">
        <v>2.2599999999999998</v>
      </c>
    </row>
    <row r="1579" spans="1:27" ht="23.4" thickBot="1">
      <c r="A1579" s="115" t="s">
        <v>3242</v>
      </c>
      <c r="B1579" s="143">
        <v>0.32</v>
      </c>
      <c r="C1579" s="147">
        <v>-0.12</v>
      </c>
      <c r="D1579" s="116">
        <f t="shared" si="50"/>
        <v>2021</v>
      </c>
      <c r="G1579" s="140" t="s">
        <v>1656</v>
      </c>
      <c r="H1579" s="116">
        <v>22</v>
      </c>
      <c r="I1579" s="116">
        <v>2021</v>
      </c>
      <c r="J1579" t="str">
        <f t="shared" si="49"/>
        <v>22/04/2021</v>
      </c>
      <c r="N1579" s="136" t="s">
        <v>1391</v>
      </c>
      <c r="O1579" s="136">
        <v>0.02</v>
      </c>
      <c r="P1579" s="136">
        <v>0.02</v>
      </c>
      <c r="Q1579" s="136">
        <v>0.03</v>
      </c>
      <c r="R1579" s="136" t="s">
        <v>434</v>
      </c>
      <c r="S1579" s="136">
        <v>0.04</v>
      </c>
      <c r="T1579" s="136">
        <v>0.06</v>
      </c>
      <c r="U1579" s="136">
        <v>0.16</v>
      </c>
      <c r="V1579" s="136">
        <v>0.32</v>
      </c>
      <c r="W1579" s="136">
        <v>0.81</v>
      </c>
      <c r="X1579" s="136">
        <v>1.24</v>
      </c>
      <c r="Y1579" s="136">
        <v>1.57</v>
      </c>
      <c r="Z1579" s="136">
        <v>2.13</v>
      </c>
      <c r="AA1579" s="136">
        <v>2.2400000000000002</v>
      </c>
    </row>
    <row r="1580" spans="1:27" ht="23.4" thickBot="1">
      <c r="A1580" s="115" t="s">
        <v>3243</v>
      </c>
      <c r="B1580" s="144">
        <v>0.34</v>
      </c>
      <c r="C1580" s="148">
        <v>-0.12</v>
      </c>
      <c r="D1580" s="116">
        <f t="shared" si="50"/>
        <v>2021</v>
      </c>
      <c r="G1580" s="141" t="s">
        <v>1656</v>
      </c>
      <c r="H1580" s="116">
        <v>23</v>
      </c>
      <c r="I1580" s="116">
        <v>2021</v>
      </c>
      <c r="J1580" t="str">
        <f t="shared" si="49"/>
        <v>23/04/2021</v>
      </c>
      <c r="N1580" s="138" t="s">
        <v>1392</v>
      </c>
      <c r="O1580" s="138">
        <v>0.01</v>
      </c>
      <c r="P1580" s="138">
        <v>0.02</v>
      </c>
      <c r="Q1580" s="138">
        <v>0.03</v>
      </c>
      <c r="R1580" s="138" t="s">
        <v>434</v>
      </c>
      <c r="S1580" s="138">
        <v>0.03</v>
      </c>
      <c r="T1580" s="138">
        <v>7.0000000000000007E-2</v>
      </c>
      <c r="U1580" s="138">
        <v>0.16</v>
      </c>
      <c r="V1580" s="138">
        <v>0.34</v>
      </c>
      <c r="W1580" s="138">
        <v>0.83</v>
      </c>
      <c r="X1580" s="138">
        <v>1.26</v>
      </c>
      <c r="Y1580" s="138">
        <v>1.58</v>
      </c>
      <c r="Z1580" s="138">
        <v>2.14</v>
      </c>
      <c r="AA1580" s="138">
        <v>2.25</v>
      </c>
    </row>
    <row r="1581" spans="1:27" ht="23.4" thickBot="1">
      <c r="A1581" s="115" t="s">
        <v>3244</v>
      </c>
      <c r="B1581" s="143">
        <v>0.35</v>
      </c>
      <c r="C1581" s="147">
        <v>-0.14000000000000001</v>
      </c>
      <c r="D1581" s="116">
        <f t="shared" si="50"/>
        <v>2021</v>
      </c>
      <c r="G1581" s="140" t="s">
        <v>1656</v>
      </c>
      <c r="H1581" s="116">
        <v>26</v>
      </c>
      <c r="I1581" s="116">
        <v>2021</v>
      </c>
      <c r="J1581" t="str">
        <f t="shared" si="49"/>
        <v>26/04/2021</v>
      </c>
      <c r="N1581" s="136" t="s">
        <v>1393</v>
      </c>
      <c r="O1581" s="136">
        <v>0.02</v>
      </c>
      <c r="P1581" s="136">
        <v>0.02</v>
      </c>
      <c r="Q1581" s="136">
        <v>0.03</v>
      </c>
      <c r="R1581" s="136" t="s">
        <v>434</v>
      </c>
      <c r="S1581" s="136">
        <v>0.04</v>
      </c>
      <c r="T1581" s="136">
        <v>0.06</v>
      </c>
      <c r="U1581" s="136">
        <v>0.18</v>
      </c>
      <c r="V1581" s="136">
        <v>0.35</v>
      </c>
      <c r="W1581" s="136">
        <v>0.85</v>
      </c>
      <c r="X1581" s="136">
        <v>1.27</v>
      </c>
      <c r="Y1581" s="136">
        <v>1.58</v>
      </c>
      <c r="Z1581" s="136">
        <v>2.13</v>
      </c>
      <c r="AA1581" s="136">
        <v>2.2400000000000002</v>
      </c>
    </row>
    <row r="1582" spans="1:27" ht="23.4" thickBot="1">
      <c r="A1582" s="115" t="s">
        <v>3245</v>
      </c>
      <c r="B1582" s="144">
        <v>0.36</v>
      </c>
      <c r="C1582" s="148">
        <v>-0.12</v>
      </c>
      <c r="D1582" s="116">
        <f t="shared" si="50"/>
        <v>2021</v>
      </c>
      <c r="G1582" s="141" t="s">
        <v>1656</v>
      </c>
      <c r="H1582" s="116">
        <v>27</v>
      </c>
      <c r="I1582" s="116">
        <v>2021</v>
      </c>
      <c r="J1582" t="str">
        <f t="shared" si="49"/>
        <v>27/04/2021</v>
      </c>
      <c r="N1582" s="138" t="s">
        <v>1394</v>
      </c>
      <c r="O1582" s="138">
        <v>0.01</v>
      </c>
      <c r="P1582" s="138">
        <v>0.02</v>
      </c>
      <c r="Q1582" s="138">
        <v>0.01</v>
      </c>
      <c r="R1582" s="138" t="s">
        <v>434</v>
      </c>
      <c r="S1582" s="138">
        <v>0.04</v>
      </c>
      <c r="T1582" s="138">
        <v>0.06</v>
      </c>
      <c r="U1582" s="138">
        <v>0.17</v>
      </c>
      <c r="V1582" s="138">
        <v>0.36</v>
      </c>
      <c r="W1582" s="138">
        <v>0.88</v>
      </c>
      <c r="X1582" s="138">
        <v>1.32</v>
      </c>
      <c r="Y1582" s="138">
        <v>1.63</v>
      </c>
      <c r="Z1582" s="138">
        <v>2.1800000000000002</v>
      </c>
      <c r="AA1582" s="138">
        <v>2.29</v>
      </c>
    </row>
    <row r="1583" spans="1:27" ht="23.4" thickBot="1">
      <c r="A1583" s="115" t="s">
        <v>3246</v>
      </c>
      <c r="B1583" s="143">
        <v>0.35</v>
      </c>
      <c r="C1583" s="147">
        <v>-0.13</v>
      </c>
      <c r="D1583" s="116">
        <f t="shared" si="50"/>
        <v>2021</v>
      </c>
      <c r="G1583" s="140" t="s">
        <v>1656</v>
      </c>
      <c r="H1583" s="116">
        <v>28</v>
      </c>
      <c r="I1583" s="116">
        <v>2021</v>
      </c>
      <c r="J1583" t="str">
        <f t="shared" si="49"/>
        <v>28/04/2021</v>
      </c>
      <c r="N1583" s="136" t="s">
        <v>1395</v>
      </c>
      <c r="O1583" s="136">
        <v>0.01</v>
      </c>
      <c r="P1583" s="136">
        <v>0.01</v>
      </c>
      <c r="Q1583" s="136">
        <v>0.01</v>
      </c>
      <c r="R1583" s="136" t="s">
        <v>434</v>
      </c>
      <c r="S1583" s="136">
        <v>0.04</v>
      </c>
      <c r="T1583" s="136">
        <v>0.05</v>
      </c>
      <c r="U1583" s="136">
        <v>0.17</v>
      </c>
      <c r="V1583" s="136">
        <v>0.35</v>
      </c>
      <c r="W1583" s="136">
        <v>0.86</v>
      </c>
      <c r="X1583" s="136">
        <v>1.31</v>
      </c>
      <c r="Y1583" s="136">
        <v>1.63</v>
      </c>
      <c r="Z1583" s="136">
        <v>2.19</v>
      </c>
      <c r="AA1583" s="136">
        <v>2.29</v>
      </c>
    </row>
    <row r="1584" spans="1:27" ht="23.4" thickBot="1">
      <c r="A1584" s="115" t="s">
        <v>3247</v>
      </c>
      <c r="B1584" s="144">
        <v>0.35</v>
      </c>
      <c r="C1584" s="148">
        <v>-0.11</v>
      </c>
      <c r="D1584" s="116">
        <f t="shared" si="50"/>
        <v>2021</v>
      </c>
      <c r="G1584" s="141" t="s">
        <v>1656</v>
      </c>
      <c r="H1584" s="116">
        <v>29</v>
      </c>
      <c r="I1584" s="116">
        <v>2021</v>
      </c>
      <c r="J1584" t="str">
        <f t="shared" si="49"/>
        <v>29/04/2021</v>
      </c>
      <c r="N1584" s="138" t="s">
        <v>1396</v>
      </c>
      <c r="O1584" s="138">
        <v>0.01</v>
      </c>
      <c r="P1584" s="138">
        <v>0.01</v>
      </c>
      <c r="Q1584" s="138">
        <v>0.01</v>
      </c>
      <c r="R1584" s="138" t="s">
        <v>434</v>
      </c>
      <c r="S1584" s="138">
        <v>0.04</v>
      </c>
      <c r="T1584" s="138">
        <v>0.05</v>
      </c>
      <c r="U1584" s="138">
        <v>0.16</v>
      </c>
      <c r="V1584" s="138">
        <v>0.35</v>
      </c>
      <c r="W1584" s="138">
        <v>0.86</v>
      </c>
      <c r="X1584" s="138">
        <v>1.32</v>
      </c>
      <c r="Y1584" s="138">
        <v>1.65</v>
      </c>
      <c r="Z1584" s="138">
        <v>2.2000000000000002</v>
      </c>
      <c r="AA1584" s="138">
        <v>2.31</v>
      </c>
    </row>
    <row r="1585" spans="1:27" ht="23.4" thickBot="1">
      <c r="A1585" s="115" t="s">
        <v>3248</v>
      </c>
      <c r="B1585" s="143">
        <v>0.35</v>
      </c>
      <c r="C1585" s="147">
        <v>-0.1</v>
      </c>
      <c r="D1585" s="116">
        <f t="shared" si="50"/>
        <v>2021</v>
      </c>
      <c r="G1585" s="140" t="s">
        <v>1656</v>
      </c>
      <c r="H1585" s="116">
        <v>30</v>
      </c>
      <c r="I1585" s="116">
        <v>2021</v>
      </c>
      <c r="J1585" t="str">
        <f t="shared" si="49"/>
        <v>30/04/2021</v>
      </c>
      <c r="N1585" s="136" t="s">
        <v>1397</v>
      </c>
      <c r="O1585" s="136">
        <v>0.01</v>
      </c>
      <c r="P1585" s="136">
        <v>0.02</v>
      </c>
      <c r="Q1585" s="136">
        <v>0.01</v>
      </c>
      <c r="R1585" s="136" t="s">
        <v>434</v>
      </c>
      <c r="S1585" s="136">
        <v>0.03</v>
      </c>
      <c r="T1585" s="136">
        <v>0.05</v>
      </c>
      <c r="U1585" s="136">
        <v>0.16</v>
      </c>
      <c r="V1585" s="136">
        <v>0.35</v>
      </c>
      <c r="W1585" s="136">
        <v>0.86</v>
      </c>
      <c r="X1585" s="136">
        <v>1.32</v>
      </c>
      <c r="Y1585" s="136">
        <v>1.65</v>
      </c>
      <c r="Z1585" s="136">
        <v>2.19</v>
      </c>
      <c r="AA1585" s="136">
        <v>2.2999999999999998</v>
      </c>
    </row>
    <row r="1586" spans="1:27" ht="23.4" thickBot="1">
      <c r="A1586" s="115" t="s">
        <v>3249</v>
      </c>
      <c r="B1586" s="144">
        <v>0.33</v>
      </c>
      <c r="C1586" s="148">
        <v>-0.11</v>
      </c>
      <c r="D1586" s="116">
        <f t="shared" si="50"/>
        <v>2021</v>
      </c>
      <c r="G1586" s="141" t="s">
        <v>1657</v>
      </c>
      <c r="H1586" s="116">
        <v>3</v>
      </c>
      <c r="I1586" s="116">
        <v>2021</v>
      </c>
      <c r="J1586" t="str">
        <f t="shared" si="49"/>
        <v>3/05/2021</v>
      </c>
      <c r="N1586" s="137">
        <v>44260</v>
      </c>
      <c r="O1586" s="138">
        <v>0.02</v>
      </c>
      <c r="P1586" s="138">
        <v>0.02</v>
      </c>
      <c r="Q1586" s="138">
        <v>0.04</v>
      </c>
      <c r="R1586" s="138" t="s">
        <v>434</v>
      </c>
      <c r="S1586" s="138">
        <v>0.04</v>
      </c>
      <c r="T1586" s="138">
        <v>0.06</v>
      </c>
      <c r="U1586" s="138">
        <v>0.16</v>
      </c>
      <c r="V1586" s="138">
        <v>0.33</v>
      </c>
      <c r="W1586" s="138">
        <v>0.84</v>
      </c>
      <c r="X1586" s="138">
        <v>1.29</v>
      </c>
      <c r="Y1586" s="138">
        <v>1.63</v>
      </c>
      <c r="Z1586" s="138">
        <v>2.1800000000000002</v>
      </c>
      <c r="AA1586" s="138">
        <v>2.2999999999999998</v>
      </c>
    </row>
    <row r="1587" spans="1:27" ht="23.4" thickBot="1">
      <c r="A1587" s="115" t="s">
        <v>3250</v>
      </c>
      <c r="B1587" s="143">
        <v>0.33</v>
      </c>
      <c r="C1587" s="147">
        <v>-0.12</v>
      </c>
      <c r="D1587" s="116">
        <f t="shared" si="50"/>
        <v>2021</v>
      </c>
      <c r="G1587" s="140" t="s">
        <v>1657</v>
      </c>
      <c r="H1587" s="116">
        <v>4</v>
      </c>
      <c r="I1587" s="116">
        <v>2021</v>
      </c>
      <c r="J1587" t="str">
        <f t="shared" si="49"/>
        <v>4/05/2021</v>
      </c>
      <c r="N1587" s="135">
        <v>44291</v>
      </c>
      <c r="O1587" s="136">
        <v>0.01</v>
      </c>
      <c r="P1587" s="136">
        <v>0.01</v>
      </c>
      <c r="Q1587" s="136">
        <v>0.02</v>
      </c>
      <c r="R1587" s="136" t="s">
        <v>434</v>
      </c>
      <c r="S1587" s="136">
        <v>0.04</v>
      </c>
      <c r="T1587" s="136">
        <v>0.06</v>
      </c>
      <c r="U1587" s="136">
        <v>0.16</v>
      </c>
      <c r="V1587" s="136">
        <v>0.33</v>
      </c>
      <c r="W1587" s="136">
        <v>0.82</v>
      </c>
      <c r="X1587" s="136">
        <v>1.28</v>
      </c>
      <c r="Y1587" s="136">
        <v>1.61</v>
      </c>
      <c r="Z1587" s="136">
        <v>2.16</v>
      </c>
      <c r="AA1587" s="136">
        <v>2.27</v>
      </c>
    </row>
    <row r="1588" spans="1:27" ht="23.4" thickBot="1">
      <c r="A1588" s="115" t="s">
        <v>3251</v>
      </c>
      <c r="B1588" s="144">
        <v>0.32</v>
      </c>
      <c r="C1588" s="148">
        <v>-0.18</v>
      </c>
      <c r="D1588" s="116">
        <f t="shared" si="50"/>
        <v>2021</v>
      </c>
      <c r="G1588" s="141" t="s">
        <v>1657</v>
      </c>
      <c r="H1588" s="116">
        <v>5</v>
      </c>
      <c r="I1588" s="116">
        <v>2021</v>
      </c>
      <c r="J1588" t="str">
        <f t="shared" si="49"/>
        <v>5/05/2021</v>
      </c>
      <c r="N1588" s="137">
        <v>44321</v>
      </c>
      <c r="O1588" s="138">
        <v>0.01</v>
      </c>
      <c r="P1588" s="138">
        <v>0.01</v>
      </c>
      <c r="Q1588" s="138">
        <v>0.02</v>
      </c>
      <c r="R1588" s="138" t="s">
        <v>434</v>
      </c>
      <c r="S1588" s="138">
        <v>0.04</v>
      </c>
      <c r="T1588" s="138">
        <v>0.06</v>
      </c>
      <c r="U1588" s="138">
        <v>0.16</v>
      </c>
      <c r="V1588" s="138">
        <v>0.32</v>
      </c>
      <c r="W1588" s="138">
        <v>0.8</v>
      </c>
      <c r="X1588" s="138">
        <v>1.25</v>
      </c>
      <c r="Y1588" s="138">
        <v>1.59</v>
      </c>
      <c r="Z1588" s="138">
        <v>2.14</v>
      </c>
      <c r="AA1588" s="138">
        <v>2.25</v>
      </c>
    </row>
    <row r="1589" spans="1:27" ht="23.4" thickBot="1">
      <c r="A1589" s="115" t="s">
        <v>3252</v>
      </c>
      <c r="B1589" s="143">
        <v>0.32</v>
      </c>
      <c r="C1589" s="147">
        <v>-0.16</v>
      </c>
      <c r="D1589" s="116">
        <f t="shared" si="50"/>
        <v>2021</v>
      </c>
      <c r="G1589" s="140" t="s">
        <v>1657</v>
      </c>
      <c r="H1589" s="116">
        <v>6</v>
      </c>
      <c r="I1589" s="116">
        <v>2021</v>
      </c>
      <c r="J1589" t="str">
        <f t="shared" si="49"/>
        <v>6/05/2021</v>
      </c>
      <c r="N1589" s="135">
        <v>44352</v>
      </c>
      <c r="O1589" s="136">
        <v>0.01</v>
      </c>
      <c r="P1589" s="136">
        <v>0.02</v>
      </c>
      <c r="Q1589" s="136">
        <v>0.02</v>
      </c>
      <c r="R1589" s="136" t="s">
        <v>434</v>
      </c>
      <c r="S1589" s="136">
        <v>0.04</v>
      </c>
      <c r="T1589" s="136">
        <v>0.05</v>
      </c>
      <c r="U1589" s="136">
        <v>0.16</v>
      </c>
      <c r="V1589" s="136">
        <v>0.32</v>
      </c>
      <c r="W1589" s="136">
        <v>0.81</v>
      </c>
      <c r="X1589" s="136">
        <v>1.25</v>
      </c>
      <c r="Y1589" s="136">
        <v>1.58</v>
      </c>
      <c r="Z1589" s="136">
        <v>2.14</v>
      </c>
      <c r="AA1589" s="136">
        <v>2.2400000000000002</v>
      </c>
    </row>
    <row r="1590" spans="1:27" ht="23.4" thickBot="1">
      <c r="A1590" s="115" t="s">
        <v>3253</v>
      </c>
      <c r="B1590" s="144">
        <v>0.28999999999999998</v>
      </c>
      <c r="C1590" s="148">
        <v>-0.16</v>
      </c>
      <c r="D1590" s="116">
        <f t="shared" si="50"/>
        <v>2021</v>
      </c>
      <c r="G1590" s="141" t="s">
        <v>1657</v>
      </c>
      <c r="H1590" s="116">
        <v>7</v>
      </c>
      <c r="I1590" s="116">
        <v>2021</v>
      </c>
      <c r="J1590" t="str">
        <f t="shared" si="49"/>
        <v>7/05/2021</v>
      </c>
      <c r="N1590" s="137">
        <v>44382</v>
      </c>
      <c r="O1590" s="138">
        <v>0.01</v>
      </c>
      <c r="P1590" s="138">
        <v>0.01</v>
      </c>
      <c r="Q1590" s="138">
        <v>0.02</v>
      </c>
      <c r="R1590" s="138" t="s">
        <v>434</v>
      </c>
      <c r="S1590" s="138">
        <v>0.04</v>
      </c>
      <c r="T1590" s="138">
        <v>0.05</v>
      </c>
      <c r="U1590" s="138">
        <v>0.14000000000000001</v>
      </c>
      <c r="V1590" s="138">
        <v>0.28999999999999998</v>
      </c>
      <c r="W1590" s="138">
        <v>0.77</v>
      </c>
      <c r="X1590" s="138">
        <v>1.24</v>
      </c>
      <c r="Y1590" s="138">
        <v>1.6</v>
      </c>
      <c r="Z1590" s="138">
        <v>2.17</v>
      </c>
      <c r="AA1590" s="138">
        <v>2.2799999999999998</v>
      </c>
    </row>
    <row r="1591" spans="1:27" ht="23.4" thickBot="1">
      <c r="A1591" s="115" t="s">
        <v>3254</v>
      </c>
      <c r="B1591" s="143">
        <v>0.32</v>
      </c>
      <c r="C1591" s="147">
        <v>-0.17</v>
      </c>
      <c r="D1591" s="116">
        <f t="shared" si="50"/>
        <v>2021</v>
      </c>
      <c r="G1591" s="140" t="s">
        <v>1657</v>
      </c>
      <c r="H1591" s="116">
        <v>10</v>
      </c>
      <c r="I1591" s="116">
        <v>2021</v>
      </c>
      <c r="J1591" t="str">
        <f t="shared" si="49"/>
        <v>10/05/2021</v>
      </c>
      <c r="N1591" s="135">
        <v>44474</v>
      </c>
      <c r="O1591" s="136">
        <v>0.02</v>
      </c>
      <c r="P1591" s="136">
        <v>0.01</v>
      </c>
      <c r="Q1591" s="136">
        <v>0.02</v>
      </c>
      <c r="R1591" s="136" t="s">
        <v>434</v>
      </c>
      <c r="S1591" s="136">
        <v>0.04</v>
      </c>
      <c r="T1591" s="136">
        <v>0.05</v>
      </c>
      <c r="U1591" s="136">
        <v>0.16</v>
      </c>
      <c r="V1591" s="136">
        <v>0.32</v>
      </c>
      <c r="W1591" s="136">
        <v>0.8</v>
      </c>
      <c r="X1591" s="136">
        <v>1.27</v>
      </c>
      <c r="Y1591" s="136">
        <v>1.63</v>
      </c>
      <c r="Z1591" s="136">
        <v>2.2000000000000002</v>
      </c>
      <c r="AA1591" s="136">
        <v>2.3199999999999998</v>
      </c>
    </row>
    <row r="1592" spans="1:27" ht="23.4" thickBot="1">
      <c r="A1592" s="115" t="s">
        <v>3255</v>
      </c>
      <c r="B1592" s="144">
        <v>0.31</v>
      </c>
      <c r="C1592" s="148">
        <v>-0.14000000000000001</v>
      </c>
      <c r="D1592" s="116">
        <f t="shared" si="50"/>
        <v>2021</v>
      </c>
      <c r="G1592" s="141" t="s">
        <v>1657</v>
      </c>
      <c r="H1592" s="116">
        <v>11</v>
      </c>
      <c r="I1592" s="116">
        <v>2021</v>
      </c>
      <c r="J1592" t="str">
        <f t="shared" si="49"/>
        <v>11/05/2021</v>
      </c>
      <c r="N1592" s="137">
        <v>44505</v>
      </c>
      <c r="O1592" s="138">
        <v>0.01</v>
      </c>
      <c r="P1592" s="138">
        <v>0.01</v>
      </c>
      <c r="Q1592" s="138">
        <v>0.01</v>
      </c>
      <c r="R1592" s="138" t="s">
        <v>434</v>
      </c>
      <c r="S1592" s="138">
        <v>0.04</v>
      </c>
      <c r="T1592" s="138">
        <v>0.05</v>
      </c>
      <c r="U1592" s="138">
        <v>0.16</v>
      </c>
      <c r="V1592" s="138">
        <v>0.31</v>
      </c>
      <c r="W1592" s="138">
        <v>0.8</v>
      </c>
      <c r="X1592" s="138">
        <v>1.28</v>
      </c>
      <c r="Y1592" s="138">
        <v>1.64</v>
      </c>
      <c r="Z1592" s="138">
        <v>2.23</v>
      </c>
      <c r="AA1592" s="138">
        <v>2.35</v>
      </c>
    </row>
    <row r="1593" spans="1:27" ht="23.4" thickBot="1">
      <c r="A1593" s="115" t="s">
        <v>3256</v>
      </c>
      <c r="B1593" s="143">
        <v>0.35</v>
      </c>
      <c r="C1593" s="147">
        <v>-0.1</v>
      </c>
      <c r="D1593" s="116">
        <f t="shared" si="50"/>
        <v>2021</v>
      </c>
      <c r="G1593" s="140" t="s">
        <v>1657</v>
      </c>
      <c r="H1593" s="116">
        <v>12</v>
      </c>
      <c r="I1593" s="116">
        <v>2021</v>
      </c>
      <c r="J1593" t="str">
        <f t="shared" si="49"/>
        <v>12/05/2021</v>
      </c>
      <c r="N1593" s="135">
        <v>44535</v>
      </c>
      <c r="O1593" s="136">
        <v>0.01</v>
      </c>
      <c r="P1593" s="136">
        <v>0.02</v>
      </c>
      <c r="Q1593" s="136">
        <v>0.02</v>
      </c>
      <c r="R1593" s="136" t="s">
        <v>434</v>
      </c>
      <c r="S1593" s="136">
        <v>0.04</v>
      </c>
      <c r="T1593" s="136">
        <v>0.05</v>
      </c>
      <c r="U1593" s="136">
        <v>0.16</v>
      </c>
      <c r="V1593" s="136">
        <v>0.35</v>
      </c>
      <c r="W1593" s="136">
        <v>0.87</v>
      </c>
      <c r="X1593" s="136">
        <v>1.34</v>
      </c>
      <c r="Y1593" s="136">
        <v>1.69</v>
      </c>
      <c r="Z1593" s="136">
        <v>2.29</v>
      </c>
      <c r="AA1593" s="136">
        <v>2.4</v>
      </c>
    </row>
    <row r="1594" spans="1:27" ht="23.4" thickBot="1">
      <c r="A1594" s="115" t="s">
        <v>3257</v>
      </c>
      <c r="B1594" s="144">
        <v>0.33</v>
      </c>
      <c r="C1594" s="148">
        <v>-0.11</v>
      </c>
      <c r="D1594" s="116">
        <f t="shared" si="50"/>
        <v>2021</v>
      </c>
      <c r="G1594" s="141" t="s">
        <v>1657</v>
      </c>
      <c r="H1594" s="116">
        <v>13</v>
      </c>
      <c r="I1594" s="116">
        <v>2021</v>
      </c>
      <c r="J1594" t="str">
        <f t="shared" si="49"/>
        <v>13/05/2021</v>
      </c>
      <c r="N1594" s="138" t="s">
        <v>1398</v>
      </c>
      <c r="O1594" s="138">
        <v>0</v>
      </c>
      <c r="P1594" s="138">
        <v>0.01</v>
      </c>
      <c r="Q1594" s="138">
        <v>0.02</v>
      </c>
      <c r="R1594" s="138" t="s">
        <v>434</v>
      </c>
      <c r="S1594" s="138">
        <v>0.03</v>
      </c>
      <c r="T1594" s="138">
        <v>0.05</v>
      </c>
      <c r="U1594" s="138">
        <v>0.16</v>
      </c>
      <c r="V1594" s="138">
        <v>0.33</v>
      </c>
      <c r="W1594" s="138">
        <v>0.84</v>
      </c>
      <c r="X1594" s="138">
        <v>1.31</v>
      </c>
      <c r="Y1594" s="138">
        <v>1.66</v>
      </c>
      <c r="Z1594" s="138">
        <v>2.2799999999999998</v>
      </c>
      <c r="AA1594" s="138">
        <v>2.39</v>
      </c>
    </row>
    <row r="1595" spans="1:27" ht="23.4" thickBot="1">
      <c r="A1595" s="115" t="s">
        <v>3258</v>
      </c>
      <c r="B1595" s="143">
        <v>0.33</v>
      </c>
      <c r="C1595" s="147">
        <v>-0.15</v>
      </c>
      <c r="D1595" s="116">
        <f t="shared" si="50"/>
        <v>2021</v>
      </c>
      <c r="G1595" s="140" t="s">
        <v>1657</v>
      </c>
      <c r="H1595" s="116">
        <v>14</v>
      </c>
      <c r="I1595" s="116">
        <v>2021</v>
      </c>
      <c r="J1595" t="str">
        <f t="shared" si="49"/>
        <v>14/05/2021</v>
      </c>
      <c r="N1595" s="136" t="s">
        <v>1399</v>
      </c>
      <c r="O1595" s="136">
        <v>0.01</v>
      </c>
      <c r="P1595" s="136">
        <v>0.01</v>
      </c>
      <c r="Q1595" s="136">
        <v>0.01</v>
      </c>
      <c r="R1595" s="136" t="s">
        <v>434</v>
      </c>
      <c r="S1595" s="136">
        <v>0.03</v>
      </c>
      <c r="T1595" s="136">
        <v>0.06</v>
      </c>
      <c r="U1595" s="136">
        <v>0.16</v>
      </c>
      <c r="V1595" s="136">
        <v>0.33</v>
      </c>
      <c r="W1595" s="136">
        <v>0.82</v>
      </c>
      <c r="X1595" s="136">
        <v>1.29</v>
      </c>
      <c r="Y1595" s="136">
        <v>1.63</v>
      </c>
      <c r="Z1595" s="136">
        <v>2.25</v>
      </c>
      <c r="AA1595" s="136">
        <v>2.35</v>
      </c>
    </row>
    <row r="1596" spans="1:27" ht="23.4" thickBot="1">
      <c r="A1596" s="115" t="s">
        <v>3259</v>
      </c>
      <c r="B1596" s="144">
        <v>0.34</v>
      </c>
      <c r="C1596" s="148">
        <v>-0.16</v>
      </c>
      <c r="D1596" s="116">
        <f t="shared" si="50"/>
        <v>2021</v>
      </c>
      <c r="G1596" s="141" t="s">
        <v>1657</v>
      </c>
      <c r="H1596" s="116">
        <v>17</v>
      </c>
      <c r="I1596" s="116">
        <v>2021</v>
      </c>
      <c r="J1596" t="str">
        <f t="shared" si="49"/>
        <v>17/05/2021</v>
      </c>
      <c r="N1596" s="138" t="s">
        <v>1400</v>
      </c>
      <c r="O1596" s="138">
        <v>0</v>
      </c>
      <c r="P1596" s="138">
        <v>0.01</v>
      </c>
      <c r="Q1596" s="138">
        <v>0.02</v>
      </c>
      <c r="R1596" s="138" t="s">
        <v>434</v>
      </c>
      <c r="S1596" s="138">
        <v>0.04</v>
      </c>
      <c r="T1596" s="138">
        <v>0.06</v>
      </c>
      <c r="U1596" s="138">
        <v>0.16</v>
      </c>
      <c r="V1596" s="138">
        <v>0.34</v>
      </c>
      <c r="W1596" s="138">
        <v>0.84</v>
      </c>
      <c r="X1596" s="138">
        <v>1.3</v>
      </c>
      <c r="Y1596" s="138">
        <v>1.64</v>
      </c>
      <c r="Z1596" s="138">
        <v>2.27</v>
      </c>
      <c r="AA1596" s="138">
        <v>2.36</v>
      </c>
    </row>
    <row r="1597" spans="1:27" ht="23.4" thickBot="1">
      <c r="A1597" s="115" t="s">
        <v>3260</v>
      </c>
      <c r="B1597" s="143">
        <v>0.34</v>
      </c>
      <c r="C1597" s="147">
        <v>-0.14000000000000001</v>
      </c>
      <c r="D1597" s="116">
        <f t="shared" si="50"/>
        <v>2021</v>
      </c>
      <c r="G1597" s="140" t="s">
        <v>1657</v>
      </c>
      <c r="H1597" s="116">
        <v>18</v>
      </c>
      <c r="I1597" s="116">
        <v>2021</v>
      </c>
      <c r="J1597" t="str">
        <f t="shared" si="49"/>
        <v>18/05/2021</v>
      </c>
      <c r="N1597" s="136" t="s">
        <v>1401</v>
      </c>
      <c r="O1597" s="136">
        <v>0</v>
      </c>
      <c r="P1597" s="136">
        <v>0.01</v>
      </c>
      <c r="Q1597" s="136">
        <v>0.02</v>
      </c>
      <c r="R1597" s="136" t="s">
        <v>434</v>
      </c>
      <c r="S1597" s="136">
        <v>0.03</v>
      </c>
      <c r="T1597" s="136">
        <v>0.06</v>
      </c>
      <c r="U1597" s="136">
        <v>0.16</v>
      </c>
      <c r="V1597" s="136">
        <v>0.34</v>
      </c>
      <c r="W1597" s="136">
        <v>0.83</v>
      </c>
      <c r="X1597" s="136">
        <v>1.29</v>
      </c>
      <c r="Y1597" s="136">
        <v>1.64</v>
      </c>
      <c r="Z1597" s="136">
        <v>2.27</v>
      </c>
      <c r="AA1597" s="136">
        <v>2.37</v>
      </c>
    </row>
    <row r="1598" spans="1:27" ht="23.4" thickBot="1">
      <c r="A1598" s="115" t="s">
        <v>3261</v>
      </c>
      <c r="B1598" s="144">
        <v>0.35</v>
      </c>
      <c r="C1598" s="148">
        <v>-0.1</v>
      </c>
      <c r="D1598" s="116">
        <f t="shared" si="50"/>
        <v>2021</v>
      </c>
      <c r="G1598" s="141" t="s">
        <v>1657</v>
      </c>
      <c r="H1598" s="116">
        <v>19</v>
      </c>
      <c r="I1598" s="116">
        <v>2021</v>
      </c>
      <c r="J1598" t="str">
        <f t="shared" si="49"/>
        <v>19/05/2021</v>
      </c>
      <c r="N1598" s="138" t="s">
        <v>1402</v>
      </c>
      <c r="O1598" s="138">
        <v>0</v>
      </c>
      <c r="P1598" s="138">
        <v>0.01</v>
      </c>
      <c r="Q1598" s="138">
        <v>0.01</v>
      </c>
      <c r="R1598" s="138" t="s">
        <v>434</v>
      </c>
      <c r="S1598" s="138">
        <v>0.03</v>
      </c>
      <c r="T1598" s="138">
        <v>0.05</v>
      </c>
      <c r="U1598" s="138">
        <v>0.16</v>
      </c>
      <c r="V1598" s="138">
        <v>0.35</v>
      </c>
      <c r="W1598" s="138">
        <v>0.87</v>
      </c>
      <c r="X1598" s="138">
        <v>1.34</v>
      </c>
      <c r="Y1598" s="138">
        <v>1.68</v>
      </c>
      <c r="Z1598" s="138">
        <v>2.2999999999999998</v>
      </c>
      <c r="AA1598" s="138">
        <v>2.38</v>
      </c>
    </row>
    <row r="1599" spans="1:27" ht="23.4" thickBot="1">
      <c r="A1599" s="115" t="s">
        <v>3262</v>
      </c>
      <c r="B1599" s="143">
        <v>0.34</v>
      </c>
      <c r="C1599" s="147">
        <v>-0.1</v>
      </c>
      <c r="D1599" s="116">
        <f t="shared" si="50"/>
        <v>2021</v>
      </c>
      <c r="G1599" s="140" t="s">
        <v>1657</v>
      </c>
      <c r="H1599" s="116">
        <v>20</v>
      </c>
      <c r="I1599" s="116">
        <v>2021</v>
      </c>
      <c r="J1599" t="str">
        <f t="shared" si="49"/>
        <v>20/05/2021</v>
      </c>
      <c r="N1599" s="136" t="s">
        <v>1403</v>
      </c>
      <c r="O1599" s="136">
        <v>0.01</v>
      </c>
      <c r="P1599" s="136">
        <v>0.01</v>
      </c>
      <c r="Q1599" s="136">
        <v>0.01</v>
      </c>
      <c r="R1599" s="136" t="s">
        <v>434</v>
      </c>
      <c r="S1599" s="136">
        <v>0.03</v>
      </c>
      <c r="T1599" s="136">
        <v>0.05</v>
      </c>
      <c r="U1599" s="136">
        <v>0.15</v>
      </c>
      <c r="V1599" s="136">
        <v>0.34</v>
      </c>
      <c r="W1599" s="136">
        <v>0.83</v>
      </c>
      <c r="X1599" s="136">
        <v>1.29</v>
      </c>
      <c r="Y1599" s="136">
        <v>1.63</v>
      </c>
      <c r="Z1599" s="136">
        <v>2.25</v>
      </c>
      <c r="AA1599" s="136">
        <v>2.34</v>
      </c>
    </row>
    <row r="1600" spans="1:27" ht="23.4" thickBot="1">
      <c r="A1600" s="115" t="s">
        <v>3263</v>
      </c>
      <c r="B1600" s="144">
        <v>0.34</v>
      </c>
      <c r="C1600" s="148">
        <v>-0.1</v>
      </c>
      <c r="D1600" s="116">
        <f t="shared" si="50"/>
        <v>2021</v>
      </c>
      <c r="G1600" s="141" t="s">
        <v>1657</v>
      </c>
      <c r="H1600" s="116">
        <v>21</v>
      </c>
      <c r="I1600" s="116">
        <v>2021</v>
      </c>
      <c r="J1600" t="str">
        <f t="shared" si="49"/>
        <v>21/05/2021</v>
      </c>
      <c r="N1600" s="138" t="s">
        <v>1404</v>
      </c>
      <c r="O1600" s="138">
        <v>0</v>
      </c>
      <c r="P1600" s="138">
        <v>0.01</v>
      </c>
      <c r="Q1600" s="138">
        <v>0.01</v>
      </c>
      <c r="R1600" s="138" t="s">
        <v>434</v>
      </c>
      <c r="S1600" s="138">
        <v>0.02</v>
      </c>
      <c r="T1600" s="138">
        <v>0.04</v>
      </c>
      <c r="U1600" s="138">
        <v>0.17</v>
      </c>
      <c r="V1600" s="138">
        <v>0.34</v>
      </c>
      <c r="W1600" s="138">
        <v>0.84</v>
      </c>
      <c r="X1600" s="138">
        <v>1.29</v>
      </c>
      <c r="Y1600" s="138">
        <v>1.63</v>
      </c>
      <c r="Z1600" s="138">
        <v>2.2400000000000002</v>
      </c>
      <c r="AA1600" s="138">
        <v>2.33</v>
      </c>
    </row>
    <row r="1601" spans="1:27" ht="23.4" thickBot="1">
      <c r="A1601" s="115" t="s">
        <v>3264</v>
      </c>
      <c r="B1601" s="143">
        <v>0.32</v>
      </c>
      <c r="C1601" s="147">
        <v>-0.14000000000000001</v>
      </c>
      <c r="D1601" s="116">
        <f t="shared" si="50"/>
        <v>2021</v>
      </c>
      <c r="G1601" s="140" t="s">
        <v>1657</v>
      </c>
      <c r="H1601" s="116">
        <v>24</v>
      </c>
      <c r="I1601" s="116">
        <v>2021</v>
      </c>
      <c r="J1601" t="str">
        <f t="shared" si="49"/>
        <v>24/05/2021</v>
      </c>
      <c r="N1601" s="136" t="s">
        <v>1405</v>
      </c>
      <c r="O1601" s="136">
        <v>0.01</v>
      </c>
      <c r="P1601" s="136">
        <v>0.01</v>
      </c>
      <c r="Q1601" s="136">
        <v>0.02</v>
      </c>
      <c r="R1601" s="136" t="s">
        <v>434</v>
      </c>
      <c r="S1601" s="136">
        <v>0.03</v>
      </c>
      <c r="T1601" s="136">
        <v>0.04</v>
      </c>
      <c r="U1601" s="136">
        <v>0.15</v>
      </c>
      <c r="V1601" s="136">
        <v>0.32</v>
      </c>
      <c r="W1601" s="136">
        <v>0.82</v>
      </c>
      <c r="X1601" s="136">
        <v>1.28</v>
      </c>
      <c r="Y1601" s="136">
        <v>1.61</v>
      </c>
      <c r="Z1601" s="136">
        <v>2.2200000000000002</v>
      </c>
      <c r="AA1601" s="136">
        <v>2.31</v>
      </c>
    </row>
    <row r="1602" spans="1:27" ht="23.4" thickBot="1">
      <c r="A1602" s="115" t="s">
        <v>3265</v>
      </c>
      <c r="B1602" s="144">
        <v>0.3</v>
      </c>
      <c r="C1602" s="148">
        <v>-0.18</v>
      </c>
      <c r="D1602" s="116">
        <f t="shared" si="50"/>
        <v>2021</v>
      </c>
      <c r="G1602" s="141" t="s">
        <v>1657</v>
      </c>
      <c r="H1602" s="116">
        <v>25</v>
      </c>
      <c r="I1602" s="116">
        <v>2021</v>
      </c>
      <c r="J1602" t="str">
        <f t="shared" ref="J1602:J1665" si="51">H1602&amp;"/"&amp;G1602&amp;"/"&amp;I1602</f>
        <v>25/05/2021</v>
      </c>
      <c r="N1602" s="138" t="s">
        <v>1406</v>
      </c>
      <c r="O1602" s="138">
        <v>0.01</v>
      </c>
      <c r="P1602" s="138">
        <v>0.01</v>
      </c>
      <c r="Q1602" s="138">
        <v>0.02</v>
      </c>
      <c r="R1602" s="138" t="s">
        <v>434</v>
      </c>
      <c r="S1602" s="138">
        <v>0.04</v>
      </c>
      <c r="T1602" s="138">
        <v>0.04</v>
      </c>
      <c r="U1602" s="138">
        <v>0.15</v>
      </c>
      <c r="V1602" s="138">
        <v>0.3</v>
      </c>
      <c r="W1602" s="138">
        <v>0.79</v>
      </c>
      <c r="X1602" s="138">
        <v>1.23</v>
      </c>
      <c r="Y1602" s="138">
        <v>1.56</v>
      </c>
      <c r="Z1602" s="138">
        <v>2.16</v>
      </c>
      <c r="AA1602" s="138">
        <v>2.2599999999999998</v>
      </c>
    </row>
    <row r="1603" spans="1:27" ht="23.4" thickBot="1">
      <c r="A1603" s="115" t="s">
        <v>3266</v>
      </c>
      <c r="B1603" s="143">
        <v>0.31</v>
      </c>
      <c r="C1603" s="147">
        <v>-0.16</v>
      </c>
      <c r="D1603" s="116">
        <f t="shared" ref="D1603:D1666" si="52">YEAR(A1603)</f>
        <v>2021</v>
      </c>
      <c r="G1603" s="140" t="s">
        <v>1657</v>
      </c>
      <c r="H1603" s="116">
        <v>26</v>
      </c>
      <c r="I1603" s="116">
        <v>2021</v>
      </c>
      <c r="J1603" t="str">
        <f t="shared" si="51"/>
        <v>26/05/2021</v>
      </c>
      <c r="N1603" s="136" t="s">
        <v>1407</v>
      </c>
      <c r="O1603" s="136">
        <v>0</v>
      </c>
      <c r="P1603" s="136">
        <v>0</v>
      </c>
      <c r="Q1603" s="136">
        <v>0.02</v>
      </c>
      <c r="R1603" s="136" t="s">
        <v>434</v>
      </c>
      <c r="S1603" s="136">
        <v>0.04</v>
      </c>
      <c r="T1603" s="136">
        <v>0.04</v>
      </c>
      <c r="U1603" s="136">
        <v>0.14000000000000001</v>
      </c>
      <c r="V1603" s="136">
        <v>0.31</v>
      </c>
      <c r="W1603" s="136">
        <v>0.8</v>
      </c>
      <c r="X1603" s="136">
        <v>1.24</v>
      </c>
      <c r="Y1603" s="136">
        <v>1.58</v>
      </c>
      <c r="Z1603" s="136">
        <v>2.17</v>
      </c>
      <c r="AA1603" s="136">
        <v>2.27</v>
      </c>
    </row>
    <row r="1604" spans="1:27" ht="23.4" thickBot="1">
      <c r="A1604" s="115" t="s">
        <v>3267</v>
      </c>
      <c r="B1604" s="144">
        <v>0.31</v>
      </c>
      <c r="C1604" s="148">
        <v>-0.15</v>
      </c>
      <c r="D1604" s="116">
        <f t="shared" si="52"/>
        <v>2021</v>
      </c>
      <c r="G1604" s="141" t="s">
        <v>1657</v>
      </c>
      <c r="H1604" s="116">
        <v>27</v>
      </c>
      <c r="I1604" s="116">
        <v>2021</v>
      </c>
      <c r="J1604" t="str">
        <f t="shared" si="51"/>
        <v>27/05/2021</v>
      </c>
      <c r="N1604" s="138" t="s">
        <v>1408</v>
      </c>
      <c r="O1604" s="138">
        <v>0</v>
      </c>
      <c r="P1604" s="138">
        <v>0.01</v>
      </c>
      <c r="Q1604" s="138">
        <v>0.02</v>
      </c>
      <c r="R1604" s="138" t="s">
        <v>434</v>
      </c>
      <c r="S1604" s="138">
        <v>0.04</v>
      </c>
      <c r="T1604" s="138">
        <v>0.04</v>
      </c>
      <c r="U1604" s="138">
        <v>0.14000000000000001</v>
      </c>
      <c r="V1604" s="138">
        <v>0.31</v>
      </c>
      <c r="W1604" s="138">
        <v>0.81</v>
      </c>
      <c r="X1604" s="138">
        <v>1.28</v>
      </c>
      <c r="Y1604" s="138">
        <v>1.61</v>
      </c>
      <c r="Z1604" s="138">
        <v>2.2000000000000002</v>
      </c>
      <c r="AA1604" s="138">
        <v>2.29</v>
      </c>
    </row>
    <row r="1605" spans="1:27" ht="23.4" thickBot="1">
      <c r="A1605" s="115" t="s">
        <v>3268</v>
      </c>
      <c r="B1605" s="143">
        <v>0.3</v>
      </c>
      <c r="C1605" s="147">
        <v>-0.19</v>
      </c>
      <c r="D1605" s="116">
        <f t="shared" si="52"/>
        <v>2021</v>
      </c>
      <c r="G1605" s="140" t="s">
        <v>1657</v>
      </c>
      <c r="H1605" s="116">
        <v>28</v>
      </c>
      <c r="I1605" s="116">
        <v>2021</v>
      </c>
      <c r="J1605" t="str">
        <f t="shared" si="51"/>
        <v>28/05/2021</v>
      </c>
      <c r="N1605" s="136" t="s">
        <v>1409</v>
      </c>
      <c r="O1605" s="136">
        <v>0.01</v>
      </c>
      <c r="P1605" s="136">
        <v>0.01</v>
      </c>
      <c r="Q1605" s="136">
        <v>0.01</v>
      </c>
      <c r="R1605" s="136" t="s">
        <v>434</v>
      </c>
      <c r="S1605" s="136">
        <v>0.03</v>
      </c>
      <c r="T1605" s="136">
        <v>0.05</v>
      </c>
      <c r="U1605" s="136">
        <v>0.14000000000000001</v>
      </c>
      <c r="V1605" s="136">
        <v>0.3</v>
      </c>
      <c r="W1605" s="136">
        <v>0.79</v>
      </c>
      <c r="X1605" s="136">
        <v>1.24</v>
      </c>
      <c r="Y1605" s="136">
        <v>1.58</v>
      </c>
      <c r="Z1605" s="136">
        <v>2.1800000000000002</v>
      </c>
      <c r="AA1605" s="136">
        <v>2.2599999999999998</v>
      </c>
    </row>
    <row r="1606" spans="1:27" ht="23.4" thickBot="1">
      <c r="A1606" s="115" t="s">
        <v>3269</v>
      </c>
      <c r="B1606" s="144">
        <v>0.31</v>
      </c>
      <c r="C1606" s="148">
        <v>-0.18</v>
      </c>
      <c r="D1606" s="116">
        <f t="shared" si="52"/>
        <v>2021</v>
      </c>
      <c r="G1606" s="141" t="s">
        <v>1658</v>
      </c>
      <c r="H1606" s="116">
        <v>1</v>
      </c>
      <c r="I1606" s="116">
        <v>2021</v>
      </c>
      <c r="J1606" t="str">
        <f t="shared" si="51"/>
        <v>1/06/2021</v>
      </c>
      <c r="N1606" s="137">
        <v>44202</v>
      </c>
      <c r="O1606" s="138">
        <v>0.01</v>
      </c>
      <c r="P1606" s="138">
        <v>0.01</v>
      </c>
      <c r="Q1606" s="138">
        <v>0.02</v>
      </c>
      <c r="R1606" s="138" t="s">
        <v>434</v>
      </c>
      <c r="S1606" s="138">
        <v>0.04</v>
      </c>
      <c r="T1606" s="138">
        <v>0.04</v>
      </c>
      <c r="U1606" s="138">
        <v>0.16</v>
      </c>
      <c r="V1606" s="138">
        <v>0.31</v>
      </c>
      <c r="W1606" s="138">
        <v>0.81</v>
      </c>
      <c r="X1606" s="138">
        <v>1.28</v>
      </c>
      <c r="Y1606" s="138">
        <v>1.62</v>
      </c>
      <c r="Z1606" s="138">
        <v>2.2200000000000002</v>
      </c>
      <c r="AA1606" s="138">
        <v>2.2999999999999998</v>
      </c>
    </row>
    <row r="1607" spans="1:27" ht="23.4" thickBot="1">
      <c r="A1607" s="115" t="s">
        <v>3270</v>
      </c>
      <c r="B1607" s="143">
        <v>0.3</v>
      </c>
      <c r="C1607" s="147">
        <v>-0.18</v>
      </c>
      <c r="D1607" s="116">
        <f t="shared" si="52"/>
        <v>2021</v>
      </c>
      <c r="G1607" s="140" t="s">
        <v>1658</v>
      </c>
      <c r="H1607" s="116">
        <v>2</v>
      </c>
      <c r="I1607" s="116">
        <v>2021</v>
      </c>
      <c r="J1607" t="str">
        <f t="shared" si="51"/>
        <v>2/06/2021</v>
      </c>
      <c r="N1607" s="135">
        <v>44233</v>
      </c>
      <c r="O1607" s="136">
        <v>0.01</v>
      </c>
      <c r="P1607" s="136">
        <v>0.01</v>
      </c>
      <c r="Q1607" s="136">
        <v>0.02</v>
      </c>
      <c r="R1607" s="136" t="s">
        <v>434</v>
      </c>
      <c r="S1607" s="136">
        <v>0.04</v>
      </c>
      <c r="T1607" s="136">
        <v>0.05</v>
      </c>
      <c r="U1607" s="136">
        <v>0.13</v>
      </c>
      <c r="V1607" s="136">
        <v>0.3</v>
      </c>
      <c r="W1607" s="136">
        <v>0.8</v>
      </c>
      <c r="X1607" s="136">
        <v>1.26</v>
      </c>
      <c r="Y1607" s="136">
        <v>1.59</v>
      </c>
      <c r="Z1607" s="136">
        <v>2.21</v>
      </c>
      <c r="AA1607" s="136">
        <v>2.2799999999999998</v>
      </c>
    </row>
    <row r="1608" spans="1:27" ht="23.4" thickBot="1">
      <c r="A1608" s="115" t="s">
        <v>3271</v>
      </c>
      <c r="B1608" s="144">
        <v>0.34</v>
      </c>
      <c r="C1608" s="148">
        <v>-0.15</v>
      </c>
      <c r="D1608" s="116">
        <f t="shared" si="52"/>
        <v>2021</v>
      </c>
      <c r="G1608" s="141" t="s">
        <v>1658</v>
      </c>
      <c r="H1608" s="116">
        <v>3</v>
      </c>
      <c r="I1608" s="116">
        <v>2021</v>
      </c>
      <c r="J1608" t="str">
        <f t="shared" si="51"/>
        <v>3/06/2021</v>
      </c>
      <c r="N1608" s="137">
        <v>44261</v>
      </c>
      <c r="O1608" s="138">
        <v>0</v>
      </c>
      <c r="P1608" s="138">
        <v>0.01</v>
      </c>
      <c r="Q1608" s="138">
        <v>0.02</v>
      </c>
      <c r="R1608" s="138" t="s">
        <v>434</v>
      </c>
      <c r="S1608" s="138">
        <v>0.04</v>
      </c>
      <c r="T1608" s="138">
        <v>0.04</v>
      </c>
      <c r="U1608" s="138">
        <v>0.16</v>
      </c>
      <c r="V1608" s="138">
        <v>0.34</v>
      </c>
      <c r="W1608" s="138">
        <v>0.84</v>
      </c>
      <c r="X1608" s="138">
        <v>1.3</v>
      </c>
      <c r="Y1608" s="138">
        <v>1.63</v>
      </c>
      <c r="Z1608" s="138">
        <v>2.2200000000000002</v>
      </c>
      <c r="AA1608" s="138">
        <v>2.2999999999999998</v>
      </c>
    </row>
    <row r="1609" spans="1:27" ht="23.4" thickBot="1">
      <c r="A1609" s="115" t="s">
        <v>3272</v>
      </c>
      <c r="B1609" s="143">
        <v>0.32</v>
      </c>
      <c r="C1609" s="147">
        <v>-0.2</v>
      </c>
      <c r="D1609" s="116">
        <f t="shared" si="52"/>
        <v>2021</v>
      </c>
      <c r="G1609" s="140" t="s">
        <v>1658</v>
      </c>
      <c r="H1609" s="116">
        <v>4</v>
      </c>
      <c r="I1609" s="116">
        <v>2021</v>
      </c>
      <c r="J1609" t="str">
        <f t="shared" si="51"/>
        <v>4/06/2021</v>
      </c>
      <c r="N1609" s="135">
        <v>44292</v>
      </c>
      <c r="O1609" s="136">
        <v>0.01</v>
      </c>
      <c r="P1609" s="136">
        <v>0.02</v>
      </c>
      <c r="Q1609" s="136">
        <v>0.02</v>
      </c>
      <c r="R1609" s="136" t="s">
        <v>434</v>
      </c>
      <c r="S1609" s="136">
        <v>0.04</v>
      </c>
      <c r="T1609" s="136">
        <v>0.05</v>
      </c>
      <c r="U1609" s="136">
        <v>0.14000000000000001</v>
      </c>
      <c r="V1609" s="136">
        <v>0.32</v>
      </c>
      <c r="W1609" s="136">
        <v>0.78</v>
      </c>
      <c r="X1609" s="136">
        <v>1.23</v>
      </c>
      <c r="Y1609" s="136">
        <v>1.56</v>
      </c>
      <c r="Z1609" s="136">
        <v>2.16</v>
      </c>
      <c r="AA1609" s="136">
        <v>2.2400000000000002</v>
      </c>
    </row>
    <row r="1610" spans="1:27" ht="23.4" thickBot="1">
      <c r="A1610" s="115" t="s">
        <v>3273</v>
      </c>
      <c r="B1610" s="144">
        <v>0.33</v>
      </c>
      <c r="C1610" s="148">
        <v>-0.18</v>
      </c>
      <c r="D1610" s="116">
        <f t="shared" si="52"/>
        <v>2021</v>
      </c>
      <c r="G1610" s="141" t="s">
        <v>1658</v>
      </c>
      <c r="H1610" s="116">
        <v>7</v>
      </c>
      <c r="I1610" s="116">
        <v>2021</v>
      </c>
      <c r="J1610" t="str">
        <f t="shared" si="51"/>
        <v>7/06/2021</v>
      </c>
      <c r="N1610" s="137">
        <v>44383</v>
      </c>
      <c r="O1610" s="138">
        <v>0.01</v>
      </c>
      <c r="P1610" s="138">
        <v>0.02</v>
      </c>
      <c r="Q1610" s="138">
        <v>0.02</v>
      </c>
      <c r="R1610" s="138" t="s">
        <v>434</v>
      </c>
      <c r="S1610" s="138">
        <v>0.04</v>
      </c>
      <c r="T1610" s="138">
        <v>0.05</v>
      </c>
      <c r="U1610" s="138">
        <v>0.16</v>
      </c>
      <c r="V1610" s="138">
        <v>0.33</v>
      </c>
      <c r="W1610" s="138">
        <v>0.79</v>
      </c>
      <c r="X1610" s="138">
        <v>1.24</v>
      </c>
      <c r="Y1610" s="138">
        <v>1.57</v>
      </c>
      <c r="Z1610" s="138">
        <v>2.17</v>
      </c>
      <c r="AA1610" s="138">
        <v>2.25</v>
      </c>
    </row>
    <row r="1611" spans="1:27" ht="23.4" thickBot="1">
      <c r="A1611" s="115" t="s">
        <v>3274</v>
      </c>
      <c r="B1611" s="143">
        <v>0.32</v>
      </c>
      <c r="C1611" s="147">
        <v>-0.21</v>
      </c>
      <c r="D1611" s="116">
        <f t="shared" si="52"/>
        <v>2021</v>
      </c>
      <c r="G1611" s="140" t="s">
        <v>1658</v>
      </c>
      <c r="H1611" s="116">
        <v>8</v>
      </c>
      <c r="I1611" s="116">
        <v>2021</v>
      </c>
      <c r="J1611" t="str">
        <f t="shared" si="51"/>
        <v>8/06/2021</v>
      </c>
      <c r="N1611" s="135">
        <v>44414</v>
      </c>
      <c r="O1611" s="136">
        <v>0.01</v>
      </c>
      <c r="P1611" s="136">
        <v>0.02</v>
      </c>
      <c r="Q1611" s="136">
        <v>0.02</v>
      </c>
      <c r="R1611" s="136" t="s">
        <v>434</v>
      </c>
      <c r="S1611" s="136">
        <v>0.04</v>
      </c>
      <c r="T1611" s="136">
        <v>0.05</v>
      </c>
      <c r="U1611" s="136">
        <v>0.14000000000000001</v>
      </c>
      <c r="V1611" s="136">
        <v>0.32</v>
      </c>
      <c r="W1611" s="136">
        <v>0.77</v>
      </c>
      <c r="X1611" s="136">
        <v>1.2</v>
      </c>
      <c r="Y1611" s="136">
        <v>1.53</v>
      </c>
      <c r="Z1611" s="136">
        <v>2.13</v>
      </c>
      <c r="AA1611" s="136">
        <v>2.21</v>
      </c>
    </row>
    <row r="1612" spans="1:27" ht="23.4" thickBot="1">
      <c r="A1612" s="115" t="s">
        <v>3275</v>
      </c>
      <c r="B1612" s="144">
        <v>0.31</v>
      </c>
      <c r="C1612" s="148">
        <v>-0.22</v>
      </c>
      <c r="D1612" s="116">
        <f t="shared" si="52"/>
        <v>2021</v>
      </c>
      <c r="G1612" s="141" t="s">
        <v>1658</v>
      </c>
      <c r="H1612" s="116">
        <v>9</v>
      </c>
      <c r="I1612" s="116">
        <v>2021</v>
      </c>
      <c r="J1612" t="str">
        <f t="shared" si="51"/>
        <v>9/06/2021</v>
      </c>
      <c r="N1612" s="137">
        <v>44445</v>
      </c>
      <c r="O1612" s="138">
        <v>0.01</v>
      </c>
      <c r="P1612" s="138">
        <v>0.02</v>
      </c>
      <c r="Q1612" s="138">
        <v>0.03</v>
      </c>
      <c r="R1612" s="138" t="s">
        <v>434</v>
      </c>
      <c r="S1612" s="138">
        <v>0.04</v>
      </c>
      <c r="T1612" s="138">
        <v>0.05</v>
      </c>
      <c r="U1612" s="138">
        <v>0.16</v>
      </c>
      <c r="V1612" s="138">
        <v>0.31</v>
      </c>
      <c r="W1612" s="138">
        <v>0.75</v>
      </c>
      <c r="X1612" s="138">
        <v>1.17</v>
      </c>
      <c r="Y1612" s="138">
        <v>1.5</v>
      </c>
      <c r="Z1612" s="138">
        <v>2.1</v>
      </c>
      <c r="AA1612" s="138">
        <v>2.17</v>
      </c>
    </row>
    <row r="1613" spans="1:27" ht="23.4" thickBot="1">
      <c r="A1613" s="115" t="s">
        <v>3276</v>
      </c>
      <c r="B1613" s="143">
        <v>0.3</v>
      </c>
      <c r="C1613" s="147">
        <v>-0.27</v>
      </c>
      <c r="D1613" s="116">
        <f t="shared" si="52"/>
        <v>2021</v>
      </c>
      <c r="G1613" s="140" t="s">
        <v>1658</v>
      </c>
      <c r="H1613" s="116">
        <v>10</v>
      </c>
      <c r="I1613" s="116">
        <v>2021</v>
      </c>
      <c r="J1613" t="str">
        <f t="shared" si="51"/>
        <v>10/06/2021</v>
      </c>
      <c r="N1613" s="135">
        <v>44475</v>
      </c>
      <c r="O1613" s="136">
        <v>0.01</v>
      </c>
      <c r="P1613" s="136">
        <v>0.02</v>
      </c>
      <c r="Q1613" s="136">
        <v>0.03</v>
      </c>
      <c r="R1613" s="136" t="s">
        <v>434</v>
      </c>
      <c r="S1613" s="136">
        <v>0.04</v>
      </c>
      <c r="T1613" s="136">
        <v>0.05</v>
      </c>
      <c r="U1613" s="136">
        <v>0.14000000000000001</v>
      </c>
      <c r="V1613" s="136">
        <v>0.3</v>
      </c>
      <c r="W1613" s="136">
        <v>0.73</v>
      </c>
      <c r="X1613" s="136">
        <v>1.1399999999999999</v>
      </c>
      <c r="Y1613" s="136">
        <v>1.45</v>
      </c>
      <c r="Z1613" s="136">
        <v>2.0699999999999998</v>
      </c>
      <c r="AA1613" s="136">
        <v>2.15</v>
      </c>
    </row>
    <row r="1614" spans="1:27" ht="23.4" thickBot="1">
      <c r="A1614" s="115" t="s">
        <v>3277</v>
      </c>
      <c r="B1614" s="144">
        <v>0.31</v>
      </c>
      <c r="C1614" s="148">
        <v>-0.25</v>
      </c>
      <c r="D1614" s="116">
        <f t="shared" si="52"/>
        <v>2021</v>
      </c>
      <c r="G1614" s="141" t="s">
        <v>1658</v>
      </c>
      <c r="H1614" s="116">
        <v>11</v>
      </c>
      <c r="I1614" s="116">
        <v>2021</v>
      </c>
      <c r="J1614" t="str">
        <f t="shared" si="51"/>
        <v>11/06/2021</v>
      </c>
      <c r="N1614" s="137">
        <v>44506</v>
      </c>
      <c r="O1614" s="138">
        <v>0.01</v>
      </c>
      <c r="P1614" s="138">
        <v>0.02</v>
      </c>
      <c r="Q1614" s="138">
        <v>0.03</v>
      </c>
      <c r="R1614" s="138" t="s">
        <v>434</v>
      </c>
      <c r="S1614" s="138">
        <v>0.04</v>
      </c>
      <c r="T1614" s="138">
        <v>0.05</v>
      </c>
      <c r="U1614" s="138">
        <v>0.16</v>
      </c>
      <c r="V1614" s="138">
        <v>0.31</v>
      </c>
      <c r="W1614" s="138">
        <v>0.76</v>
      </c>
      <c r="X1614" s="138">
        <v>1.1599999999999999</v>
      </c>
      <c r="Y1614" s="138">
        <v>1.47</v>
      </c>
      <c r="Z1614" s="138">
        <v>2.08</v>
      </c>
      <c r="AA1614" s="138">
        <v>2.15</v>
      </c>
    </row>
    <row r="1615" spans="1:27" ht="23.4" thickBot="1">
      <c r="A1615" s="115" t="s">
        <v>3278</v>
      </c>
      <c r="B1615" s="143">
        <v>0.33</v>
      </c>
      <c r="C1615" s="147">
        <v>-0.26</v>
      </c>
      <c r="D1615" s="116">
        <f t="shared" si="52"/>
        <v>2021</v>
      </c>
      <c r="G1615" s="140" t="s">
        <v>1658</v>
      </c>
      <c r="H1615" s="116">
        <v>14</v>
      </c>
      <c r="I1615" s="116">
        <v>2021</v>
      </c>
      <c r="J1615" t="str">
        <f t="shared" si="51"/>
        <v>14/06/2021</v>
      </c>
      <c r="N1615" s="136" t="s">
        <v>1410</v>
      </c>
      <c r="O1615" s="136">
        <v>0.01</v>
      </c>
      <c r="P1615" s="136">
        <v>0.02</v>
      </c>
      <c r="Q1615" s="136">
        <v>0.03</v>
      </c>
      <c r="R1615" s="136" t="s">
        <v>434</v>
      </c>
      <c r="S1615" s="136">
        <v>0.05</v>
      </c>
      <c r="T1615" s="136">
        <v>0.05</v>
      </c>
      <c r="U1615" s="136">
        <v>0.16</v>
      </c>
      <c r="V1615" s="136">
        <v>0.33</v>
      </c>
      <c r="W1615" s="136">
        <v>0.8</v>
      </c>
      <c r="X1615" s="136">
        <v>1.2</v>
      </c>
      <c r="Y1615" s="136">
        <v>1.51</v>
      </c>
      <c r="Z1615" s="136">
        <v>2.12</v>
      </c>
      <c r="AA1615" s="136">
        <v>2.19</v>
      </c>
    </row>
    <row r="1616" spans="1:27" ht="23.4" thickBot="1">
      <c r="A1616" s="115" t="s">
        <v>3279</v>
      </c>
      <c r="B1616" s="144">
        <v>0.34</v>
      </c>
      <c r="C1616" s="148">
        <v>-0.26</v>
      </c>
      <c r="D1616" s="116">
        <f t="shared" si="52"/>
        <v>2021</v>
      </c>
      <c r="G1616" s="141" t="s">
        <v>1658</v>
      </c>
      <c r="H1616" s="116">
        <v>15</v>
      </c>
      <c r="I1616" s="116">
        <v>2021</v>
      </c>
      <c r="J1616" t="str">
        <f t="shared" si="51"/>
        <v>15/06/2021</v>
      </c>
      <c r="N1616" s="138" t="s">
        <v>1411</v>
      </c>
      <c r="O1616" s="138">
        <v>0.02</v>
      </c>
      <c r="P1616" s="138">
        <v>0.02</v>
      </c>
      <c r="Q1616" s="138">
        <v>0.03</v>
      </c>
      <c r="R1616" s="138" t="s">
        <v>434</v>
      </c>
      <c r="S1616" s="138">
        <v>0.05</v>
      </c>
      <c r="T1616" s="138">
        <v>0.08</v>
      </c>
      <c r="U1616" s="138">
        <v>0.16</v>
      </c>
      <c r="V1616" s="138">
        <v>0.34</v>
      </c>
      <c r="W1616" s="138">
        <v>0.79</v>
      </c>
      <c r="X1616" s="138">
        <v>1.21</v>
      </c>
      <c r="Y1616" s="138">
        <v>1.51</v>
      </c>
      <c r="Z1616" s="138">
        <v>2.12</v>
      </c>
      <c r="AA1616" s="138">
        <v>2.2000000000000002</v>
      </c>
    </row>
    <row r="1617" spans="1:27" ht="23.4" thickBot="1">
      <c r="A1617" s="115" t="s">
        <v>3280</v>
      </c>
      <c r="B1617" s="143">
        <v>0.41</v>
      </c>
      <c r="C1617" s="147">
        <v>-0.21</v>
      </c>
      <c r="D1617" s="116">
        <f t="shared" si="52"/>
        <v>2021</v>
      </c>
      <c r="G1617" s="140" t="s">
        <v>1658</v>
      </c>
      <c r="H1617" s="116">
        <v>16</v>
      </c>
      <c r="I1617" s="116">
        <v>2021</v>
      </c>
      <c r="J1617" t="str">
        <f t="shared" si="51"/>
        <v>16/06/2021</v>
      </c>
      <c r="N1617" s="136" t="s">
        <v>1412</v>
      </c>
      <c r="O1617" s="136">
        <v>0.04</v>
      </c>
      <c r="P1617" s="136">
        <v>0.04</v>
      </c>
      <c r="Q1617" s="136">
        <v>0.04</v>
      </c>
      <c r="R1617" s="136" t="s">
        <v>434</v>
      </c>
      <c r="S1617" s="136">
        <v>0.06</v>
      </c>
      <c r="T1617" s="136">
        <v>0.08</v>
      </c>
      <c r="U1617" s="136">
        <v>0.21</v>
      </c>
      <c r="V1617" s="136">
        <v>0.41</v>
      </c>
      <c r="W1617" s="136">
        <v>0.89</v>
      </c>
      <c r="X1617" s="136">
        <v>1.29</v>
      </c>
      <c r="Y1617" s="136">
        <v>1.57</v>
      </c>
      <c r="Z1617" s="136">
        <v>2.13</v>
      </c>
      <c r="AA1617" s="136">
        <v>2.2000000000000002</v>
      </c>
    </row>
    <row r="1618" spans="1:27" ht="23.4" thickBot="1">
      <c r="A1618" s="115" t="s">
        <v>3281</v>
      </c>
      <c r="B1618" s="144">
        <v>0.43</v>
      </c>
      <c r="C1618" s="148">
        <v>-0.24</v>
      </c>
      <c r="D1618" s="116">
        <f t="shared" si="52"/>
        <v>2021</v>
      </c>
      <c r="G1618" s="141" t="s">
        <v>1658</v>
      </c>
      <c r="H1618" s="116">
        <v>17</v>
      </c>
      <c r="I1618" s="116">
        <v>2021</v>
      </c>
      <c r="J1618" t="str">
        <f t="shared" si="51"/>
        <v>17/06/2021</v>
      </c>
      <c r="N1618" s="138" t="s">
        <v>1413</v>
      </c>
      <c r="O1618" s="138">
        <v>0.05</v>
      </c>
      <c r="P1618" s="138">
        <v>0.04</v>
      </c>
      <c r="Q1618" s="138">
        <v>0.04</v>
      </c>
      <c r="R1618" s="138" t="s">
        <v>434</v>
      </c>
      <c r="S1618" s="138">
        <v>0.06</v>
      </c>
      <c r="T1618" s="138">
        <v>0.08</v>
      </c>
      <c r="U1618" s="138">
        <v>0.23</v>
      </c>
      <c r="V1618" s="138">
        <v>0.43</v>
      </c>
      <c r="W1618" s="138">
        <v>0.9</v>
      </c>
      <c r="X1618" s="138">
        <v>1.27</v>
      </c>
      <c r="Y1618" s="138">
        <v>1.52</v>
      </c>
      <c r="Z1618" s="138">
        <v>2.0499999999999998</v>
      </c>
      <c r="AA1618" s="138">
        <v>2.11</v>
      </c>
    </row>
    <row r="1619" spans="1:27" ht="23.4" thickBot="1">
      <c r="A1619" s="115" t="s">
        <v>3282</v>
      </c>
      <c r="B1619" s="143">
        <v>0.47</v>
      </c>
      <c r="C1619" s="147">
        <v>-0.28999999999999998</v>
      </c>
      <c r="D1619" s="116">
        <f t="shared" si="52"/>
        <v>2021</v>
      </c>
      <c r="G1619" s="140" t="s">
        <v>1658</v>
      </c>
      <c r="H1619" s="116">
        <v>18</v>
      </c>
      <c r="I1619" s="116">
        <v>2021</v>
      </c>
      <c r="J1619" t="str">
        <f t="shared" si="51"/>
        <v>18/06/2021</v>
      </c>
      <c r="N1619" s="136" t="s">
        <v>1414</v>
      </c>
      <c r="O1619" s="136">
        <v>0.05</v>
      </c>
      <c r="P1619" s="136">
        <v>0.05</v>
      </c>
      <c r="Q1619" s="136">
        <v>0.05</v>
      </c>
      <c r="R1619" s="136" t="s">
        <v>434</v>
      </c>
      <c r="S1619" s="136">
        <v>0.06</v>
      </c>
      <c r="T1619" s="136">
        <v>0.09</v>
      </c>
      <c r="U1619" s="136">
        <v>0.26</v>
      </c>
      <c r="V1619" s="136">
        <v>0.47</v>
      </c>
      <c r="W1619" s="136">
        <v>0.89</v>
      </c>
      <c r="X1619" s="136">
        <v>1.22</v>
      </c>
      <c r="Y1619" s="136">
        <v>1.45</v>
      </c>
      <c r="Z1619" s="136">
        <v>1.97</v>
      </c>
      <c r="AA1619" s="136">
        <v>2.0099999999999998</v>
      </c>
    </row>
    <row r="1620" spans="1:27" ht="23.4" thickBot="1">
      <c r="A1620" s="115" t="s">
        <v>3283</v>
      </c>
      <c r="B1620" s="144">
        <v>0.48</v>
      </c>
      <c r="C1620" s="148">
        <v>-0.21</v>
      </c>
      <c r="D1620" s="116">
        <f t="shared" si="52"/>
        <v>2021</v>
      </c>
      <c r="G1620" s="141" t="s">
        <v>1658</v>
      </c>
      <c r="H1620" s="116">
        <v>21</v>
      </c>
      <c r="I1620" s="116">
        <v>2021</v>
      </c>
      <c r="J1620" t="str">
        <f t="shared" si="51"/>
        <v>21/06/2021</v>
      </c>
      <c r="N1620" s="138" t="s">
        <v>1415</v>
      </c>
      <c r="O1620" s="138">
        <v>0.04</v>
      </c>
      <c r="P1620" s="138">
        <v>0.04</v>
      </c>
      <c r="Q1620" s="138">
        <v>0.05</v>
      </c>
      <c r="R1620" s="138" t="s">
        <v>434</v>
      </c>
      <c r="S1620" s="138">
        <v>0.06</v>
      </c>
      <c r="T1620" s="138">
        <v>0.09</v>
      </c>
      <c r="U1620" s="138">
        <v>0.27</v>
      </c>
      <c r="V1620" s="138">
        <v>0.48</v>
      </c>
      <c r="W1620" s="138">
        <v>0.9</v>
      </c>
      <c r="X1620" s="138">
        <v>1.25</v>
      </c>
      <c r="Y1620" s="138">
        <v>1.5</v>
      </c>
      <c r="Z1620" s="138">
        <v>2.0499999999999998</v>
      </c>
      <c r="AA1620" s="138">
        <v>2.11</v>
      </c>
    </row>
    <row r="1621" spans="1:27" ht="23.4" thickBot="1">
      <c r="A1621" s="115" t="s">
        <v>3284</v>
      </c>
      <c r="B1621" s="143">
        <v>0.44</v>
      </c>
      <c r="C1621" s="147">
        <v>-0.26</v>
      </c>
      <c r="D1621" s="116">
        <f t="shared" si="52"/>
        <v>2021</v>
      </c>
      <c r="G1621" s="140" t="s">
        <v>1658</v>
      </c>
      <c r="H1621" s="116">
        <v>22</v>
      </c>
      <c r="I1621" s="116">
        <v>2021</v>
      </c>
      <c r="J1621" t="str">
        <f t="shared" si="51"/>
        <v>22/06/2021</v>
      </c>
      <c r="N1621" s="136" t="s">
        <v>1416</v>
      </c>
      <c r="O1621" s="136">
        <v>0.04</v>
      </c>
      <c r="P1621" s="136">
        <v>0.05</v>
      </c>
      <c r="Q1621" s="136">
        <v>0.04</v>
      </c>
      <c r="R1621" s="136" t="s">
        <v>434</v>
      </c>
      <c r="S1621" s="136">
        <v>0.06</v>
      </c>
      <c r="T1621" s="136">
        <v>0.09</v>
      </c>
      <c r="U1621" s="136">
        <v>0.25</v>
      </c>
      <c r="V1621" s="136">
        <v>0.44</v>
      </c>
      <c r="W1621" s="136">
        <v>0.87</v>
      </c>
      <c r="X1621" s="136">
        <v>1.23</v>
      </c>
      <c r="Y1621" s="136">
        <v>1.48</v>
      </c>
      <c r="Z1621" s="136">
        <v>2.0299999999999998</v>
      </c>
      <c r="AA1621" s="136">
        <v>2.1</v>
      </c>
    </row>
    <row r="1622" spans="1:27" ht="23.4" thickBot="1">
      <c r="A1622" s="115" t="s">
        <v>3285</v>
      </c>
      <c r="B1622" s="144">
        <v>0.47</v>
      </c>
      <c r="C1622" s="148">
        <v>-0.26</v>
      </c>
      <c r="D1622" s="116">
        <f t="shared" si="52"/>
        <v>2021</v>
      </c>
      <c r="G1622" s="141" t="s">
        <v>1658</v>
      </c>
      <c r="H1622" s="116">
        <v>23</v>
      </c>
      <c r="I1622" s="116">
        <v>2021</v>
      </c>
      <c r="J1622" t="str">
        <f t="shared" si="51"/>
        <v>23/06/2021</v>
      </c>
      <c r="N1622" s="138" t="s">
        <v>1417</v>
      </c>
      <c r="O1622" s="138">
        <v>0.04</v>
      </c>
      <c r="P1622" s="138">
        <v>0.04</v>
      </c>
      <c r="Q1622" s="138">
        <v>0.05</v>
      </c>
      <c r="R1622" s="138" t="s">
        <v>434</v>
      </c>
      <c r="S1622" s="138">
        <v>0.05</v>
      </c>
      <c r="T1622" s="138">
        <v>0.08</v>
      </c>
      <c r="U1622" s="138">
        <v>0.26</v>
      </c>
      <c r="V1622" s="138">
        <v>0.47</v>
      </c>
      <c r="W1622" s="138">
        <v>0.9</v>
      </c>
      <c r="X1622" s="138">
        <v>1.25</v>
      </c>
      <c r="Y1622" s="138">
        <v>1.5</v>
      </c>
      <c r="Z1622" s="138">
        <v>2.04</v>
      </c>
      <c r="AA1622" s="138">
        <v>2.11</v>
      </c>
    </row>
    <row r="1623" spans="1:27" ht="23.4" thickBot="1">
      <c r="A1623" s="115" t="s">
        <v>3286</v>
      </c>
      <c r="B1623" s="143">
        <v>0.48</v>
      </c>
      <c r="C1623" s="147">
        <v>-0.25</v>
      </c>
      <c r="D1623" s="116">
        <f t="shared" si="52"/>
        <v>2021</v>
      </c>
      <c r="G1623" s="140" t="s">
        <v>1658</v>
      </c>
      <c r="H1623" s="116">
        <v>24</v>
      </c>
      <c r="I1623" s="116">
        <v>2021</v>
      </c>
      <c r="J1623" t="str">
        <f t="shared" si="51"/>
        <v>24/06/2021</v>
      </c>
      <c r="N1623" s="136" t="s">
        <v>1418</v>
      </c>
      <c r="O1623" s="136">
        <v>0.05</v>
      </c>
      <c r="P1623" s="136">
        <v>0.05</v>
      </c>
      <c r="Q1623" s="136">
        <v>0.05</v>
      </c>
      <c r="R1623" s="136" t="s">
        <v>434</v>
      </c>
      <c r="S1623" s="136">
        <v>0.05</v>
      </c>
      <c r="T1623" s="136">
        <v>0.08</v>
      </c>
      <c r="U1623" s="136">
        <v>0.26</v>
      </c>
      <c r="V1623" s="136">
        <v>0.48</v>
      </c>
      <c r="W1623" s="136">
        <v>0.9</v>
      </c>
      <c r="X1623" s="136">
        <v>1.26</v>
      </c>
      <c r="Y1623" s="136">
        <v>1.49</v>
      </c>
      <c r="Z1623" s="136">
        <v>2.0299999999999998</v>
      </c>
      <c r="AA1623" s="136">
        <v>2.1</v>
      </c>
    </row>
    <row r="1624" spans="1:27" ht="23.4" thickBot="1">
      <c r="A1624" s="115" t="s">
        <v>3287</v>
      </c>
      <c r="B1624" s="144">
        <v>0.48</v>
      </c>
      <c r="C1624" s="148">
        <v>-0.23</v>
      </c>
      <c r="D1624" s="116">
        <f t="shared" si="52"/>
        <v>2021</v>
      </c>
      <c r="G1624" s="141" t="s">
        <v>1658</v>
      </c>
      <c r="H1624" s="116">
        <v>25</v>
      </c>
      <c r="I1624" s="116">
        <v>2021</v>
      </c>
      <c r="J1624" t="str">
        <f t="shared" si="51"/>
        <v>25/06/2021</v>
      </c>
      <c r="N1624" s="138" t="s">
        <v>1419</v>
      </c>
      <c r="O1624" s="138">
        <v>0.05</v>
      </c>
      <c r="P1624" s="138">
        <v>0.05</v>
      </c>
      <c r="Q1624" s="138">
        <v>0.06</v>
      </c>
      <c r="R1624" s="138" t="s">
        <v>434</v>
      </c>
      <c r="S1624" s="138">
        <v>0.06</v>
      </c>
      <c r="T1624" s="138">
        <v>0.09</v>
      </c>
      <c r="U1624" s="138">
        <v>0.28000000000000003</v>
      </c>
      <c r="V1624" s="138">
        <v>0.48</v>
      </c>
      <c r="W1624" s="138">
        <v>0.92</v>
      </c>
      <c r="X1624" s="138">
        <v>1.29</v>
      </c>
      <c r="Y1624" s="138">
        <v>1.54</v>
      </c>
      <c r="Z1624" s="138">
        <v>2.09</v>
      </c>
      <c r="AA1624" s="138">
        <v>2.16</v>
      </c>
    </row>
    <row r="1625" spans="1:27" ht="23.4" thickBot="1">
      <c r="A1625" s="115" t="s">
        <v>3288</v>
      </c>
      <c r="B1625" s="143">
        <v>0.47</v>
      </c>
      <c r="C1625" s="147">
        <v>-0.28000000000000003</v>
      </c>
      <c r="D1625" s="116">
        <f t="shared" si="52"/>
        <v>2021</v>
      </c>
      <c r="G1625" s="140" t="s">
        <v>1658</v>
      </c>
      <c r="H1625" s="116">
        <v>28</v>
      </c>
      <c r="I1625" s="116">
        <v>2021</v>
      </c>
      <c r="J1625" t="str">
        <f t="shared" si="51"/>
        <v>28/06/2021</v>
      </c>
      <c r="N1625" s="136" t="s">
        <v>1420</v>
      </c>
      <c r="O1625" s="136">
        <v>0.04</v>
      </c>
      <c r="P1625" s="136">
        <v>0.05</v>
      </c>
      <c r="Q1625" s="136">
        <v>0.05</v>
      </c>
      <c r="R1625" s="136" t="s">
        <v>434</v>
      </c>
      <c r="S1625" s="136">
        <v>0.06</v>
      </c>
      <c r="T1625" s="136">
        <v>0.08</v>
      </c>
      <c r="U1625" s="136">
        <v>0.25</v>
      </c>
      <c r="V1625" s="136">
        <v>0.47</v>
      </c>
      <c r="W1625" s="136">
        <v>0.9</v>
      </c>
      <c r="X1625" s="136">
        <v>1.25</v>
      </c>
      <c r="Y1625" s="136">
        <v>1.49</v>
      </c>
      <c r="Z1625" s="136">
        <v>2.04</v>
      </c>
      <c r="AA1625" s="136">
        <v>2.1</v>
      </c>
    </row>
    <row r="1626" spans="1:27" ht="23.4" thickBot="1">
      <c r="A1626" s="115" t="s">
        <v>3289</v>
      </c>
      <c r="B1626" s="144">
        <v>0.47</v>
      </c>
      <c r="C1626" s="148">
        <v>-0.27</v>
      </c>
      <c r="D1626" s="116">
        <f t="shared" si="52"/>
        <v>2021</v>
      </c>
      <c r="G1626" s="141" t="s">
        <v>1658</v>
      </c>
      <c r="H1626" s="116">
        <v>29</v>
      </c>
      <c r="I1626" s="116">
        <v>2021</v>
      </c>
      <c r="J1626" t="str">
        <f t="shared" si="51"/>
        <v>29/06/2021</v>
      </c>
      <c r="N1626" s="138" t="s">
        <v>1421</v>
      </c>
      <c r="O1626" s="138">
        <v>0.04</v>
      </c>
      <c r="P1626" s="138">
        <v>0.04</v>
      </c>
      <c r="Q1626" s="138">
        <v>0.04</v>
      </c>
      <c r="R1626" s="138" t="s">
        <v>434</v>
      </c>
      <c r="S1626" s="138">
        <v>0.06</v>
      </c>
      <c r="T1626" s="138">
        <v>0.08</v>
      </c>
      <c r="U1626" s="138">
        <v>0.27</v>
      </c>
      <c r="V1626" s="138">
        <v>0.47</v>
      </c>
      <c r="W1626" s="138">
        <v>0.89</v>
      </c>
      <c r="X1626" s="138">
        <v>1.24</v>
      </c>
      <c r="Y1626" s="138">
        <v>1.49</v>
      </c>
      <c r="Z1626" s="138">
        <v>2.0299999999999998</v>
      </c>
      <c r="AA1626" s="138">
        <v>2.1</v>
      </c>
    </row>
    <row r="1627" spans="1:27" ht="23.4" thickBot="1">
      <c r="A1627" s="115" t="s">
        <v>3290</v>
      </c>
      <c r="B1627" s="143">
        <v>0.46</v>
      </c>
      <c r="C1627" s="147">
        <v>-0.3</v>
      </c>
      <c r="D1627" s="116">
        <f t="shared" si="52"/>
        <v>2021</v>
      </c>
      <c r="G1627" s="140" t="s">
        <v>1658</v>
      </c>
      <c r="H1627" s="116">
        <v>30</v>
      </c>
      <c r="I1627" s="116">
        <v>2021</v>
      </c>
      <c r="J1627" t="str">
        <f t="shared" si="51"/>
        <v>30/06/2021</v>
      </c>
      <c r="N1627" s="136" t="s">
        <v>1422</v>
      </c>
      <c r="O1627" s="136">
        <v>0.05</v>
      </c>
      <c r="P1627" s="136">
        <v>0.05</v>
      </c>
      <c r="Q1627" s="136">
        <v>0.05</v>
      </c>
      <c r="R1627" s="136" t="s">
        <v>434</v>
      </c>
      <c r="S1627" s="136">
        <v>0.06</v>
      </c>
      <c r="T1627" s="136">
        <v>7.0000000000000007E-2</v>
      </c>
      <c r="U1627" s="136">
        <v>0.25</v>
      </c>
      <c r="V1627" s="136">
        <v>0.46</v>
      </c>
      <c r="W1627" s="136">
        <v>0.87</v>
      </c>
      <c r="X1627" s="136">
        <v>1.21</v>
      </c>
      <c r="Y1627" s="136">
        <v>1.45</v>
      </c>
      <c r="Z1627" s="136">
        <v>2</v>
      </c>
      <c r="AA1627" s="136">
        <v>2.06</v>
      </c>
    </row>
    <row r="1628" spans="1:27" ht="23.4" thickBot="1">
      <c r="A1628" s="115" t="s">
        <v>3291</v>
      </c>
      <c r="B1628" s="144">
        <v>0.47</v>
      </c>
      <c r="C1628" s="148">
        <v>-0.3</v>
      </c>
      <c r="D1628" s="116">
        <f t="shared" si="52"/>
        <v>2021</v>
      </c>
      <c r="G1628" s="141" t="s">
        <v>1659</v>
      </c>
      <c r="H1628" s="116">
        <v>1</v>
      </c>
      <c r="I1628" s="116">
        <v>2021</v>
      </c>
      <c r="J1628" t="str">
        <f t="shared" si="51"/>
        <v>1/07/2021</v>
      </c>
      <c r="N1628" s="137">
        <v>44203</v>
      </c>
      <c r="O1628" s="138">
        <v>0.05</v>
      </c>
      <c r="P1628" s="138">
        <v>0.05</v>
      </c>
      <c r="Q1628" s="138">
        <v>0.05</v>
      </c>
      <c r="R1628" s="138" t="s">
        <v>434</v>
      </c>
      <c r="S1628" s="138">
        <v>0.05</v>
      </c>
      <c r="T1628" s="138">
        <v>0.09</v>
      </c>
      <c r="U1628" s="138">
        <v>0.25</v>
      </c>
      <c r="V1628" s="138">
        <v>0.47</v>
      </c>
      <c r="W1628" s="138">
        <v>0.89</v>
      </c>
      <c r="X1628" s="138">
        <v>1.24</v>
      </c>
      <c r="Y1628" s="138">
        <v>1.48</v>
      </c>
      <c r="Z1628" s="138">
        <v>2.0099999999999998</v>
      </c>
      <c r="AA1628" s="138">
        <v>2.0699999999999998</v>
      </c>
    </row>
    <row r="1629" spans="1:27" ht="23.4" thickBot="1">
      <c r="A1629" s="115" t="s">
        <v>3292</v>
      </c>
      <c r="B1629" s="143">
        <v>0.45</v>
      </c>
      <c r="C1629" s="147">
        <v>-0.32</v>
      </c>
      <c r="D1629" s="116">
        <f t="shared" si="52"/>
        <v>2021</v>
      </c>
      <c r="G1629" s="140" t="s">
        <v>1659</v>
      </c>
      <c r="H1629" s="116">
        <v>2</v>
      </c>
      <c r="I1629" s="116">
        <v>2021</v>
      </c>
      <c r="J1629" t="str">
        <f t="shared" si="51"/>
        <v>2/07/2021</v>
      </c>
      <c r="N1629" s="135">
        <v>44234</v>
      </c>
      <c r="O1629" s="136">
        <v>0.05</v>
      </c>
      <c r="P1629" s="136">
        <v>0.05</v>
      </c>
      <c r="Q1629" s="136">
        <v>0.05</v>
      </c>
      <c r="R1629" s="136" t="s">
        <v>434</v>
      </c>
      <c r="S1629" s="136">
        <v>0.05</v>
      </c>
      <c r="T1629" s="136">
        <v>0.08</v>
      </c>
      <c r="U1629" s="136">
        <v>0.24</v>
      </c>
      <c r="V1629" s="136">
        <v>0.45</v>
      </c>
      <c r="W1629" s="136">
        <v>0.86</v>
      </c>
      <c r="X1629" s="136">
        <v>1.19</v>
      </c>
      <c r="Y1629" s="136">
        <v>1.44</v>
      </c>
      <c r="Z1629" s="136">
        <v>1.98</v>
      </c>
      <c r="AA1629" s="136">
        <v>2.0499999999999998</v>
      </c>
    </row>
    <row r="1630" spans="1:27" ht="23.4" thickBot="1">
      <c r="A1630" s="115" t="s">
        <v>3293</v>
      </c>
      <c r="B1630" s="144">
        <v>0.42</v>
      </c>
      <c r="C1630" s="148">
        <v>-0.36</v>
      </c>
      <c r="D1630" s="116">
        <f t="shared" si="52"/>
        <v>2021</v>
      </c>
      <c r="G1630" s="141" t="s">
        <v>1659</v>
      </c>
      <c r="H1630" s="116">
        <v>6</v>
      </c>
      <c r="I1630" s="116">
        <v>2021</v>
      </c>
      <c r="J1630" t="str">
        <f t="shared" si="51"/>
        <v>6/07/2021</v>
      </c>
      <c r="N1630" s="137">
        <v>44354</v>
      </c>
      <c r="O1630" s="138">
        <v>0.05</v>
      </c>
      <c r="P1630" s="138">
        <v>0.05</v>
      </c>
      <c r="Q1630" s="138">
        <v>0.05</v>
      </c>
      <c r="R1630" s="138" t="s">
        <v>434</v>
      </c>
      <c r="S1630" s="138">
        <v>0.06</v>
      </c>
      <c r="T1630" s="138">
        <v>7.0000000000000007E-2</v>
      </c>
      <c r="U1630" s="138">
        <v>0.22</v>
      </c>
      <c r="V1630" s="138">
        <v>0.42</v>
      </c>
      <c r="W1630" s="138">
        <v>0.81</v>
      </c>
      <c r="X1630" s="138">
        <v>1.1299999999999999</v>
      </c>
      <c r="Y1630" s="138">
        <v>1.37</v>
      </c>
      <c r="Z1630" s="138">
        <v>1.92</v>
      </c>
      <c r="AA1630" s="138">
        <v>2</v>
      </c>
    </row>
    <row r="1631" spans="1:27" ht="23.4" thickBot="1">
      <c r="A1631" s="115" t="s">
        <v>3294</v>
      </c>
      <c r="B1631" s="143">
        <v>0.41</v>
      </c>
      <c r="C1631" s="147">
        <v>-0.38</v>
      </c>
      <c r="D1631" s="116">
        <f t="shared" si="52"/>
        <v>2021</v>
      </c>
      <c r="G1631" s="140" t="s">
        <v>1659</v>
      </c>
      <c r="H1631" s="116">
        <v>7</v>
      </c>
      <c r="I1631" s="116">
        <v>2021</v>
      </c>
      <c r="J1631" t="str">
        <f t="shared" si="51"/>
        <v>7/07/2021</v>
      </c>
      <c r="N1631" s="135">
        <v>44384</v>
      </c>
      <c r="O1631" s="136">
        <v>0.05</v>
      </c>
      <c r="P1631" s="136">
        <v>0.05</v>
      </c>
      <c r="Q1631" s="136">
        <v>0.05</v>
      </c>
      <c r="R1631" s="136" t="s">
        <v>434</v>
      </c>
      <c r="S1631" s="136">
        <v>0.05</v>
      </c>
      <c r="T1631" s="136">
        <v>0.08</v>
      </c>
      <c r="U1631" s="136">
        <v>0.22</v>
      </c>
      <c r="V1631" s="136">
        <v>0.41</v>
      </c>
      <c r="W1631" s="136">
        <v>0.79</v>
      </c>
      <c r="X1631" s="136">
        <v>1.0900000000000001</v>
      </c>
      <c r="Y1631" s="136">
        <v>1.33</v>
      </c>
      <c r="Z1631" s="136">
        <v>1.87</v>
      </c>
      <c r="AA1631" s="136">
        <v>1.94</v>
      </c>
    </row>
    <row r="1632" spans="1:27" ht="23.4" thickBot="1">
      <c r="A1632" s="115" t="s">
        <v>3295</v>
      </c>
      <c r="B1632" s="144">
        <v>0.37</v>
      </c>
      <c r="C1632" s="148">
        <v>-0.35</v>
      </c>
      <c r="D1632" s="116">
        <f t="shared" si="52"/>
        <v>2021</v>
      </c>
      <c r="G1632" s="141" t="s">
        <v>1659</v>
      </c>
      <c r="H1632" s="116">
        <v>8</v>
      </c>
      <c r="I1632" s="116">
        <v>2021</v>
      </c>
      <c r="J1632" t="str">
        <f t="shared" si="51"/>
        <v>8/07/2021</v>
      </c>
      <c r="N1632" s="137">
        <v>44415</v>
      </c>
      <c r="O1632" s="138">
        <v>0.06</v>
      </c>
      <c r="P1632" s="138">
        <v>0.05</v>
      </c>
      <c r="Q1632" s="138">
        <v>0.06</v>
      </c>
      <c r="R1632" s="138" t="s">
        <v>434</v>
      </c>
      <c r="S1632" s="138">
        <v>0.06</v>
      </c>
      <c r="T1632" s="138">
        <v>7.0000000000000007E-2</v>
      </c>
      <c r="U1632" s="138">
        <v>0.19</v>
      </c>
      <c r="V1632" s="138">
        <v>0.37</v>
      </c>
      <c r="W1632" s="138">
        <v>0.74</v>
      </c>
      <c r="X1632" s="138">
        <v>1.06</v>
      </c>
      <c r="Y1632" s="138">
        <v>1.3</v>
      </c>
      <c r="Z1632" s="138">
        <v>1.84</v>
      </c>
      <c r="AA1632" s="138">
        <v>1.91</v>
      </c>
    </row>
    <row r="1633" spans="1:27" ht="23.4" thickBot="1">
      <c r="A1633" s="115" t="s">
        <v>3296</v>
      </c>
      <c r="B1633" s="143">
        <v>0.41</v>
      </c>
      <c r="C1633" s="147">
        <v>-0.33</v>
      </c>
      <c r="D1633" s="116">
        <f t="shared" si="52"/>
        <v>2021</v>
      </c>
      <c r="G1633" s="140" t="s">
        <v>1659</v>
      </c>
      <c r="H1633" s="116">
        <v>9</v>
      </c>
      <c r="I1633" s="116">
        <v>2021</v>
      </c>
      <c r="J1633" t="str">
        <f t="shared" si="51"/>
        <v>9/07/2021</v>
      </c>
      <c r="N1633" s="135">
        <v>44446</v>
      </c>
      <c r="O1633" s="136">
        <v>0.06</v>
      </c>
      <c r="P1633" s="136">
        <v>0.05</v>
      </c>
      <c r="Q1633" s="136">
        <v>0.06</v>
      </c>
      <c r="R1633" s="136" t="s">
        <v>434</v>
      </c>
      <c r="S1633" s="136">
        <v>0.05</v>
      </c>
      <c r="T1633" s="136">
        <v>0.08</v>
      </c>
      <c r="U1633" s="136">
        <v>0.23</v>
      </c>
      <c r="V1633" s="136">
        <v>0.41</v>
      </c>
      <c r="W1633" s="136">
        <v>0.79</v>
      </c>
      <c r="X1633" s="136">
        <v>1.1200000000000001</v>
      </c>
      <c r="Y1633" s="136">
        <v>1.37</v>
      </c>
      <c r="Z1633" s="136">
        <v>1.91</v>
      </c>
      <c r="AA1633" s="136">
        <v>1.99</v>
      </c>
    </row>
    <row r="1634" spans="1:27" ht="23.4" thickBot="1">
      <c r="A1634" s="115" t="s">
        <v>3297</v>
      </c>
      <c r="B1634" s="144">
        <v>0.43</v>
      </c>
      <c r="C1634" s="148">
        <v>-0.35</v>
      </c>
      <c r="D1634" s="116">
        <f t="shared" si="52"/>
        <v>2021</v>
      </c>
      <c r="G1634" s="141" t="s">
        <v>1659</v>
      </c>
      <c r="H1634" s="116">
        <v>12</v>
      </c>
      <c r="I1634" s="116">
        <v>2021</v>
      </c>
      <c r="J1634" t="str">
        <f t="shared" si="51"/>
        <v>12/07/2021</v>
      </c>
      <c r="N1634" s="137">
        <v>44537</v>
      </c>
      <c r="O1634" s="138">
        <v>0.05</v>
      </c>
      <c r="P1634" s="138">
        <v>0.05</v>
      </c>
      <c r="Q1634" s="138">
        <v>0.05</v>
      </c>
      <c r="R1634" s="138" t="s">
        <v>434</v>
      </c>
      <c r="S1634" s="138">
        <v>0.06</v>
      </c>
      <c r="T1634" s="138">
        <v>0.08</v>
      </c>
      <c r="U1634" s="138">
        <v>0.23</v>
      </c>
      <c r="V1634" s="138">
        <v>0.43</v>
      </c>
      <c r="W1634" s="138">
        <v>0.81</v>
      </c>
      <c r="X1634" s="138">
        <v>1.1299999999999999</v>
      </c>
      <c r="Y1634" s="138">
        <v>1.38</v>
      </c>
      <c r="Z1634" s="138">
        <v>1.93</v>
      </c>
      <c r="AA1634" s="138">
        <v>2</v>
      </c>
    </row>
    <row r="1635" spans="1:27" ht="23.4" thickBot="1">
      <c r="A1635" s="115" t="s">
        <v>3298</v>
      </c>
      <c r="B1635" s="143">
        <v>0.47</v>
      </c>
      <c r="C1635" s="147">
        <v>-0.33</v>
      </c>
      <c r="D1635" s="116">
        <f t="shared" si="52"/>
        <v>2021</v>
      </c>
      <c r="G1635" s="140" t="s">
        <v>1659</v>
      </c>
      <c r="H1635" s="116">
        <v>13</v>
      </c>
      <c r="I1635" s="116">
        <v>2021</v>
      </c>
      <c r="J1635" t="str">
        <f t="shared" si="51"/>
        <v>13/07/2021</v>
      </c>
      <c r="N1635" s="136" t="s">
        <v>1423</v>
      </c>
      <c r="O1635" s="136">
        <v>0.05</v>
      </c>
      <c r="P1635" s="136">
        <v>0.05</v>
      </c>
      <c r="Q1635" s="136">
        <v>0.05</v>
      </c>
      <c r="R1635" s="136" t="s">
        <v>434</v>
      </c>
      <c r="S1635" s="136">
        <v>0.06</v>
      </c>
      <c r="T1635" s="136">
        <v>0.08</v>
      </c>
      <c r="U1635" s="136">
        <v>0.26</v>
      </c>
      <c r="V1635" s="136">
        <v>0.47</v>
      </c>
      <c r="W1635" s="136">
        <v>0.85</v>
      </c>
      <c r="X1635" s="136">
        <v>1.1599999999999999</v>
      </c>
      <c r="Y1635" s="136">
        <v>1.42</v>
      </c>
      <c r="Z1635" s="136">
        <v>1.96</v>
      </c>
      <c r="AA1635" s="136">
        <v>2.04</v>
      </c>
    </row>
    <row r="1636" spans="1:27" ht="23.4" thickBot="1">
      <c r="A1636" s="115" t="s">
        <v>3299</v>
      </c>
      <c r="B1636" s="144">
        <v>0.44</v>
      </c>
      <c r="C1636" s="148">
        <v>-0.35</v>
      </c>
      <c r="D1636" s="116">
        <f t="shared" si="52"/>
        <v>2021</v>
      </c>
      <c r="G1636" s="141" t="s">
        <v>1659</v>
      </c>
      <c r="H1636" s="116">
        <v>14</v>
      </c>
      <c r="I1636" s="116">
        <v>2021</v>
      </c>
      <c r="J1636" t="str">
        <f t="shared" si="51"/>
        <v>14/07/2021</v>
      </c>
      <c r="N1636" s="138" t="s">
        <v>1424</v>
      </c>
      <c r="O1636" s="138">
        <v>0.06</v>
      </c>
      <c r="P1636" s="138">
        <v>0.05</v>
      </c>
      <c r="Q1636" s="138">
        <v>0.06</v>
      </c>
      <c r="R1636" s="138" t="s">
        <v>434</v>
      </c>
      <c r="S1636" s="138">
        <v>0.05</v>
      </c>
      <c r="T1636" s="138">
        <v>0.08</v>
      </c>
      <c r="U1636" s="138">
        <v>0.23</v>
      </c>
      <c r="V1636" s="138">
        <v>0.44</v>
      </c>
      <c r="W1636" s="138">
        <v>0.8</v>
      </c>
      <c r="X1636" s="138">
        <v>1.1100000000000001</v>
      </c>
      <c r="Y1636" s="138">
        <v>1.37</v>
      </c>
      <c r="Z1636" s="138">
        <v>1.91</v>
      </c>
      <c r="AA1636" s="138">
        <v>1.98</v>
      </c>
    </row>
    <row r="1637" spans="1:27" ht="23.4" thickBot="1">
      <c r="A1637" s="115" t="s">
        <v>3300</v>
      </c>
      <c r="B1637" s="143">
        <v>0.43</v>
      </c>
      <c r="C1637" s="147">
        <v>-0.39</v>
      </c>
      <c r="D1637" s="116">
        <f t="shared" si="52"/>
        <v>2021</v>
      </c>
      <c r="G1637" s="140" t="s">
        <v>1659</v>
      </c>
      <c r="H1637" s="116">
        <v>15</v>
      </c>
      <c r="I1637" s="116">
        <v>2021</v>
      </c>
      <c r="J1637" t="str">
        <f t="shared" si="51"/>
        <v>15/07/2021</v>
      </c>
      <c r="N1637" s="136" t="s">
        <v>1425</v>
      </c>
      <c r="O1637" s="136">
        <v>0.05</v>
      </c>
      <c r="P1637" s="136">
        <v>0.05</v>
      </c>
      <c r="Q1637" s="136">
        <v>0.05</v>
      </c>
      <c r="R1637" s="136" t="s">
        <v>434</v>
      </c>
      <c r="S1637" s="136">
        <v>0.05</v>
      </c>
      <c r="T1637" s="136">
        <v>7.0000000000000007E-2</v>
      </c>
      <c r="U1637" s="136">
        <v>0.23</v>
      </c>
      <c r="V1637" s="136">
        <v>0.43</v>
      </c>
      <c r="W1637" s="136">
        <v>0.78</v>
      </c>
      <c r="X1637" s="136">
        <v>1.07</v>
      </c>
      <c r="Y1637" s="136">
        <v>1.31</v>
      </c>
      <c r="Z1637" s="136">
        <v>1.85</v>
      </c>
      <c r="AA1637" s="136">
        <v>1.92</v>
      </c>
    </row>
    <row r="1638" spans="1:27" ht="23.4" thickBot="1">
      <c r="A1638" s="115" t="s">
        <v>3301</v>
      </c>
      <c r="B1638" s="144">
        <v>0.43</v>
      </c>
      <c r="C1638" s="148">
        <v>-0.4</v>
      </c>
      <c r="D1638" s="116">
        <f t="shared" si="52"/>
        <v>2021</v>
      </c>
      <c r="G1638" s="141" t="s">
        <v>1659</v>
      </c>
      <c r="H1638" s="116">
        <v>16</v>
      </c>
      <c r="I1638" s="116">
        <v>2021</v>
      </c>
      <c r="J1638" t="str">
        <f t="shared" si="51"/>
        <v>16/07/2021</v>
      </c>
      <c r="N1638" s="138" t="s">
        <v>1426</v>
      </c>
      <c r="O1638" s="138">
        <v>0.05</v>
      </c>
      <c r="P1638" s="138">
        <v>0.05</v>
      </c>
      <c r="Q1638" s="138">
        <v>0.05</v>
      </c>
      <c r="R1638" s="138" t="s">
        <v>434</v>
      </c>
      <c r="S1638" s="138">
        <v>0.05</v>
      </c>
      <c r="T1638" s="138">
        <v>0.08</v>
      </c>
      <c r="U1638" s="138">
        <v>0.25</v>
      </c>
      <c r="V1638" s="138">
        <v>0.43</v>
      </c>
      <c r="W1638" s="138">
        <v>0.79</v>
      </c>
      <c r="X1638" s="138">
        <v>1.08</v>
      </c>
      <c r="Y1638" s="138">
        <v>1.31</v>
      </c>
      <c r="Z1638" s="138">
        <v>1.86</v>
      </c>
      <c r="AA1638" s="138">
        <v>1.93</v>
      </c>
    </row>
    <row r="1639" spans="1:27" ht="23.4" thickBot="1">
      <c r="A1639" s="115" t="s">
        <v>3302</v>
      </c>
      <c r="B1639" s="143">
        <v>0.38</v>
      </c>
      <c r="C1639" s="147">
        <v>-0.44</v>
      </c>
      <c r="D1639" s="116">
        <f t="shared" si="52"/>
        <v>2021</v>
      </c>
      <c r="G1639" s="140" t="s">
        <v>1659</v>
      </c>
      <c r="H1639" s="116">
        <v>19</v>
      </c>
      <c r="I1639" s="116">
        <v>2021</v>
      </c>
      <c r="J1639" t="str">
        <f t="shared" si="51"/>
        <v>19/07/2021</v>
      </c>
      <c r="N1639" s="136" t="s">
        <v>1427</v>
      </c>
      <c r="O1639" s="136">
        <v>0.05</v>
      </c>
      <c r="P1639" s="136">
        <v>0.05</v>
      </c>
      <c r="Q1639" s="136">
        <v>0.05</v>
      </c>
      <c r="R1639" s="136" t="s">
        <v>434</v>
      </c>
      <c r="S1639" s="136">
        <v>0.06</v>
      </c>
      <c r="T1639" s="136">
        <v>7.0000000000000007E-2</v>
      </c>
      <c r="U1639" s="136">
        <v>0.21</v>
      </c>
      <c r="V1639" s="136">
        <v>0.38</v>
      </c>
      <c r="W1639" s="136">
        <v>0.7</v>
      </c>
      <c r="X1639" s="136">
        <v>0.97</v>
      </c>
      <c r="Y1639" s="136">
        <v>1.19</v>
      </c>
      <c r="Z1639" s="136">
        <v>1.74</v>
      </c>
      <c r="AA1639" s="136">
        <v>1.81</v>
      </c>
    </row>
    <row r="1640" spans="1:27" ht="23.4" thickBot="1">
      <c r="A1640" s="115" t="s">
        <v>3303</v>
      </c>
      <c r="B1640" s="144">
        <v>0.37</v>
      </c>
      <c r="C1640" s="148">
        <v>-0.4</v>
      </c>
      <c r="D1640" s="116">
        <f t="shared" si="52"/>
        <v>2021</v>
      </c>
      <c r="G1640" s="141" t="s">
        <v>1659</v>
      </c>
      <c r="H1640" s="116">
        <v>20</v>
      </c>
      <c r="I1640" s="116">
        <v>2021</v>
      </c>
      <c r="J1640" t="str">
        <f t="shared" si="51"/>
        <v>20/07/2021</v>
      </c>
      <c r="N1640" s="138" t="s">
        <v>1428</v>
      </c>
      <c r="O1640" s="138">
        <v>0.05</v>
      </c>
      <c r="P1640" s="138">
        <v>0.05</v>
      </c>
      <c r="Q1640" s="138">
        <v>0.05</v>
      </c>
      <c r="R1640" s="138" t="s">
        <v>434</v>
      </c>
      <c r="S1640" s="138">
        <v>0.06</v>
      </c>
      <c r="T1640" s="138">
        <v>0.08</v>
      </c>
      <c r="U1640" s="138">
        <v>0.2</v>
      </c>
      <c r="V1640" s="138">
        <v>0.37</v>
      </c>
      <c r="W1640" s="138">
        <v>0.69</v>
      </c>
      <c r="X1640" s="138">
        <v>0.98</v>
      </c>
      <c r="Y1640" s="138">
        <v>1.23</v>
      </c>
      <c r="Z1640" s="138">
        <v>1.79</v>
      </c>
      <c r="AA1640" s="138">
        <v>1.88</v>
      </c>
    </row>
    <row r="1641" spans="1:27" ht="23.4" thickBot="1">
      <c r="A1641" s="115" t="s">
        <v>3304</v>
      </c>
      <c r="B1641" s="143">
        <v>0.39</v>
      </c>
      <c r="C1641" s="147">
        <v>-0.36</v>
      </c>
      <c r="D1641" s="116">
        <f t="shared" si="52"/>
        <v>2021</v>
      </c>
      <c r="G1641" s="140" t="s">
        <v>1659</v>
      </c>
      <c r="H1641" s="116">
        <v>21</v>
      </c>
      <c r="I1641" s="116">
        <v>2021</v>
      </c>
      <c r="J1641" t="str">
        <f t="shared" si="51"/>
        <v>21/07/2021</v>
      </c>
      <c r="N1641" s="136" t="s">
        <v>1429</v>
      </c>
      <c r="O1641" s="136">
        <v>0.04</v>
      </c>
      <c r="P1641" s="136">
        <v>0.04</v>
      </c>
      <c r="Q1641" s="136">
        <v>0.05</v>
      </c>
      <c r="R1641" s="136" t="s">
        <v>434</v>
      </c>
      <c r="S1641" s="136">
        <v>0.05</v>
      </c>
      <c r="T1641" s="136">
        <v>7.0000000000000007E-2</v>
      </c>
      <c r="U1641" s="136">
        <v>0.22</v>
      </c>
      <c r="V1641" s="136">
        <v>0.39</v>
      </c>
      <c r="W1641" s="136">
        <v>0.74</v>
      </c>
      <c r="X1641" s="136">
        <v>1.05</v>
      </c>
      <c r="Y1641" s="136">
        <v>1.3</v>
      </c>
      <c r="Z1641" s="136">
        <v>1.87</v>
      </c>
      <c r="AA1641" s="136">
        <v>1.94</v>
      </c>
    </row>
    <row r="1642" spans="1:27" ht="23.4" thickBot="1">
      <c r="A1642" s="115" t="s">
        <v>3305</v>
      </c>
      <c r="B1642" s="144">
        <v>0.37</v>
      </c>
      <c r="C1642" s="148">
        <v>-0.39</v>
      </c>
      <c r="D1642" s="116">
        <f t="shared" si="52"/>
        <v>2021</v>
      </c>
      <c r="G1642" s="141" t="s">
        <v>1659</v>
      </c>
      <c r="H1642" s="116">
        <v>22</v>
      </c>
      <c r="I1642" s="116">
        <v>2021</v>
      </c>
      <c r="J1642" t="str">
        <f t="shared" si="51"/>
        <v>22/07/2021</v>
      </c>
      <c r="N1642" s="138" t="s">
        <v>1430</v>
      </c>
      <c r="O1642" s="138">
        <v>0.04</v>
      </c>
      <c r="P1642" s="138">
        <v>0.04</v>
      </c>
      <c r="Q1642" s="138">
        <v>0.05</v>
      </c>
      <c r="R1642" s="138" t="s">
        <v>434</v>
      </c>
      <c r="S1642" s="138">
        <v>0.05</v>
      </c>
      <c r="T1642" s="138">
        <v>7.0000000000000007E-2</v>
      </c>
      <c r="U1642" s="138">
        <v>0.2</v>
      </c>
      <c r="V1642" s="138">
        <v>0.37</v>
      </c>
      <c r="W1642" s="138">
        <v>0.71</v>
      </c>
      <c r="X1642" s="138">
        <v>1.02</v>
      </c>
      <c r="Y1642" s="138">
        <v>1.27</v>
      </c>
      <c r="Z1642" s="138">
        <v>1.82</v>
      </c>
      <c r="AA1642" s="138">
        <v>1.9</v>
      </c>
    </row>
    <row r="1643" spans="1:27" ht="23.4" thickBot="1">
      <c r="A1643" s="115" t="s">
        <v>3306</v>
      </c>
      <c r="B1643" s="143">
        <v>0.38</v>
      </c>
      <c r="C1643" s="147">
        <v>-0.42</v>
      </c>
      <c r="D1643" s="116">
        <f t="shared" si="52"/>
        <v>2021</v>
      </c>
      <c r="G1643" s="140" t="s">
        <v>1659</v>
      </c>
      <c r="H1643" s="116">
        <v>23</v>
      </c>
      <c r="I1643" s="116">
        <v>2021</v>
      </c>
      <c r="J1643" t="str">
        <f t="shared" si="51"/>
        <v>23/07/2021</v>
      </c>
      <c r="N1643" s="136" t="s">
        <v>1431</v>
      </c>
      <c r="O1643" s="136">
        <v>0.05</v>
      </c>
      <c r="P1643" s="136">
        <v>0.05</v>
      </c>
      <c r="Q1643" s="136">
        <v>0.05</v>
      </c>
      <c r="R1643" s="136" t="s">
        <v>434</v>
      </c>
      <c r="S1643" s="136">
        <v>0.05</v>
      </c>
      <c r="T1643" s="136">
        <v>7.0000000000000007E-2</v>
      </c>
      <c r="U1643" s="136">
        <v>0.22</v>
      </c>
      <c r="V1643" s="136">
        <v>0.38</v>
      </c>
      <c r="W1643" s="136">
        <v>0.72</v>
      </c>
      <c r="X1643" s="136">
        <v>1.04</v>
      </c>
      <c r="Y1643" s="136">
        <v>1.3</v>
      </c>
      <c r="Z1643" s="136">
        <v>1.85</v>
      </c>
      <c r="AA1643" s="136">
        <v>1.92</v>
      </c>
    </row>
    <row r="1644" spans="1:27" ht="23.4" thickBot="1">
      <c r="A1644" s="115" t="s">
        <v>3307</v>
      </c>
      <c r="B1644" s="144">
        <v>0.38</v>
      </c>
      <c r="C1644" s="148">
        <v>-0.47</v>
      </c>
      <c r="D1644" s="116">
        <f t="shared" si="52"/>
        <v>2021</v>
      </c>
      <c r="G1644" s="141" t="s">
        <v>1659</v>
      </c>
      <c r="H1644" s="116">
        <v>26</v>
      </c>
      <c r="I1644" s="116">
        <v>2021</v>
      </c>
      <c r="J1644" t="str">
        <f t="shared" si="51"/>
        <v>26/07/2021</v>
      </c>
      <c r="N1644" s="138" t="s">
        <v>1432</v>
      </c>
      <c r="O1644" s="138">
        <v>0.05</v>
      </c>
      <c r="P1644" s="138">
        <v>0.05</v>
      </c>
      <c r="Q1644" s="138">
        <v>0.05</v>
      </c>
      <c r="R1644" s="138" t="s">
        <v>434</v>
      </c>
      <c r="S1644" s="138">
        <v>0.06</v>
      </c>
      <c r="T1644" s="138">
        <v>0.08</v>
      </c>
      <c r="U1644" s="138">
        <v>0.22</v>
      </c>
      <c r="V1644" s="138">
        <v>0.38</v>
      </c>
      <c r="W1644" s="138">
        <v>0.73</v>
      </c>
      <c r="X1644" s="138">
        <v>1.04</v>
      </c>
      <c r="Y1644" s="138">
        <v>1.29</v>
      </c>
      <c r="Z1644" s="138">
        <v>1.85</v>
      </c>
      <c r="AA1644" s="138">
        <v>1.93</v>
      </c>
    </row>
    <row r="1645" spans="1:27" ht="23.4" thickBot="1">
      <c r="A1645" s="115" t="s">
        <v>3308</v>
      </c>
      <c r="B1645" s="143">
        <v>0.37</v>
      </c>
      <c r="C1645" s="147">
        <v>-0.47</v>
      </c>
      <c r="D1645" s="116">
        <f t="shared" si="52"/>
        <v>2021</v>
      </c>
      <c r="G1645" s="140" t="s">
        <v>1659</v>
      </c>
      <c r="H1645" s="116">
        <v>27</v>
      </c>
      <c r="I1645" s="116">
        <v>2021</v>
      </c>
      <c r="J1645" t="str">
        <f t="shared" si="51"/>
        <v>27/07/2021</v>
      </c>
      <c r="N1645" s="136" t="s">
        <v>1433</v>
      </c>
      <c r="O1645" s="136">
        <v>0.04</v>
      </c>
      <c r="P1645" s="136">
        <v>0.05</v>
      </c>
      <c r="Q1645" s="136">
        <v>0.05</v>
      </c>
      <c r="R1645" s="136" t="s">
        <v>434</v>
      </c>
      <c r="S1645" s="136">
        <v>0.05</v>
      </c>
      <c r="T1645" s="136">
        <v>7.0000000000000007E-2</v>
      </c>
      <c r="U1645" s="136">
        <v>0.2</v>
      </c>
      <c r="V1645" s="136">
        <v>0.37</v>
      </c>
      <c r="W1645" s="136">
        <v>0.71</v>
      </c>
      <c r="X1645" s="136">
        <v>1.01</v>
      </c>
      <c r="Y1645" s="136">
        <v>1.25</v>
      </c>
      <c r="Z1645" s="136">
        <v>1.81</v>
      </c>
      <c r="AA1645" s="136">
        <v>1.89</v>
      </c>
    </row>
    <row r="1646" spans="1:27" ht="23.4" thickBot="1">
      <c r="A1646" s="115" t="s">
        <v>3309</v>
      </c>
      <c r="B1646" s="144">
        <v>0.38</v>
      </c>
      <c r="C1646" s="148">
        <v>-0.47</v>
      </c>
      <c r="D1646" s="116">
        <f t="shared" si="52"/>
        <v>2021</v>
      </c>
      <c r="G1646" s="141" t="s">
        <v>1659</v>
      </c>
      <c r="H1646" s="116">
        <v>28</v>
      </c>
      <c r="I1646" s="116">
        <v>2021</v>
      </c>
      <c r="J1646" t="str">
        <f t="shared" si="51"/>
        <v>28/07/2021</v>
      </c>
      <c r="N1646" s="138" t="s">
        <v>1434</v>
      </c>
      <c r="O1646" s="138">
        <v>0.04</v>
      </c>
      <c r="P1646" s="138">
        <v>0.05</v>
      </c>
      <c r="Q1646" s="138">
        <v>0.05</v>
      </c>
      <c r="R1646" s="138" t="s">
        <v>434</v>
      </c>
      <c r="S1646" s="138">
        <v>0.05</v>
      </c>
      <c r="T1646" s="138">
        <v>7.0000000000000007E-2</v>
      </c>
      <c r="U1646" s="138">
        <v>0.2</v>
      </c>
      <c r="V1646" s="138">
        <v>0.38</v>
      </c>
      <c r="W1646" s="138">
        <v>0.72</v>
      </c>
      <c r="X1646" s="138">
        <v>1.01</v>
      </c>
      <c r="Y1646" s="138">
        <v>1.26</v>
      </c>
      <c r="Z1646" s="138">
        <v>1.83</v>
      </c>
      <c r="AA1646" s="138">
        <v>1.9</v>
      </c>
    </row>
    <row r="1647" spans="1:27" ht="23.4" thickBot="1">
      <c r="A1647" s="115" t="s">
        <v>3310</v>
      </c>
      <c r="B1647" s="143">
        <v>0.37</v>
      </c>
      <c r="C1647" s="147">
        <v>-0.47</v>
      </c>
      <c r="D1647" s="116">
        <f t="shared" si="52"/>
        <v>2021</v>
      </c>
      <c r="G1647" s="140" t="s">
        <v>1659</v>
      </c>
      <c r="H1647" s="116">
        <v>29</v>
      </c>
      <c r="I1647" s="116">
        <v>2021</v>
      </c>
      <c r="J1647" t="str">
        <f t="shared" si="51"/>
        <v>29/07/2021</v>
      </c>
      <c r="N1647" s="136" t="s">
        <v>1435</v>
      </c>
      <c r="O1647" s="136">
        <v>0.05</v>
      </c>
      <c r="P1647" s="136">
        <v>0.05</v>
      </c>
      <c r="Q1647" s="136">
        <v>0.06</v>
      </c>
      <c r="R1647" s="136" t="s">
        <v>434</v>
      </c>
      <c r="S1647" s="136">
        <v>0.05</v>
      </c>
      <c r="T1647" s="136">
        <v>0.08</v>
      </c>
      <c r="U1647" s="136">
        <v>0.2</v>
      </c>
      <c r="V1647" s="136">
        <v>0.37</v>
      </c>
      <c r="W1647" s="136">
        <v>0.73</v>
      </c>
      <c r="X1647" s="136">
        <v>1.04</v>
      </c>
      <c r="Y1647" s="136">
        <v>1.28</v>
      </c>
      <c r="Z1647" s="136">
        <v>1.84</v>
      </c>
      <c r="AA1647" s="136">
        <v>1.91</v>
      </c>
    </row>
    <row r="1648" spans="1:27" ht="23.4" thickBot="1">
      <c r="A1648" s="115" t="s">
        <v>3311</v>
      </c>
      <c r="B1648" s="144">
        <v>0.35</v>
      </c>
      <c r="C1648" s="148">
        <v>-0.47</v>
      </c>
      <c r="D1648" s="116">
        <f t="shared" si="52"/>
        <v>2021</v>
      </c>
      <c r="G1648" s="141" t="s">
        <v>1659</v>
      </c>
      <c r="H1648" s="116">
        <v>30</v>
      </c>
      <c r="I1648" s="116">
        <v>2021</v>
      </c>
      <c r="J1648" t="str">
        <f t="shared" si="51"/>
        <v>30/07/2021</v>
      </c>
      <c r="N1648" s="138" t="s">
        <v>1436</v>
      </c>
      <c r="O1648" s="138">
        <v>0.05</v>
      </c>
      <c r="P1648" s="138">
        <v>0.05</v>
      </c>
      <c r="Q1648" s="138">
        <v>0.06</v>
      </c>
      <c r="R1648" s="138" t="s">
        <v>434</v>
      </c>
      <c r="S1648" s="138">
        <v>0.05</v>
      </c>
      <c r="T1648" s="138">
        <v>7.0000000000000007E-2</v>
      </c>
      <c r="U1648" s="138">
        <v>0.19</v>
      </c>
      <c r="V1648" s="138">
        <v>0.35</v>
      </c>
      <c r="W1648" s="138">
        <v>0.69</v>
      </c>
      <c r="X1648" s="138">
        <v>1</v>
      </c>
      <c r="Y1648" s="138">
        <v>1.24</v>
      </c>
      <c r="Z1648" s="138">
        <v>1.81</v>
      </c>
      <c r="AA1648" s="138">
        <v>1.89</v>
      </c>
    </row>
    <row r="1649" spans="1:27" ht="23.4" thickBot="1">
      <c r="A1649" s="115" t="s">
        <v>3312</v>
      </c>
      <c r="B1649" s="143">
        <v>0.33</v>
      </c>
      <c r="C1649" s="147">
        <v>-0.48</v>
      </c>
      <c r="D1649" s="116">
        <f t="shared" si="52"/>
        <v>2021</v>
      </c>
      <c r="G1649" s="140" t="s">
        <v>1660</v>
      </c>
      <c r="H1649" s="116">
        <v>2</v>
      </c>
      <c r="I1649" s="116">
        <v>2021</v>
      </c>
      <c r="J1649" t="str">
        <f t="shared" si="51"/>
        <v>2/08/2021</v>
      </c>
      <c r="N1649" s="135">
        <v>44235</v>
      </c>
      <c r="O1649" s="136">
        <v>0.05</v>
      </c>
      <c r="P1649" s="136">
        <v>0.05</v>
      </c>
      <c r="Q1649" s="136">
        <v>0.05</v>
      </c>
      <c r="R1649" s="136" t="s">
        <v>434</v>
      </c>
      <c r="S1649" s="136">
        <v>0.06</v>
      </c>
      <c r="T1649" s="136">
        <v>7.0000000000000007E-2</v>
      </c>
      <c r="U1649" s="136">
        <v>0.17</v>
      </c>
      <c r="V1649" s="136">
        <v>0.33</v>
      </c>
      <c r="W1649" s="136">
        <v>0.66</v>
      </c>
      <c r="X1649" s="136">
        <v>0.96</v>
      </c>
      <c r="Y1649" s="136">
        <v>1.2</v>
      </c>
      <c r="Z1649" s="136">
        <v>1.77</v>
      </c>
      <c r="AA1649" s="136">
        <v>1.86</v>
      </c>
    </row>
    <row r="1650" spans="1:27" ht="23.4" thickBot="1">
      <c r="A1650" s="115" t="s">
        <v>3313</v>
      </c>
      <c r="B1650" s="144">
        <v>0.33</v>
      </c>
      <c r="C1650" s="148">
        <v>-0.49</v>
      </c>
      <c r="D1650" s="116">
        <f t="shared" si="52"/>
        <v>2021</v>
      </c>
      <c r="G1650" s="141" t="s">
        <v>1660</v>
      </c>
      <c r="H1650" s="116">
        <v>3</v>
      </c>
      <c r="I1650" s="116">
        <v>2021</v>
      </c>
      <c r="J1650" t="str">
        <f t="shared" si="51"/>
        <v>3/08/2021</v>
      </c>
      <c r="N1650" s="137">
        <v>44263</v>
      </c>
      <c r="O1650" s="138">
        <v>0.05</v>
      </c>
      <c r="P1650" s="138">
        <v>0.05</v>
      </c>
      <c r="Q1650" s="138">
        <v>0.05</v>
      </c>
      <c r="R1650" s="138" t="s">
        <v>434</v>
      </c>
      <c r="S1650" s="138">
        <v>0.06</v>
      </c>
      <c r="T1650" s="138">
        <v>7.0000000000000007E-2</v>
      </c>
      <c r="U1650" s="138">
        <v>0.17</v>
      </c>
      <c r="V1650" s="138">
        <v>0.33</v>
      </c>
      <c r="W1650" s="138">
        <v>0.65</v>
      </c>
      <c r="X1650" s="138">
        <v>0.95</v>
      </c>
      <c r="Y1650" s="138">
        <v>1.19</v>
      </c>
      <c r="Z1650" s="138">
        <v>1.76</v>
      </c>
      <c r="AA1650" s="138">
        <v>1.85</v>
      </c>
    </row>
    <row r="1651" spans="1:27" ht="23.4" thickBot="1">
      <c r="A1651" s="115" t="s">
        <v>3314</v>
      </c>
      <c r="B1651" s="143">
        <v>0.34</v>
      </c>
      <c r="C1651" s="147">
        <v>-0.49</v>
      </c>
      <c r="D1651" s="116">
        <f t="shared" si="52"/>
        <v>2021</v>
      </c>
      <c r="G1651" s="140" t="s">
        <v>1660</v>
      </c>
      <c r="H1651" s="116">
        <v>4</v>
      </c>
      <c r="I1651" s="116">
        <v>2021</v>
      </c>
      <c r="J1651" t="str">
        <f t="shared" si="51"/>
        <v>4/08/2021</v>
      </c>
      <c r="N1651" s="135">
        <v>44294</v>
      </c>
      <c r="O1651" s="136">
        <v>0.05</v>
      </c>
      <c r="P1651" s="136">
        <v>0.05</v>
      </c>
      <c r="Q1651" s="136">
        <v>0.05</v>
      </c>
      <c r="R1651" s="136" t="s">
        <v>434</v>
      </c>
      <c r="S1651" s="136">
        <v>0.05</v>
      </c>
      <c r="T1651" s="136">
        <v>7.0000000000000007E-2</v>
      </c>
      <c r="U1651" s="136">
        <v>0.17</v>
      </c>
      <c r="V1651" s="136">
        <v>0.34</v>
      </c>
      <c r="W1651" s="136">
        <v>0.67</v>
      </c>
      <c r="X1651" s="136">
        <v>0.96</v>
      </c>
      <c r="Y1651" s="136">
        <v>1.19</v>
      </c>
      <c r="Z1651" s="136">
        <v>1.74</v>
      </c>
      <c r="AA1651" s="136">
        <v>1.83</v>
      </c>
    </row>
    <row r="1652" spans="1:27" ht="23.4" thickBot="1">
      <c r="A1652" s="115" t="s">
        <v>3315</v>
      </c>
      <c r="B1652" s="144">
        <v>0.38</v>
      </c>
      <c r="C1652" s="148">
        <v>-0.45</v>
      </c>
      <c r="D1652" s="116">
        <f t="shared" si="52"/>
        <v>2021</v>
      </c>
      <c r="G1652" s="141" t="s">
        <v>1660</v>
      </c>
      <c r="H1652" s="116">
        <v>5</v>
      </c>
      <c r="I1652" s="116">
        <v>2021</v>
      </c>
      <c r="J1652" t="str">
        <f t="shared" si="51"/>
        <v>5/08/2021</v>
      </c>
      <c r="N1652" s="137">
        <v>44324</v>
      </c>
      <c r="O1652" s="138">
        <v>0.05</v>
      </c>
      <c r="P1652" s="138">
        <v>0.05</v>
      </c>
      <c r="Q1652" s="138">
        <v>0.05</v>
      </c>
      <c r="R1652" s="138" t="s">
        <v>434</v>
      </c>
      <c r="S1652" s="138">
        <v>0.06</v>
      </c>
      <c r="T1652" s="138">
        <v>0.08</v>
      </c>
      <c r="U1652" s="138">
        <v>0.21</v>
      </c>
      <c r="V1652" s="138">
        <v>0.38</v>
      </c>
      <c r="W1652" s="138">
        <v>0.72</v>
      </c>
      <c r="X1652" s="138">
        <v>1.01</v>
      </c>
      <c r="Y1652" s="138">
        <v>1.23</v>
      </c>
      <c r="Z1652" s="138">
        <v>1.77</v>
      </c>
      <c r="AA1652" s="138">
        <v>1.86</v>
      </c>
    </row>
    <row r="1653" spans="1:27" ht="23.4" thickBot="1">
      <c r="A1653" s="115" t="s">
        <v>3316</v>
      </c>
      <c r="B1653" s="143">
        <v>0.42</v>
      </c>
      <c r="C1653" s="147">
        <v>-0.41</v>
      </c>
      <c r="D1653" s="116">
        <f t="shared" si="52"/>
        <v>2021</v>
      </c>
      <c r="G1653" s="140" t="s">
        <v>1660</v>
      </c>
      <c r="H1653" s="116">
        <v>6</v>
      </c>
      <c r="I1653" s="116">
        <v>2021</v>
      </c>
      <c r="J1653" t="str">
        <f t="shared" si="51"/>
        <v>6/08/2021</v>
      </c>
      <c r="N1653" s="135">
        <v>44355</v>
      </c>
      <c r="O1653" s="136">
        <v>0.04</v>
      </c>
      <c r="P1653" s="136">
        <v>0.05</v>
      </c>
      <c r="Q1653" s="136">
        <v>0.06</v>
      </c>
      <c r="R1653" s="136" t="s">
        <v>434</v>
      </c>
      <c r="S1653" s="136">
        <v>0.06</v>
      </c>
      <c r="T1653" s="136">
        <v>0.09</v>
      </c>
      <c r="U1653" s="136">
        <v>0.21</v>
      </c>
      <c r="V1653" s="136">
        <v>0.42</v>
      </c>
      <c r="W1653" s="136">
        <v>0.77</v>
      </c>
      <c r="X1653" s="136">
        <v>1.07</v>
      </c>
      <c r="Y1653" s="136">
        <v>1.31</v>
      </c>
      <c r="Z1653" s="136">
        <v>1.85</v>
      </c>
      <c r="AA1653" s="136">
        <v>1.94</v>
      </c>
    </row>
    <row r="1654" spans="1:27" ht="23.4" thickBot="1">
      <c r="A1654" s="115" t="s">
        <v>3317</v>
      </c>
      <c r="B1654" s="144">
        <v>0.43</v>
      </c>
      <c r="C1654" s="148">
        <v>-0.4</v>
      </c>
      <c r="D1654" s="116">
        <f t="shared" si="52"/>
        <v>2021</v>
      </c>
      <c r="G1654" s="141" t="s">
        <v>1660</v>
      </c>
      <c r="H1654" s="116">
        <v>9</v>
      </c>
      <c r="I1654" s="116">
        <v>2021</v>
      </c>
      <c r="J1654" t="str">
        <f t="shared" si="51"/>
        <v>9/08/2021</v>
      </c>
      <c r="N1654" s="137">
        <v>44447</v>
      </c>
      <c r="O1654" s="138">
        <v>0.04</v>
      </c>
      <c r="P1654" s="138">
        <v>0.05</v>
      </c>
      <c r="Q1654" s="138">
        <v>0.06</v>
      </c>
      <c r="R1654" s="138" t="s">
        <v>434</v>
      </c>
      <c r="S1654" s="138">
        <v>0.06</v>
      </c>
      <c r="T1654" s="138">
        <v>0.08</v>
      </c>
      <c r="U1654" s="138">
        <v>0.23</v>
      </c>
      <c r="V1654" s="138">
        <v>0.43</v>
      </c>
      <c r="W1654" s="138">
        <v>0.79</v>
      </c>
      <c r="X1654" s="138">
        <v>1.0900000000000001</v>
      </c>
      <c r="Y1654" s="138">
        <v>1.33</v>
      </c>
      <c r="Z1654" s="138">
        <v>1.87</v>
      </c>
      <c r="AA1654" s="138">
        <v>1.96</v>
      </c>
    </row>
    <row r="1655" spans="1:27" ht="23.4" thickBot="1">
      <c r="A1655" s="115" t="s">
        <v>3318</v>
      </c>
      <c r="B1655" s="143">
        <v>0.47</v>
      </c>
      <c r="C1655" s="147">
        <v>-0.4</v>
      </c>
      <c r="D1655" s="116">
        <f t="shared" si="52"/>
        <v>2021</v>
      </c>
      <c r="G1655" s="140" t="s">
        <v>1660</v>
      </c>
      <c r="H1655" s="116">
        <v>10</v>
      </c>
      <c r="I1655" s="116">
        <v>2021</v>
      </c>
      <c r="J1655" t="str">
        <f t="shared" si="51"/>
        <v>10/08/2021</v>
      </c>
      <c r="N1655" s="135">
        <v>44477</v>
      </c>
      <c r="O1655" s="136">
        <v>0.05</v>
      </c>
      <c r="P1655" s="136">
        <v>0.05</v>
      </c>
      <c r="Q1655" s="136">
        <v>0.05</v>
      </c>
      <c r="R1655" s="136" t="s">
        <v>434</v>
      </c>
      <c r="S1655" s="136">
        <v>0.05</v>
      </c>
      <c r="T1655" s="136">
        <v>0.08</v>
      </c>
      <c r="U1655" s="136">
        <v>0.24</v>
      </c>
      <c r="V1655" s="136">
        <v>0.47</v>
      </c>
      <c r="W1655" s="136">
        <v>0.82</v>
      </c>
      <c r="X1655" s="136">
        <v>1.1200000000000001</v>
      </c>
      <c r="Y1655" s="136">
        <v>1.36</v>
      </c>
      <c r="Z1655" s="136">
        <v>1.9</v>
      </c>
      <c r="AA1655" s="136">
        <v>1.99</v>
      </c>
    </row>
    <row r="1656" spans="1:27" ht="23.4" thickBot="1">
      <c r="A1656" s="115" t="s">
        <v>3319</v>
      </c>
      <c r="B1656" s="144">
        <v>0.45</v>
      </c>
      <c r="C1656" s="148">
        <v>-0.4</v>
      </c>
      <c r="D1656" s="116">
        <f t="shared" si="52"/>
        <v>2021</v>
      </c>
      <c r="G1656" s="141" t="s">
        <v>1660</v>
      </c>
      <c r="H1656" s="116">
        <v>11</v>
      </c>
      <c r="I1656" s="116">
        <v>2021</v>
      </c>
      <c r="J1656" t="str">
        <f t="shared" si="51"/>
        <v>11/08/2021</v>
      </c>
      <c r="N1656" s="137">
        <v>44508</v>
      </c>
      <c r="O1656" s="138">
        <v>0.05</v>
      </c>
      <c r="P1656" s="138">
        <v>0.05</v>
      </c>
      <c r="Q1656" s="138">
        <v>0.05</v>
      </c>
      <c r="R1656" s="138" t="s">
        <v>434</v>
      </c>
      <c r="S1656" s="138">
        <v>0.06</v>
      </c>
      <c r="T1656" s="138">
        <v>0.08</v>
      </c>
      <c r="U1656" s="138">
        <v>0.23</v>
      </c>
      <c r="V1656" s="138">
        <v>0.45</v>
      </c>
      <c r="W1656" s="138">
        <v>0.81</v>
      </c>
      <c r="X1656" s="138">
        <v>1.1100000000000001</v>
      </c>
      <c r="Y1656" s="138">
        <v>1.35</v>
      </c>
      <c r="Z1656" s="138">
        <v>1.9</v>
      </c>
      <c r="AA1656" s="138">
        <v>1.99</v>
      </c>
    </row>
    <row r="1657" spans="1:27" ht="23.4" thickBot="1">
      <c r="A1657" s="115" t="s">
        <v>3320</v>
      </c>
      <c r="B1657" s="143">
        <v>0.46</v>
      </c>
      <c r="C1657" s="147">
        <v>-0.38</v>
      </c>
      <c r="D1657" s="116">
        <f t="shared" si="52"/>
        <v>2021</v>
      </c>
      <c r="G1657" s="140" t="s">
        <v>1660</v>
      </c>
      <c r="H1657" s="116">
        <v>12</v>
      </c>
      <c r="I1657" s="116">
        <v>2021</v>
      </c>
      <c r="J1657" t="str">
        <f t="shared" si="51"/>
        <v>12/08/2021</v>
      </c>
      <c r="N1657" s="135">
        <v>44538</v>
      </c>
      <c r="O1657" s="136">
        <v>0.05</v>
      </c>
      <c r="P1657" s="136">
        <v>0.06</v>
      </c>
      <c r="Q1657" s="136">
        <v>0.06</v>
      </c>
      <c r="R1657" s="136" t="s">
        <v>434</v>
      </c>
      <c r="S1657" s="136">
        <v>0.06</v>
      </c>
      <c r="T1657" s="136">
        <v>0.09</v>
      </c>
      <c r="U1657" s="136">
        <v>0.23</v>
      </c>
      <c r="V1657" s="136">
        <v>0.46</v>
      </c>
      <c r="W1657" s="136">
        <v>0.83</v>
      </c>
      <c r="X1657" s="136">
        <v>1.1299999999999999</v>
      </c>
      <c r="Y1657" s="136">
        <v>1.36</v>
      </c>
      <c r="Z1657" s="136">
        <v>1.92</v>
      </c>
      <c r="AA1657" s="136">
        <v>2.0299999999999998</v>
      </c>
    </row>
    <row r="1658" spans="1:27" ht="23.4" thickBot="1">
      <c r="A1658" s="115" t="s">
        <v>3321</v>
      </c>
      <c r="B1658" s="144">
        <v>0.44</v>
      </c>
      <c r="C1658" s="148">
        <v>-0.42</v>
      </c>
      <c r="D1658" s="116">
        <f t="shared" si="52"/>
        <v>2021</v>
      </c>
      <c r="G1658" s="141" t="s">
        <v>1660</v>
      </c>
      <c r="H1658" s="116">
        <v>13</v>
      </c>
      <c r="I1658" s="116">
        <v>2021</v>
      </c>
      <c r="J1658" t="str">
        <f t="shared" si="51"/>
        <v>13/08/2021</v>
      </c>
      <c r="N1658" s="138" t="s">
        <v>1437</v>
      </c>
      <c r="O1658" s="138">
        <v>0.04</v>
      </c>
      <c r="P1658" s="138">
        <v>0.05</v>
      </c>
      <c r="Q1658" s="138">
        <v>0.06</v>
      </c>
      <c r="R1658" s="138" t="s">
        <v>434</v>
      </c>
      <c r="S1658" s="138">
        <v>0.05</v>
      </c>
      <c r="T1658" s="138">
        <v>0.08</v>
      </c>
      <c r="U1658" s="138">
        <v>0.23</v>
      </c>
      <c r="V1658" s="138">
        <v>0.44</v>
      </c>
      <c r="W1658" s="138">
        <v>0.79</v>
      </c>
      <c r="X1658" s="138">
        <v>1.08</v>
      </c>
      <c r="Y1658" s="138">
        <v>1.29</v>
      </c>
      <c r="Z1658" s="138">
        <v>1.85</v>
      </c>
      <c r="AA1658" s="138">
        <v>1.94</v>
      </c>
    </row>
    <row r="1659" spans="1:27" ht="23.4" thickBot="1">
      <c r="A1659" s="115" t="s">
        <v>3322</v>
      </c>
      <c r="B1659" s="143">
        <v>0.42</v>
      </c>
      <c r="C1659" s="147">
        <v>-0.43</v>
      </c>
      <c r="D1659" s="116">
        <f t="shared" si="52"/>
        <v>2021</v>
      </c>
      <c r="G1659" s="140" t="s">
        <v>1660</v>
      </c>
      <c r="H1659" s="116">
        <v>16</v>
      </c>
      <c r="I1659" s="116">
        <v>2021</v>
      </c>
      <c r="J1659" t="str">
        <f t="shared" si="51"/>
        <v>16/08/2021</v>
      </c>
      <c r="N1659" s="136" t="s">
        <v>1438</v>
      </c>
      <c r="O1659" s="136">
        <v>0.04</v>
      </c>
      <c r="P1659" s="136">
        <v>0.05</v>
      </c>
      <c r="Q1659" s="136">
        <v>0.06</v>
      </c>
      <c r="R1659" s="136" t="s">
        <v>434</v>
      </c>
      <c r="S1659" s="136">
        <v>0.05</v>
      </c>
      <c r="T1659" s="136">
        <v>0.08</v>
      </c>
      <c r="U1659" s="136">
        <v>0.21</v>
      </c>
      <c r="V1659" s="136">
        <v>0.42</v>
      </c>
      <c r="W1659" s="136">
        <v>0.75</v>
      </c>
      <c r="X1659" s="136">
        <v>1.04</v>
      </c>
      <c r="Y1659" s="136">
        <v>1.26</v>
      </c>
      <c r="Z1659" s="136">
        <v>1.82</v>
      </c>
      <c r="AA1659" s="136">
        <v>1.92</v>
      </c>
    </row>
    <row r="1660" spans="1:27" ht="23.4" thickBot="1">
      <c r="A1660" s="115" t="s">
        <v>3323</v>
      </c>
      <c r="B1660" s="144">
        <v>0.43</v>
      </c>
      <c r="C1660" s="148">
        <v>-0.4</v>
      </c>
      <c r="D1660" s="116">
        <f t="shared" si="52"/>
        <v>2021</v>
      </c>
      <c r="G1660" s="141" t="s">
        <v>1660</v>
      </c>
      <c r="H1660" s="116">
        <v>17</v>
      </c>
      <c r="I1660" s="116">
        <v>2021</v>
      </c>
      <c r="J1660" t="str">
        <f t="shared" si="51"/>
        <v>17/08/2021</v>
      </c>
      <c r="N1660" s="138" t="s">
        <v>1439</v>
      </c>
      <c r="O1660" s="138">
        <v>0.03</v>
      </c>
      <c r="P1660" s="138">
        <v>0.05</v>
      </c>
      <c r="Q1660" s="138">
        <v>7.0000000000000007E-2</v>
      </c>
      <c r="R1660" s="138" t="s">
        <v>434</v>
      </c>
      <c r="S1660" s="138">
        <v>0.06</v>
      </c>
      <c r="T1660" s="138">
        <v>7.0000000000000007E-2</v>
      </c>
      <c r="U1660" s="138">
        <v>0.23</v>
      </c>
      <c r="V1660" s="138">
        <v>0.43</v>
      </c>
      <c r="W1660" s="138">
        <v>0.77</v>
      </c>
      <c r="X1660" s="138">
        <v>1.05</v>
      </c>
      <c r="Y1660" s="138">
        <v>1.26</v>
      </c>
      <c r="Z1660" s="138">
        <v>1.82</v>
      </c>
      <c r="AA1660" s="138">
        <v>1.92</v>
      </c>
    </row>
    <row r="1661" spans="1:27" ht="23.4" thickBot="1">
      <c r="A1661" s="115" t="s">
        <v>3324</v>
      </c>
      <c r="B1661" s="143">
        <v>0.43</v>
      </c>
      <c r="C1661" s="147">
        <v>-0.4</v>
      </c>
      <c r="D1661" s="116">
        <f t="shared" si="52"/>
        <v>2021</v>
      </c>
      <c r="G1661" s="140" t="s">
        <v>1660</v>
      </c>
      <c r="H1661" s="116">
        <v>18</v>
      </c>
      <c r="I1661" s="116">
        <v>2021</v>
      </c>
      <c r="J1661" t="str">
        <f t="shared" si="51"/>
        <v>18/08/2021</v>
      </c>
      <c r="N1661" s="136" t="s">
        <v>1440</v>
      </c>
      <c r="O1661" s="136">
        <v>0.03</v>
      </c>
      <c r="P1661" s="136">
        <v>0.05</v>
      </c>
      <c r="Q1661" s="136">
        <v>7.0000000000000007E-2</v>
      </c>
      <c r="R1661" s="136" t="s">
        <v>434</v>
      </c>
      <c r="S1661" s="136">
        <v>0.05</v>
      </c>
      <c r="T1661" s="136">
        <v>7.0000000000000007E-2</v>
      </c>
      <c r="U1661" s="136">
        <v>0.23</v>
      </c>
      <c r="V1661" s="136">
        <v>0.43</v>
      </c>
      <c r="W1661" s="136">
        <v>0.79</v>
      </c>
      <c r="X1661" s="136">
        <v>1.06</v>
      </c>
      <c r="Y1661" s="136">
        <v>1.27</v>
      </c>
      <c r="Z1661" s="136">
        <v>1.84</v>
      </c>
      <c r="AA1661" s="136">
        <v>1.91</v>
      </c>
    </row>
    <row r="1662" spans="1:27" ht="23.4" thickBot="1">
      <c r="A1662" s="115" t="s">
        <v>3325</v>
      </c>
      <c r="B1662" s="144">
        <v>0.44</v>
      </c>
      <c r="C1662" s="148">
        <v>-0.43</v>
      </c>
      <c r="D1662" s="116">
        <f t="shared" si="52"/>
        <v>2021</v>
      </c>
      <c r="G1662" s="141" t="s">
        <v>1660</v>
      </c>
      <c r="H1662" s="116">
        <v>19</v>
      </c>
      <c r="I1662" s="116">
        <v>2021</v>
      </c>
      <c r="J1662" t="str">
        <f t="shared" si="51"/>
        <v>19/08/2021</v>
      </c>
      <c r="N1662" s="138" t="s">
        <v>1441</v>
      </c>
      <c r="O1662" s="138">
        <v>0.04</v>
      </c>
      <c r="P1662" s="138">
        <v>0.05</v>
      </c>
      <c r="Q1662" s="138">
        <v>0.06</v>
      </c>
      <c r="R1662" s="138" t="s">
        <v>434</v>
      </c>
      <c r="S1662" s="138">
        <v>0.05</v>
      </c>
      <c r="T1662" s="138">
        <v>0.06</v>
      </c>
      <c r="U1662" s="138">
        <v>0.22</v>
      </c>
      <c r="V1662" s="138">
        <v>0.44</v>
      </c>
      <c r="W1662" s="138">
        <v>0.78</v>
      </c>
      <c r="X1662" s="138">
        <v>1.04</v>
      </c>
      <c r="Y1662" s="138">
        <v>1.24</v>
      </c>
      <c r="Z1662" s="138">
        <v>1.8</v>
      </c>
      <c r="AA1662" s="138">
        <v>1.88</v>
      </c>
    </row>
    <row r="1663" spans="1:27" ht="23.4" thickBot="1">
      <c r="A1663" s="115" t="s">
        <v>3326</v>
      </c>
      <c r="B1663" s="143">
        <v>0.44</v>
      </c>
      <c r="C1663" s="147">
        <v>-0.41</v>
      </c>
      <c r="D1663" s="116">
        <f t="shared" si="52"/>
        <v>2021</v>
      </c>
      <c r="G1663" s="140" t="s">
        <v>1660</v>
      </c>
      <c r="H1663" s="116">
        <v>20</v>
      </c>
      <c r="I1663" s="116">
        <v>2021</v>
      </c>
      <c r="J1663" t="str">
        <f t="shared" si="51"/>
        <v>20/08/2021</v>
      </c>
      <c r="N1663" s="136" t="s">
        <v>1442</v>
      </c>
      <c r="O1663" s="136">
        <v>0.04</v>
      </c>
      <c r="P1663" s="136">
        <v>0.05</v>
      </c>
      <c r="Q1663" s="136">
        <v>0.05</v>
      </c>
      <c r="R1663" s="136" t="s">
        <v>434</v>
      </c>
      <c r="S1663" s="136">
        <v>0.05</v>
      </c>
      <c r="T1663" s="136">
        <v>0.06</v>
      </c>
      <c r="U1663" s="136">
        <v>0.23</v>
      </c>
      <c r="V1663" s="136">
        <v>0.44</v>
      </c>
      <c r="W1663" s="136">
        <v>0.8</v>
      </c>
      <c r="X1663" s="136">
        <v>1.06</v>
      </c>
      <c r="Y1663" s="136">
        <v>1.26</v>
      </c>
      <c r="Z1663" s="136">
        <v>1.79</v>
      </c>
      <c r="AA1663" s="136">
        <v>1.87</v>
      </c>
    </row>
    <row r="1664" spans="1:27" ht="23.4" thickBot="1">
      <c r="A1664" s="115" t="s">
        <v>3327</v>
      </c>
      <c r="B1664" s="144">
        <v>0.43</v>
      </c>
      <c r="C1664" s="148">
        <v>-0.42</v>
      </c>
      <c r="D1664" s="116">
        <f t="shared" si="52"/>
        <v>2021</v>
      </c>
      <c r="G1664" s="141" t="s">
        <v>1660</v>
      </c>
      <c r="H1664" s="116">
        <v>23</v>
      </c>
      <c r="I1664" s="116">
        <v>2021</v>
      </c>
      <c r="J1664" t="str">
        <f t="shared" si="51"/>
        <v>23/08/2021</v>
      </c>
      <c r="N1664" s="138" t="s">
        <v>1443</v>
      </c>
      <c r="O1664" s="138">
        <v>0.04</v>
      </c>
      <c r="P1664" s="138">
        <v>0.05</v>
      </c>
      <c r="Q1664" s="138">
        <v>0.05</v>
      </c>
      <c r="R1664" s="138" t="s">
        <v>434</v>
      </c>
      <c r="S1664" s="138">
        <v>0.06</v>
      </c>
      <c r="T1664" s="138">
        <v>7.0000000000000007E-2</v>
      </c>
      <c r="U1664" s="138">
        <v>0.23</v>
      </c>
      <c r="V1664" s="138">
        <v>0.43</v>
      </c>
      <c r="W1664" s="138">
        <v>0.78</v>
      </c>
      <c r="X1664" s="138">
        <v>1.05</v>
      </c>
      <c r="Y1664" s="138">
        <v>1.25</v>
      </c>
      <c r="Z1664" s="138">
        <v>1.79</v>
      </c>
      <c r="AA1664" s="138">
        <v>1.87</v>
      </c>
    </row>
    <row r="1665" spans="1:27" ht="23.4" thickBot="1">
      <c r="A1665" s="115" t="s">
        <v>3328</v>
      </c>
      <c r="B1665" s="143">
        <v>0.44</v>
      </c>
      <c r="C1665" s="147">
        <v>-0.4</v>
      </c>
      <c r="D1665" s="116">
        <f t="shared" si="52"/>
        <v>2021</v>
      </c>
      <c r="G1665" s="140" t="s">
        <v>1660</v>
      </c>
      <c r="H1665" s="116">
        <v>24</v>
      </c>
      <c r="I1665" s="116">
        <v>2021</v>
      </c>
      <c r="J1665" t="str">
        <f t="shared" si="51"/>
        <v>24/08/2021</v>
      </c>
      <c r="N1665" s="136" t="s">
        <v>1444</v>
      </c>
      <c r="O1665" s="136">
        <v>0.03</v>
      </c>
      <c r="P1665" s="136">
        <v>0.05</v>
      </c>
      <c r="Q1665" s="136">
        <v>0.05</v>
      </c>
      <c r="R1665" s="136" t="s">
        <v>434</v>
      </c>
      <c r="S1665" s="136">
        <v>0.05</v>
      </c>
      <c r="T1665" s="136">
        <v>0.06</v>
      </c>
      <c r="U1665" s="136">
        <v>0.24</v>
      </c>
      <c r="V1665" s="136">
        <v>0.44</v>
      </c>
      <c r="W1665" s="136">
        <v>0.8</v>
      </c>
      <c r="X1665" s="136">
        <v>1.08</v>
      </c>
      <c r="Y1665" s="136">
        <v>1.29</v>
      </c>
      <c r="Z1665" s="136">
        <v>1.83</v>
      </c>
      <c r="AA1665" s="136">
        <v>1.91</v>
      </c>
    </row>
    <row r="1666" spans="1:27" ht="23.4" thickBot="1">
      <c r="A1666" s="115" t="s">
        <v>3329</v>
      </c>
      <c r="B1666" s="144">
        <v>0.47</v>
      </c>
      <c r="C1666" s="148">
        <v>-0.37</v>
      </c>
      <c r="D1666" s="116">
        <f t="shared" si="52"/>
        <v>2021</v>
      </c>
      <c r="G1666" s="141" t="s">
        <v>1660</v>
      </c>
      <c r="H1666" s="116">
        <v>25</v>
      </c>
      <c r="I1666" s="116">
        <v>2021</v>
      </c>
      <c r="J1666" t="str">
        <f t="shared" ref="J1666:J1729" si="53">H1666&amp;"/"&amp;G1666&amp;"/"&amp;I1666</f>
        <v>25/08/2021</v>
      </c>
      <c r="N1666" s="138" t="s">
        <v>1445</v>
      </c>
      <c r="O1666" s="138">
        <v>0.04</v>
      </c>
      <c r="P1666" s="138">
        <v>0.05</v>
      </c>
      <c r="Q1666" s="138">
        <v>0.06</v>
      </c>
      <c r="R1666" s="138" t="s">
        <v>434</v>
      </c>
      <c r="S1666" s="138">
        <v>0.06</v>
      </c>
      <c r="T1666" s="138">
        <v>7.0000000000000007E-2</v>
      </c>
      <c r="U1666" s="138">
        <v>0.23</v>
      </c>
      <c r="V1666" s="138">
        <v>0.47</v>
      </c>
      <c r="W1666" s="138">
        <v>0.84</v>
      </c>
      <c r="X1666" s="138">
        <v>1.1299999999999999</v>
      </c>
      <c r="Y1666" s="138">
        <v>1.35</v>
      </c>
      <c r="Z1666" s="138">
        <v>1.88</v>
      </c>
      <c r="AA1666" s="138">
        <v>1.96</v>
      </c>
    </row>
    <row r="1667" spans="1:27" ht="23.4" thickBot="1">
      <c r="A1667" s="115" t="s">
        <v>3330</v>
      </c>
      <c r="B1667" s="143">
        <v>0.46</v>
      </c>
      <c r="C1667" s="147">
        <v>-0.39</v>
      </c>
      <c r="D1667" s="116">
        <f t="shared" ref="D1667:D1730" si="54">YEAR(A1667)</f>
        <v>2021</v>
      </c>
      <c r="G1667" s="140" t="s">
        <v>1660</v>
      </c>
      <c r="H1667" s="116">
        <v>26</v>
      </c>
      <c r="I1667" s="116">
        <v>2021</v>
      </c>
      <c r="J1667" t="str">
        <f t="shared" si="53"/>
        <v>26/08/2021</v>
      </c>
      <c r="N1667" s="136" t="s">
        <v>1446</v>
      </c>
      <c r="O1667" s="136">
        <v>0.04</v>
      </c>
      <c r="P1667" s="136">
        <v>0.06</v>
      </c>
      <c r="Q1667" s="136">
        <v>0.05</v>
      </c>
      <c r="R1667" s="136" t="s">
        <v>434</v>
      </c>
      <c r="S1667" s="136">
        <v>0.06</v>
      </c>
      <c r="T1667" s="136">
        <v>7.0000000000000007E-2</v>
      </c>
      <c r="U1667" s="136">
        <v>0.25</v>
      </c>
      <c r="V1667" s="136">
        <v>0.46</v>
      </c>
      <c r="W1667" s="136">
        <v>0.84</v>
      </c>
      <c r="X1667" s="136">
        <v>1.1299999999999999</v>
      </c>
      <c r="Y1667" s="136">
        <v>1.34</v>
      </c>
      <c r="Z1667" s="136">
        <v>1.87</v>
      </c>
      <c r="AA1667" s="136">
        <v>1.94</v>
      </c>
    </row>
    <row r="1668" spans="1:27" ht="23.4" thickBot="1">
      <c r="A1668" s="115" t="s">
        <v>3331</v>
      </c>
      <c r="B1668" s="144">
        <v>0.41</v>
      </c>
      <c r="C1668" s="148">
        <v>-0.46</v>
      </c>
      <c r="D1668" s="116">
        <f t="shared" si="54"/>
        <v>2021</v>
      </c>
      <c r="G1668" s="141" t="s">
        <v>1660</v>
      </c>
      <c r="H1668" s="116">
        <v>27</v>
      </c>
      <c r="I1668" s="116">
        <v>2021</v>
      </c>
      <c r="J1668" t="str">
        <f t="shared" si="53"/>
        <v>27/08/2021</v>
      </c>
      <c r="N1668" s="138" t="s">
        <v>1447</v>
      </c>
      <c r="O1668" s="138">
        <v>0.04</v>
      </c>
      <c r="P1668" s="138">
        <v>0.06</v>
      </c>
      <c r="Q1668" s="138">
        <v>0.05</v>
      </c>
      <c r="R1668" s="138" t="s">
        <v>434</v>
      </c>
      <c r="S1668" s="138">
        <v>0.05</v>
      </c>
      <c r="T1668" s="138">
        <v>7.0000000000000007E-2</v>
      </c>
      <c r="U1668" s="138">
        <v>0.22</v>
      </c>
      <c r="V1668" s="138">
        <v>0.41</v>
      </c>
      <c r="W1668" s="138">
        <v>0.79</v>
      </c>
      <c r="X1668" s="138">
        <v>1.0900000000000001</v>
      </c>
      <c r="Y1668" s="138">
        <v>1.31</v>
      </c>
      <c r="Z1668" s="138">
        <v>1.84</v>
      </c>
      <c r="AA1668" s="138">
        <v>1.91</v>
      </c>
    </row>
    <row r="1669" spans="1:27" ht="23.4" thickBot="1">
      <c r="A1669" s="115" t="s">
        <v>3332</v>
      </c>
      <c r="B1669" s="143">
        <v>0.4</v>
      </c>
      <c r="C1669" s="147">
        <v>-0.45</v>
      </c>
      <c r="D1669" s="116">
        <f t="shared" si="54"/>
        <v>2021</v>
      </c>
      <c r="G1669" s="140" t="s">
        <v>1660</v>
      </c>
      <c r="H1669" s="116">
        <v>30</v>
      </c>
      <c r="I1669" s="116">
        <v>2021</v>
      </c>
      <c r="J1669" t="str">
        <f t="shared" si="53"/>
        <v>30/08/2021</v>
      </c>
      <c r="N1669" s="136" t="s">
        <v>1448</v>
      </c>
      <c r="O1669" s="136">
        <v>0.04</v>
      </c>
      <c r="P1669" s="136">
        <v>7.0000000000000007E-2</v>
      </c>
      <c r="Q1669" s="136">
        <v>0.05</v>
      </c>
      <c r="R1669" s="136" t="s">
        <v>434</v>
      </c>
      <c r="S1669" s="136">
        <v>0.05</v>
      </c>
      <c r="T1669" s="136">
        <v>0.08</v>
      </c>
      <c r="U1669" s="136">
        <v>0.2</v>
      </c>
      <c r="V1669" s="136">
        <v>0.4</v>
      </c>
      <c r="W1669" s="136">
        <v>0.77</v>
      </c>
      <c r="X1669" s="136">
        <v>1.07</v>
      </c>
      <c r="Y1669" s="136">
        <v>1.29</v>
      </c>
      <c r="Z1669" s="136">
        <v>1.82</v>
      </c>
      <c r="AA1669" s="136">
        <v>1.9</v>
      </c>
    </row>
    <row r="1670" spans="1:27" ht="23.4" thickBot="1">
      <c r="A1670" s="115" t="s">
        <v>3333</v>
      </c>
      <c r="B1670" s="144">
        <v>0.4</v>
      </c>
      <c r="C1670" s="148">
        <v>-0.41</v>
      </c>
      <c r="D1670" s="116">
        <f t="shared" si="54"/>
        <v>2021</v>
      </c>
      <c r="G1670" s="141" t="s">
        <v>1660</v>
      </c>
      <c r="H1670" s="116">
        <v>31</v>
      </c>
      <c r="I1670" s="116">
        <v>2021</v>
      </c>
      <c r="J1670" t="str">
        <f t="shared" si="53"/>
        <v>31/08/2021</v>
      </c>
      <c r="N1670" s="138" t="s">
        <v>1449</v>
      </c>
      <c r="O1670" s="138">
        <v>0.03</v>
      </c>
      <c r="P1670" s="138">
        <v>0.05</v>
      </c>
      <c r="Q1670" s="138">
        <v>0.04</v>
      </c>
      <c r="R1670" s="138" t="s">
        <v>434</v>
      </c>
      <c r="S1670" s="138">
        <v>0.06</v>
      </c>
      <c r="T1670" s="138">
        <v>7.0000000000000007E-2</v>
      </c>
      <c r="U1670" s="138">
        <v>0.2</v>
      </c>
      <c r="V1670" s="138">
        <v>0.4</v>
      </c>
      <c r="W1670" s="138">
        <v>0.77</v>
      </c>
      <c r="X1670" s="138">
        <v>1.08</v>
      </c>
      <c r="Y1670" s="138">
        <v>1.3</v>
      </c>
      <c r="Z1670" s="138">
        <v>1.85</v>
      </c>
      <c r="AA1670" s="138">
        <v>1.92</v>
      </c>
    </row>
    <row r="1671" spans="1:27" ht="23.4" thickBot="1">
      <c r="A1671" s="115" t="s">
        <v>3334</v>
      </c>
      <c r="B1671" s="143">
        <v>0.42</v>
      </c>
      <c r="C1671" s="147">
        <v>-0.42</v>
      </c>
      <c r="D1671" s="116">
        <f t="shared" si="54"/>
        <v>2021</v>
      </c>
      <c r="G1671" s="140" t="s">
        <v>1661</v>
      </c>
      <c r="H1671" s="116">
        <v>1</v>
      </c>
      <c r="I1671" s="116">
        <v>2021</v>
      </c>
      <c r="J1671" t="str">
        <f t="shared" si="53"/>
        <v>1/09/2021</v>
      </c>
      <c r="N1671" s="135">
        <v>44205</v>
      </c>
      <c r="O1671" s="136">
        <v>0.04</v>
      </c>
      <c r="P1671" s="136">
        <v>0.06</v>
      </c>
      <c r="Q1671" s="136">
        <v>0.05</v>
      </c>
      <c r="R1671" s="136" t="s">
        <v>434</v>
      </c>
      <c r="S1671" s="136">
        <v>0.06</v>
      </c>
      <c r="T1671" s="136">
        <v>7.0000000000000007E-2</v>
      </c>
      <c r="U1671" s="136">
        <v>0.2</v>
      </c>
      <c r="V1671" s="136">
        <v>0.42</v>
      </c>
      <c r="W1671" s="136">
        <v>0.78</v>
      </c>
      <c r="X1671" s="136">
        <v>1.08</v>
      </c>
      <c r="Y1671" s="136">
        <v>1.31</v>
      </c>
      <c r="Z1671" s="136">
        <v>1.84</v>
      </c>
      <c r="AA1671" s="136">
        <v>1.92</v>
      </c>
    </row>
    <row r="1672" spans="1:27" ht="23.4" thickBot="1">
      <c r="A1672" s="115" t="s">
        <v>3335</v>
      </c>
      <c r="B1672" s="144">
        <v>0.42</v>
      </c>
      <c r="C1672" s="148">
        <v>-0.42</v>
      </c>
      <c r="D1672" s="116">
        <f t="shared" si="54"/>
        <v>2021</v>
      </c>
      <c r="G1672" s="141" t="s">
        <v>1661</v>
      </c>
      <c r="H1672" s="116">
        <v>2</v>
      </c>
      <c r="I1672" s="116">
        <v>2021</v>
      </c>
      <c r="J1672" t="str">
        <f t="shared" si="53"/>
        <v>2/09/2021</v>
      </c>
      <c r="N1672" s="137">
        <v>44236</v>
      </c>
      <c r="O1672" s="138">
        <v>0.05</v>
      </c>
      <c r="P1672" s="138">
        <v>7.0000000000000007E-2</v>
      </c>
      <c r="Q1672" s="138">
        <v>0.05</v>
      </c>
      <c r="R1672" s="138" t="s">
        <v>434</v>
      </c>
      <c r="S1672" s="138">
        <v>0.06</v>
      </c>
      <c r="T1672" s="138">
        <v>7.0000000000000007E-2</v>
      </c>
      <c r="U1672" s="138">
        <v>0.2</v>
      </c>
      <c r="V1672" s="138">
        <v>0.42</v>
      </c>
      <c r="W1672" s="138">
        <v>0.78</v>
      </c>
      <c r="X1672" s="138">
        <v>1.07</v>
      </c>
      <c r="Y1672" s="138">
        <v>1.29</v>
      </c>
      <c r="Z1672" s="138">
        <v>1.83</v>
      </c>
      <c r="AA1672" s="138">
        <v>1.9</v>
      </c>
    </row>
    <row r="1673" spans="1:27" ht="23.4" thickBot="1">
      <c r="A1673" s="115" t="s">
        <v>3336</v>
      </c>
      <c r="B1673" s="143">
        <v>0.42</v>
      </c>
      <c r="C1673" s="147">
        <v>-0.39</v>
      </c>
      <c r="D1673" s="116">
        <f t="shared" si="54"/>
        <v>2021</v>
      </c>
      <c r="G1673" s="140" t="s">
        <v>1661</v>
      </c>
      <c r="H1673" s="116">
        <v>3</v>
      </c>
      <c r="I1673" s="116">
        <v>2021</v>
      </c>
      <c r="J1673" t="str">
        <f t="shared" si="53"/>
        <v>3/09/2021</v>
      </c>
      <c r="N1673" s="135">
        <v>44264</v>
      </c>
      <c r="O1673" s="136">
        <v>0.04</v>
      </c>
      <c r="P1673" s="136">
        <v>7.0000000000000007E-2</v>
      </c>
      <c r="Q1673" s="136">
        <v>0.05</v>
      </c>
      <c r="R1673" s="136" t="s">
        <v>434</v>
      </c>
      <c r="S1673" s="136">
        <v>0.05</v>
      </c>
      <c r="T1673" s="136">
        <v>0.08</v>
      </c>
      <c r="U1673" s="136">
        <v>0.21</v>
      </c>
      <c r="V1673" s="136">
        <v>0.42</v>
      </c>
      <c r="W1673" s="136">
        <v>0.78</v>
      </c>
      <c r="X1673" s="136">
        <v>1.0900000000000001</v>
      </c>
      <c r="Y1673" s="136">
        <v>1.33</v>
      </c>
      <c r="Z1673" s="136">
        <v>1.87</v>
      </c>
      <c r="AA1673" s="136">
        <v>1.94</v>
      </c>
    </row>
    <row r="1674" spans="1:27" ht="23.4" thickBot="1">
      <c r="A1674" s="115" t="s">
        <v>3337</v>
      </c>
      <c r="B1674" s="144">
        <v>0.45</v>
      </c>
      <c r="C1674" s="148">
        <v>-0.36</v>
      </c>
      <c r="D1674" s="116">
        <f t="shared" si="54"/>
        <v>2021</v>
      </c>
      <c r="G1674" s="141" t="s">
        <v>1661</v>
      </c>
      <c r="H1674" s="116">
        <v>7</v>
      </c>
      <c r="I1674" s="116">
        <v>2021</v>
      </c>
      <c r="J1674" t="str">
        <f t="shared" si="53"/>
        <v>7/09/2021</v>
      </c>
      <c r="N1674" s="137">
        <v>44386</v>
      </c>
      <c r="O1674" s="138">
        <v>0.04</v>
      </c>
      <c r="P1674" s="138">
        <v>7.0000000000000007E-2</v>
      </c>
      <c r="Q1674" s="138">
        <v>0.05</v>
      </c>
      <c r="R1674" s="138" t="s">
        <v>434</v>
      </c>
      <c r="S1674" s="138">
        <v>0.06</v>
      </c>
      <c r="T1674" s="138">
        <v>0.08</v>
      </c>
      <c r="U1674" s="138">
        <v>0.22</v>
      </c>
      <c r="V1674" s="138">
        <v>0.45</v>
      </c>
      <c r="W1674" s="138">
        <v>0.82</v>
      </c>
      <c r="X1674" s="138">
        <v>1.1399999999999999</v>
      </c>
      <c r="Y1674" s="138">
        <v>1.38</v>
      </c>
      <c r="Z1674" s="138">
        <v>1.91</v>
      </c>
      <c r="AA1674" s="138">
        <v>1.99</v>
      </c>
    </row>
    <row r="1675" spans="1:27" ht="23.4" thickBot="1">
      <c r="A1675" s="115" t="s">
        <v>3338</v>
      </c>
      <c r="B1675" s="143">
        <v>0.43</v>
      </c>
      <c r="C1675" s="147">
        <v>-0.41</v>
      </c>
      <c r="D1675" s="116">
        <f t="shared" si="54"/>
        <v>2021</v>
      </c>
      <c r="G1675" s="140" t="s">
        <v>1661</v>
      </c>
      <c r="H1675" s="116">
        <v>8</v>
      </c>
      <c r="I1675" s="116">
        <v>2021</v>
      </c>
      <c r="J1675" t="str">
        <f t="shared" si="53"/>
        <v>8/09/2021</v>
      </c>
      <c r="N1675" s="135">
        <v>44417</v>
      </c>
      <c r="O1675" s="136">
        <v>0.05</v>
      </c>
      <c r="P1675" s="136">
        <v>0.06</v>
      </c>
      <c r="Q1675" s="136">
        <v>0.05</v>
      </c>
      <c r="R1675" s="136" t="s">
        <v>434</v>
      </c>
      <c r="S1675" s="136">
        <v>0.06</v>
      </c>
      <c r="T1675" s="136">
        <v>0.08</v>
      </c>
      <c r="U1675" s="136">
        <v>0.22</v>
      </c>
      <c r="V1675" s="136">
        <v>0.43</v>
      </c>
      <c r="W1675" s="136">
        <v>0.81</v>
      </c>
      <c r="X1675" s="136">
        <v>1.1100000000000001</v>
      </c>
      <c r="Y1675" s="136">
        <v>1.35</v>
      </c>
      <c r="Z1675" s="136">
        <v>1.88</v>
      </c>
      <c r="AA1675" s="136">
        <v>1.95</v>
      </c>
    </row>
    <row r="1676" spans="1:27" ht="23.4" thickBot="1">
      <c r="A1676" s="115" t="s">
        <v>3339</v>
      </c>
      <c r="B1676" s="144">
        <v>0.43</v>
      </c>
      <c r="C1676" s="148">
        <v>-0.47</v>
      </c>
      <c r="D1676" s="116">
        <f t="shared" si="54"/>
        <v>2021</v>
      </c>
      <c r="G1676" s="141" t="s">
        <v>1661</v>
      </c>
      <c r="H1676" s="116">
        <v>9</v>
      </c>
      <c r="I1676" s="116">
        <v>2021</v>
      </c>
      <c r="J1676" t="str">
        <f t="shared" si="53"/>
        <v>9/09/2021</v>
      </c>
      <c r="N1676" s="137">
        <v>44448</v>
      </c>
      <c r="O1676" s="138">
        <v>7.0000000000000007E-2</v>
      </c>
      <c r="P1676" s="138">
        <v>0.06</v>
      </c>
      <c r="Q1676" s="138">
        <v>0.04</v>
      </c>
      <c r="R1676" s="138" t="s">
        <v>434</v>
      </c>
      <c r="S1676" s="138">
        <v>0.05</v>
      </c>
      <c r="T1676" s="138">
        <v>7.0000000000000007E-2</v>
      </c>
      <c r="U1676" s="138">
        <v>0.23</v>
      </c>
      <c r="V1676" s="138">
        <v>0.43</v>
      </c>
      <c r="W1676" s="138">
        <v>0.79</v>
      </c>
      <c r="X1676" s="138">
        <v>1.08</v>
      </c>
      <c r="Y1676" s="138">
        <v>1.3</v>
      </c>
      <c r="Z1676" s="138">
        <v>1.83</v>
      </c>
      <c r="AA1676" s="138">
        <v>1.9</v>
      </c>
    </row>
    <row r="1677" spans="1:27" ht="23.4" thickBot="1">
      <c r="A1677" s="115" t="s">
        <v>3340</v>
      </c>
      <c r="B1677" s="143">
        <v>0.45</v>
      </c>
      <c r="C1677" s="147">
        <v>-0.45</v>
      </c>
      <c r="D1677" s="116">
        <f t="shared" si="54"/>
        <v>2021</v>
      </c>
      <c r="G1677" s="140" t="s">
        <v>1661</v>
      </c>
      <c r="H1677" s="116">
        <v>10</v>
      </c>
      <c r="I1677" s="116">
        <v>2021</v>
      </c>
      <c r="J1677" t="str">
        <f t="shared" si="53"/>
        <v>10/09/2021</v>
      </c>
      <c r="N1677" s="135">
        <v>44478</v>
      </c>
      <c r="O1677" s="136">
        <v>0.06</v>
      </c>
      <c r="P1677" s="136">
        <v>0.06</v>
      </c>
      <c r="Q1677" s="136">
        <v>0.05</v>
      </c>
      <c r="R1677" s="136" t="s">
        <v>434</v>
      </c>
      <c r="S1677" s="136">
        <v>0.06</v>
      </c>
      <c r="T1677" s="136">
        <v>0.08</v>
      </c>
      <c r="U1677" s="136">
        <v>0.23</v>
      </c>
      <c r="V1677" s="136">
        <v>0.45</v>
      </c>
      <c r="W1677" s="136">
        <v>0.82</v>
      </c>
      <c r="X1677" s="136">
        <v>1.1200000000000001</v>
      </c>
      <c r="Y1677" s="136">
        <v>1.35</v>
      </c>
      <c r="Z1677" s="136">
        <v>1.86</v>
      </c>
      <c r="AA1677" s="136">
        <v>1.94</v>
      </c>
    </row>
    <row r="1678" spans="1:27" ht="23.4" thickBot="1">
      <c r="A1678" s="115" t="s">
        <v>3341</v>
      </c>
      <c r="B1678" s="144">
        <v>0.44</v>
      </c>
      <c r="C1678" s="148">
        <v>-0.45</v>
      </c>
      <c r="D1678" s="116">
        <f t="shared" si="54"/>
        <v>2021</v>
      </c>
      <c r="G1678" s="141" t="s">
        <v>1661</v>
      </c>
      <c r="H1678" s="116">
        <v>13</v>
      </c>
      <c r="I1678" s="116">
        <v>2021</v>
      </c>
      <c r="J1678" t="str">
        <f t="shared" si="53"/>
        <v>13/09/2021</v>
      </c>
      <c r="N1678" s="138" t="s">
        <v>1450</v>
      </c>
      <c r="O1678" s="138">
        <v>0.06</v>
      </c>
      <c r="P1678" s="138">
        <v>0.08</v>
      </c>
      <c r="Q1678" s="138">
        <v>0.06</v>
      </c>
      <c r="R1678" s="138" t="s">
        <v>434</v>
      </c>
      <c r="S1678" s="138">
        <v>0.06</v>
      </c>
      <c r="T1678" s="138">
        <v>7.0000000000000007E-2</v>
      </c>
      <c r="U1678" s="138">
        <v>0.21</v>
      </c>
      <c r="V1678" s="138">
        <v>0.44</v>
      </c>
      <c r="W1678" s="138">
        <v>0.81</v>
      </c>
      <c r="X1678" s="138">
        <v>1.1100000000000001</v>
      </c>
      <c r="Y1678" s="138">
        <v>1.33</v>
      </c>
      <c r="Z1678" s="138">
        <v>1.83</v>
      </c>
      <c r="AA1678" s="138">
        <v>1.91</v>
      </c>
    </row>
    <row r="1679" spans="1:27" ht="23.4" thickBot="1">
      <c r="A1679" s="115" t="s">
        <v>3342</v>
      </c>
      <c r="B1679" s="143">
        <v>0.43</v>
      </c>
      <c r="C1679" s="147">
        <v>-0.48</v>
      </c>
      <c r="D1679" s="116">
        <f t="shared" si="54"/>
        <v>2021</v>
      </c>
      <c r="G1679" s="140" t="s">
        <v>1661</v>
      </c>
      <c r="H1679" s="116">
        <v>14</v>
      </c>
      <c r="I1679" s="116">
        <v>2021</v>
      </c>
      <c r="J1679" t="str">
        <f t="shared" si="53"/>
        <v>14/09/2021</v>
      </c>
      <c r="N1679" s="136" t="s">
        <v>1451</v>
      </c>
      <c r="O1679" s="136">
        <v>0.05</v>
      </c>
      <c r="P1679" s="136">
        <v>0.06</v>
      </c>
      <c r="Q1679" s="136">
        <v>0.04</v>
      </c>
      <c r="R1679" s="136" t="s">
        <v>434</v>
      </c>
      <c r="S1679" s="136">
        <v>0.05</v>
      </c>
      <c r="T1679" s="136">
        <v>7.0000000000000007E-2</v>
      </c>
      <c r="U1679" s="136">
        <v>0.21</v>
      </c>
      <c r="V1679" s="136">
        <v>0.43</v>
      </c>
      <c r="W1679" s="136">
        <v>0.79</v>
      </c>
      <c r="X1679" s="136">
        <v>1.07</v>
      </c>
      <c r="Y1679" s="136">
        <v>1.28</v>
      </c>
      <c r="Z1679" s="136">
        <v>1.78</v>
      </c>
      <c r="AA1679" s="136">
        <v>1.85</v>
      </c>
    </row>
    <row r="1680" spans="1:27" ht="23.4" thickBot="1">
      <c r="A1680" s="115" t="s">
        <v>3343</v>
      </c>
      <c r="B1680" s="144">
        <v>0.43</v>
      </c>
      <c r="C1680" s="148">
        <v>-0.46</v>
      </c>
      <c r="D1680" s="116">
        <f t="shared" si="54"/>
        <v>2021</v>
      </c>
      <c r="G1680" s="141" t="s">
        <v>1661</v>
      </c>
      <c r="H1680" s="116">
        <v>15</v>
      </c>
      <c r="I1680" s="116">
        <v>2021</v>
      </c>
      <c r="J1680" t="str">
        <f t="shared" si="53"/>
        <v>15/09/2021</v>
      </c>
      <c r="N1680" s="138" t="s">
        <v>1452</v>
      </c>
      <c r="O1680" s="138">
        <v>0.04</v>
      </c>
      <c r="P1680" s="138">
        <v>0.06</v>
      </c>
      <c r="Q1680" s="138">
        <v>0.04</v>
      </c>
      <c r="R1680" s="138" t="s">
        <v>434</v>
      </c>
      <c r="S1680" s="138">
        <v>0.05</v>
      </c>
      <c r="T1680" s="138">
        <v>7.0000000000000007E-2</v>
      </c>
      <c r="U1680" s="138">
        <v>0.21</v>
      </c>
      <c r="V1680" s="138">
        <v>0.43</v>
      </c>
      <c r="W1680" s="138">
        <v>0.81</v>
      </c>
      <c r="X1680" s="138">
        <v>1.1000000000000001</v>
      </c>
      <c r="Y1680" s="138">
        <v>1.31</v>
      </c>
      <c r="Z1680" s="138">
        <v>1.8</v>
      </c>
      <c r="AA1680" s="138">
        <v>1.87</v>
      </c>
    </row>
    <row r="1681" spans="1:27" ht="23.4" thickBot="1">
      <c r="A1681" s="115" t="s">
        <v>3344</v>
      </c>
      <c r="B1681" s="143">
        <v>0.46</v>
      </c>
      <c r="C1681" s="147">
        <v>-0.45</v>
      </c>
      <c r="D1681" s="116">
        <f t="shared" si="54"/>
        <v>2021</v>
      </c>
      <c r="G1681" s="140" t="s">
        <v>1661</v>
      </c>
      <c r="H1681" s="116">
        <v>16</v>
      </c>
      <c r="I1681" s="116">
        <v>2021</v>
      </c>
      <c r="J1681" t="str">
        <f t="shared" si="53"/>
        <v>16/09/2021</v>
      </c>
      <c r="N1681" s="136" t="s">
        <v>1453</v>
      </c>
      <c r="O1681" s="136">
        <v>0.06</v>
      </c>
      <c r="P1681" s="136">
        <v>0.06</v>
      </c>
      <c r="Q1681" s="136">
        <v>0.04</v>
      </c>
      <c r="R1681" s="136" t="s">
        <v>434</v>
      </c>
      <c r="S1681" s="136">
        <v>0.05</v>
      </c>
      <c r="T1681" s="136">
        <v>7.0000000000000007E-2</v>
      </c>
      <c r="U1681" s="136">
        <v>0.23</v>
      </c>
      <c r="V1681" s="136">
        <v>0.46</v>
      </c>
      <c r="W1681" s="136">
        <v>0.84</v>
      </c>
      <c r="X1681" s="136">
        <v>1.1299999999999999</v>
      </c>
      <c r="Y1681" s="136">
        <v>1.34</v>
      </c>
      <c r="Z1681" s="136">
        <v>1.83</v>
      </c>
      <c r="AA1681" s="136">
        <v>1.88</v>
      </c>
    </row>
    <row r="1682" spans="1:27" ht="23.4" thickBot="1">
      <c r="A1682" s="115" t="s">
        <v>3345</v>
      </c>
      <c r="B1682" s="144">
        <v>0.47</v>
      </c>
      <c r="C1682" s="148">
        <v>-0.42</v>
      </c>
      <c r="D1682" s="116">
        <f t="shared" si="54"/>
        <v>2021</v>
      </c>
      <c r="G1682" s="141" t="s">
        <v>1661</v>
      </c>
      <c r="H1682" s="116">
        <v>17</v>
      </c>
      <c r="I1682" s="116">
        <v>2021</v>
      </c>
      <c r="J1682" t="str">
        <f t="shared" si="53"/>
        <v>17/09/2021</v>
      </c>
      <c r="N1682" s="138" t="s">
        <v>1454</v>
      </c>
      <c r="O1682" s="138">
        <v>0.06</v>
      </c>
      <c r="P1682" s="138">
        <v>0.06</v>
      </c>
      <c r="Q1682" s="138">
        <v>0.04</v>
      </c>
      <c r="R1682" s="138" t="s">
        <v>434</v>
      </c>
      <c r="S1682" s="138">
        <v>0.05</v>
      </c>
      <c r="T1682" s="138">
        <v>7.0000000000000007E-2</v>
      </c>
      <c r="U1682" s="138">
        <v>0.23</v>
      </c>
      <c r="V1682" s="138">
        <v>0.47</v>
      </c>
      <c r="W1682" s="138">
        <v>0.88</v>
      </c>
      <c r="X1682" s="138">
        <v>1.17</v>
      </c>
      <c r="Y1682" s="138">
        <v>1.37</v>
      </c>
      <c r="Z1682" s="138">
        <v>1.85</v>
      </c>
      <c r="AA1682" s="138">
        <v>1.91</v>
      </c>
    </row>
    <row r="1683" spans="1:27" ht="23.4" thickBot="1">
      <c r="A1683" s="115" t="s">
        <v>3346</v>
      </c>
      <c r="B1683" s="143">
        <v>0.45</v>
      </c>
      <c r="C1683" s="147">
        <v>-0.44</v>
      </c>
      <c r="D1683" s="116">
        <f t="shared" si="54"/>
        <v>2021</v>
      </c>
      <c r="G1683" s="140" t="s">
        <v>1661</v>
      </c>
      <c r="H1683" s="116">
        <v>20</v>
      </c>
      <c r="I1683" s="116">
        <v>2021</v>
      </c>
      <c r="J1683" t="str">
        <f t="shared" si="53"/>
        <v>20/09/2021</v>
      </c>
      <c r="N1683" s="136" t="s">
        <v>1455</v>
      </c>
      <c r="O1683" s="136">
        <v>0.06</v>
      </c>
      <c r="P1683" s="136">
        <v>0.05</v>
      </c>
      <c r="Q1683" s="136">
        <v>0.04</v>
      </c>
      <c r="R1683" s="136" t="s">
        <v>434</v>
      </c>
      <c r="S1683" s="136">
        <v>0.05</v>
      </c>
      <c r="T1683" s="136">
        <v>7.0000000000000007E-2</v>
      </c>
      <c r="U1683" s="136">
        <v>0.23</v>
      </c>
      <c r="V1683" s="136">
        <v>0.45</v>
      </c>
      <c r="W1683" s="136">
        <v>0.83</v>
      </c>
      <c r="X1683" s="136">
        <v>1.1200000000000001</v>
      </c>
      <c r="Y1683" s="136">
        <v>1.31</v>
      </c>
      <c r="Z1683" s="136">
        <v>1.79</v>
      </c>
      <c r="AA1683" s="136">
        <v>1.85</v>
      </c>
    </row>
    <row r="1684" spans="1:27" ht="23.4" thickBot="1">
      <c r="A1684" s="115" t="s">
        <v>3347</v>
      </c>
      <c r="B1684" s="144">
        <v>0.46</v>
      </c>
      <c r="C1684" s="148">
        <v>-0.43</v>
      </c>
      <c r="D1684" s="116">
        <f t="shared" si="54"/>
        <v>2021</v>
      </c>
      <c r="G1684" s="141" t="s">
        <v>1661</v>
      </c>
      <c r="H1684" s="116">
        <v>21</v>
      </c>
      <c r="I1684" s="116">
        <v>2021</v>
      </c>
      <c r="J1684" t="str">
        <f t="shared" si="53"/>
        <v>21/09/2021</v>
      </c>
      <c r="N1684" s="138" t="s">
        <v>1456</v>
      </c>
      <c r="O1684" s="138">
        <v>0.05</v>
      </c>
      <c r="P1684" s="138">
        <v>0.04</v>
      </c>
      <c r="Q1684" s="138">
        <v>0.03</v>
      </c>
      <c r="R1684" s="138" t="s">
        <v>434</v>
      </c>
      <c r="S1684" s="138">
        <v>0.04</v>
      </c>
      <c r="T1684" s="138">
        <v>7.0000000000000007E-2</v>
      </c>
      <c r="U1684" s="138">
        <v>0.22</v>
      </c>
      <c r="V1684" s="138">
        <v>0.46</v>
      </c>
      <c r="W1684" s="138">
        <v>0.84</v>
      </c>
      <c r="X1684" s="138">
        <v>1.1299999999999999</v>
      </c>
      <c r="Y1684" s="138">
        <v>1.33</v>
      </c>
      <c r="Z1684" s="138">
        <v>1.81</v>
      </c>
      <c r="AA1684" s="138">
        <v>1.86</v>
      </c>
    </row>
    <row r="1685" spans="1:27" ht="23.4" thickBot="1">
      <c r="A1685" s="115" t="s">
        <v>3348</v>
      </c>
      <c r="B1685" s="143">
        <v>0.48</v>
      </c>
      <c r="C1685" s="147">
        <v>-0.44</v>
      </c>
      <c r="D1685" s="116">
        <f t="shared" si="54"/>
        <v>2021</v>
      </c>
      <c r="G1685" s="140" t="s">
        <v>1661</v>
      </c>
      <c r="H1685" s="116">
        <v>22</v>
      </c>
      <c r="I1685" s="116">
        <v>2021</v>
      </c>
      <c r="J1685" t="str">
        <f t="shared" si="53"/>
        <v>22/09/2021</v>
      </c>
      <c r="N1685" s="136" t="s">
        <v>1457</v>
      </c>
      <c r="O1685" s="136">
        <v>0.04</v>
      </c>
      <c r="P1685" s="136">
        <v>0.04</v>
      </c>
      <c r="Q1685" s="136">
        <v>0.03</v>
      </c>
      <c r="R1685" s="136" t="s">
        <v>434</v>
      </c>
      <c r="S1685" s="136">
        <v>0.05</v>
      </c>
      <c r="T1685" s="136">
        <v>0.08</v>
      </c>
      <c r="U1685" s="136">
        <v>0.25</v>
      </c>
      <c r="V1685" s="136">
        <v>0.48</v>
      </c>
      <c r="W1685" s="136">
        <v>0.86</v>
      </c>
      <c r="X1685" s="136">
        <v>1.1299999999999999</v>
      </c>
      <c r="Y1685" s="136">
        <v>1.32</v>
      </c>
      <c r="Z1685" s="136">
        <v>1.78</v>
      </c>
      <c r="AA1685" s="136">
        <v>1.84</v>
      </c>
    </row>
    <row r="1686" spans="1:27" ht="23.4" thickBot="1">
      <c r="A1686" s="115" t="s">
        <v>3349</v>
      </c>
      <c r="B1686" s="144">
        <v>0.53</v>
      </c>
      <c r="C1686" s="148">
        <v>-0.39</v>
      </c>
      <c r="D1686" s="116">
        <f t="shared" si="54"/>
        <v>2021</v>
      </c>
      <c r="G1686" s="141" t="s">
        <v>1661</v>
      </c>
      <c r="H1686" s="116">
        <v>23</v>
      </c>
      <c r="I1686" s="116">
        <v>2021</v>
      </c>
      <c r="J1686" t="str">
        <f t="shared" si="53"/>
        <v>23/09/2021</v>
      </c>
      <c r="N1686" s="138" t="s">
        <v>1458</v>
      </c>
      <c r="O1686" s="138">
        <v>0.05</v>
      </c>
      <c r="P1686" s="138">
        <v>0.04</v>
      </c>
      <c r="Q1686" s="138">
        <v>0.03</v>
      </c>
      <c r="R1686" s="138" t="s">
        <v>434</v>
      </c>
      <c r="S1686" s="138">
        <v>0.04</v>
      </c>
      <c r="T1686" s="138">
        <v>0.08</v>
      </c>
      <c r="U1686" s="138">
        <v>0.27</v>
      </c>
      <c r="V1686" s="138">
        <v>0.53</v>
      </c>
      <c r="W1686" s="138">
        <v>0.94</v>
      </c>
      <c r="X1686" s="138">
        <v>1.22</v>
      </c>
      <c r="Y1686" s="138">
        <v>1.41</v>
      </c>
      <c r="Z1686" s="138">
        <v>1.87</v>
      </c>
      <c r="AA1686" s="138">
        <v>1.92</v>
      </c>
    </row>
    <row r="1687" spans="1:27" ht="23.4" thickBot="1">
      <c r="A1687" s="115" t="s">
        <v>3350</v>
      </c>
      <c r="B1687" s="143">
        <v>0.55000000000000004</v>
      </c>
      <c r="C1687" s="147">
        <v>-0.34</v>
      </c>
      <c r="D1687" s="116">
        <f t="shared" si="54"/>
        <v>2021</v>
      </c>
      <c r="G1687" s="140" t="s">
        <v>1661</v>
      </c>
      <c r="H1687" s="116">
        <v>24</v>
      </c>
      <c r="I1687" s="116">
        <v>2021</v>
      </c>
      <c r="J1687" t="str">
        <f t="shared" si="53"/>
        <v>24/09/2021</v>
      </c>
      <c r="N1687" s="136" t="s">
        <v>1459</v>
      </c>
      <c r="O1687" s="136">
        <v>0.06</v>
      </c>
      <c r="P1687" s="136">
        <v>0.04</v>
      </c>
      <c r="Q1687" s="136">
        <v>0.03</v>
      </c>
      <c r="R1687" s="136" t="s">
        <v>434</v>
      </c>
      <c r="S1687" s="136">
        <v>0.05</v>
      </c>
      <c r="T1687" s="136">
        <v>0.08</v>
      </c>
      <c r="U1687" s="136">
        <v>0.28999999999999998</v>
      </c>
      <c r="V1687" s="136">
        <v>0.55000000000000004</v>
      </c>
      <c r="W1687" s="136">
        <v>0.97</v>
      </c>
      <c r="X1687" s="136">
        <v>1.27</v>
      </c>
      <c r="Y1687" s="136">
        <v>1.47</v>
      </c>
      <c r="Z1687" s="136">
        <v>1.94</v>
      </c>
      <c r="AA1687" s="136">
        <v>1.99</v>
      </c>
    </row>
    <row r="1688" spans="1:27" ht="23.4" thickBot="1">
      <c r="A1688" s="115" t="s">
        <v>3351</v>
      </c>
      <c r="B1688" s="144">
        <v>0.56000000000000005</v>
      </c>
      <c r="C1688" s="148">
        <v>-0.35</v>
      </c>
      <c r="D1688" s="116">
        <f t="shared" si="54"/>
        <v>2021</v>
      </c>
      <c r="G1688" s="141" t="s">
        <v>1661</v>
      </c>
      <c r="H1688" s="116">
        <v>27</v>
      </c>
      <c r="I1688" s="116">
        <v>2021</v>
      </c>
      <c r="J1688" t="str">
        <f t="shared" si="53"/>
        <v>27/09/2021</v>
      </c>
      <c r="N1688" s="138" t="s">
        <v>1460</v>
      </c>
      <c r="O1688" s="138">
        <v>0.06</v>
      </c>
      <c r="P1688" s="138">
        <v>0.03</v>
      </c>
      <c r="Q1688" s="138">
        <v>0.04</v>
      </c>
      <c r="R1688" s="138" t="s">
        <v>434</v>
      </c>
      <c r="S1688" s="138">
        <v>0.05</v>
      </c>
      <c r="T1688" s="138">
        <v>0.09</v>
      </c>
      <c r="U1688" s="138">
        <v>0.31</v>
      </c>
      <c r="V1688" s="138">
        <v>0.56000000000000005</v>
      </c>
      <c r="W1688" s="138">
        <v>0.98</v>
      </c>
      <c r="X1688" s="138">
        <v>1.3</v>
      </c>
      <c r="Y1688" s="138">
        <v>1.48</v>
      </c>
      <c r="Z1688" s="138">
        <v>1.95</v>
      </c>
      <c r="AA1688" s="138">
        <v>1.99</v>
      </c>
    </row>
    <row r="1689" spans="1:27" ht="23.4" thickBot="1">
      <c r="A1689" s="115" t="s">
        <v>3352</v>
      </c>
      <c r="B1689" s="143">
        <v>0.55000000000000004</v>
      </c>
      <c r="C1689" s="147">
        <v>-0.31</v>
      </c>
      <c r="D1689" s="116">
        <f t="shared" si="54"/>
        <v>2021</v>
      </c>
      <c r="G1689" s="140" t="s">
        <v>1661</v>
      </c>
      <c r="H1689" s="116">
        <v>28</v>
      </c>
      <c r="I1689" s="116">
        <v>2021</v>
      </c>
      <c r="J1689" t="str">
        <f t="shared" si="53"/>
        <v>28/09/2021</v>
      </c>
      <c r="N1689" s="136" t="s">
        <v>1461</v>
      </c>
      <c r="O1689" s="136">
        <v>7.0000000000000007E-2</v>
      </c>
      <c r="P1689" s="136">
        <v>0.04</v>
      </c>
      <c r="Q1689" s="136">
        <v>0.04</v>
      </c>
      <c r="R1689" s="136" t="s">
        <v>434</v>
      </c>
      <c r="S1689" s="136">
        <v>0.06</v>
      </c>
      <c r="T1689" s="136">
        <v>0.09</v>
      </c>
      <c r="U1689" s="136">
        <v>0.31</v>
      </c>
      <c r="V1689" s="136">
        <v>0.55000000000000004</v>
      </c>
      <c r="W1689" s="136">
        <v>1.02</v>
      </c>
      <c r="X1689" s="136">
        <v>1.34</v>
      </c>
      <c r="Y1689" s="136">
        <v>1.54</v>
      </c>
      <c r="Z1689" s="136">
        <v>2.02</v>
      </c>
      <c r="AA1689" s="136">
        <v>2.0699999999999998</v>
      </c>
    </row>
    <row r="1690" spans="1:27" ht="23.4" thickBot="1">
      <c r="A1690" s="115" t="s">
        <v>3353</v>
      </c>
      <c r="B1690" s="144">
        <v>0.55000000000000004</v>
      </c>
      <c r="C1690" s="148">
        <v>-0.28000000000000003</v>
      </c>
      <c r="D1690" s="116">
        <f t="shared" si="54"/>
        <v>2021</v>
      </c>
      <c r="G1690" s="141" t="s">
        <v>1661</v>
      </c>
      <c r="H1690" s="116">
        <v>29</v>
      </c>
      <c r="I1690" s="116">
        <v>2021</v>
      </c>
      <c r="J1690" t="str">
        <f t="shared" si="53"/>
        <v>29/09/2021</v>
      </c>
      <c r="N1690" s="138" t="s">
        <v>1462</v>
      </c>
      <c r="O1690" s="138">
        <v>0.05</v>
      </c>
      <c r="P1690" s="138">
        <v>0.04</v>
      </c>
      <c r="Q1690" s="138">
        <v>0.04</v>
      </c>
      <c r="R1690" s="138" t="s">
        <v>434</v>
      </c>
      <c r="S1690" s="138">
        <v>0.05</v>
      </c>
      <c r="T1690" s="138">
        <v>0.09</v>
      </c>
      <c r="U1690" s="138">
        <v>0.3</v>
      </c>
      <c r="V1690" s="138">
        <v>0.55000000000000004</v>
      </c>
      <c r="W1690" s="138">
        <v>1.01</v>
      </c>
      <c r="X1690" s="138">
        <v>1.34</v>
      </c>
      <c r="Y1690" s="138">
        <v>1.55</v>
      </c>
      <c r="Z1690" s="138">
        <v>2.04</v>
      </c>
      <c r="AA1690" s="138">
        <v>2.09</v>
      </c>
    </row>
    <row r="1691" spans="1:27" ht="23.4" thickBot="1">
      <c r="A1691" s="115" t="s">
        <v>3354</v>
      </c>
      <c r="B1691" s="143">
        <v>0.53</v>
      </c>
      <c r="C1691" s="147">
        <v>-0.28999999999999998</v>
      </c>
      <c r="D1691" s="116">
        <f t="shared" si="54"/>
        <v>2021</v>
      </c>
      <c r="G1691" s="140" t="s">
        <v>1661</v>
      </c>
      <c r="H1691" s="116">
        <v>30</v>
      </c>
      <c r="I1691" s="116">
        <v>2021</v>
      </c>
      <c r="J1691" t="str">
        <f t="shared" si="53"/>
        <v>30/09/2021</v>
      </c>
      <c r="N1691" s="136" t="s">
        <v>1463</v>
      </c>
      <c r="O1691" s="136">
        <v>7.0000000000000007E-2</v>
      </c>
      <c r="P1691" s="136">
        <v>0.05</v>
      </c>
      <c r="Q1691" s="136">
        <v>0.04</v>
      </c>
      <c r="R1691" s="136" t="s">
        <v>434</v>
      </c>
      <c r="S1691" s="136">
        <v>0.05</v>
      </c>
      <c r="T1691" s="136">
        <v>0.09</v>
      </c>
      <c r="U1691" s="136">
        <v>0.28000000000000003</v>
      </c>
      <c r="V1691" s="136">
        <v>0.53</v>
      </c>
      <c r="W1691" s="136">
        <v>0.98</v>
      </c>
      <c r="X1691" s="136">
        <v>1.32</v>
      </c>
      <c r="Y1691" s="136">
        <v>1.52</v>
      </c>
      <c r="Z1691" s="136">
        <v>2.02</v>
      </c>
      <c r="AA1691" s="136">
        <v>2.08</v>
      </c>
    </row>
    <row r="1692" spans="1:27" ht="23.4" thickBot="1">
      <c r="A1692" s="115" t="s">
        <v>3355</v>
      </c>
      <c r="B1692" s="144">
        <v>0.49</v>
      </c>
      <c r="C1692" s="148">
        <v>-0.34</v>
      </c>
      <c r="D1692" s="116">
        <f t="shared" si="54"/>
        <v>2021</v>
      </c>
      <c r="G1692" s="141" t="s">
        <v>1662</v>
      </c>
      <c r="H1692" s="116">
        <v>1</v>
      </c>
      <c r="I1692" s="116">
        <v>2021</v>
      </c>
      <c r="J1692" t="str">
        <f t="shared" si="53"/>
        <v>1/10/2021</v>
      </c>
      <c r="N1692" s="137">
        <v>44206</v>
      </c>
      <c r="O1692" s="138">
        <v>0.08</v>
      </c>
      <c r="P1692" s="138">
        <v>0.04</v>
      </c>
      <c r="Q1692" s="138">
        <v>0.04</v>
      </c>
      <c r="R1692" s="138" t="s">
        <v>434</v>
      </c>
      <c r="S1692" s="138">
        <v>0.05</v>
      </c>
      <c r="T1692" s="138">
        <v>0.09</v>
      </c>
      <c r="U1692" s="138">
        <v>0.27</v>
      </c>
      <c r="V1692" s="138">
        <v>0.49</v>
      </c>
      <c r="W1692" s="138">
        <v>0.93</v>
      </c>
      <c r="X1692" s="138">
        <v>1.26</v>
      </c>
      <c r="Y1692" s="138">
        <v>1.48</v>
      </c>
      <c r="Z1692" s="138">
        <v>1.99</v>
      </c>
      <c r="AA1692" s="138">
        <v>2.04</v>
      </c>
    </row>
    <row r="1693" spans="1:27" ht="23.4" thickBot="1">
      <c r="A1693" s="115" t="s">
        <v>3356</v>
      </c>
      <c r="B1693" s="143">
        <v>0.52</v>
      </c>
      <c r="C1693" s="147">
        <v>-0.34</v>
      </c>
      <c r="D1693" s="116">
        <f t="shared" si="54"/>
        <v>2021</v>
      </c>
      <c r="G1693" s="140" t="s">
        <v>1662</v>
      </c>
      <c r="H1693" s="116">
        <v>4</v>
      </c>
      <c r="I1693" s="116">
        <v>2021</v>
      </c>
      <c r="J1693" t="str">
        <f t="shared" si="53"/>
        <v>4/10/2021</v>
      </c>
      <c r="N1693" s="135">
        <v>44296</v>
      </c>
      <c r="O1693" s="136">
        <v>0.09</v>
      </c>
      <c r="P1693" s="136">
        <v>0.04</v>
      </c>
      <c r="Q1693" s="136">
        <v>0.04</v>
      </c>
      <c r="R1693" s="136" t="s">
        <v>434</v>
      </c>
      <c r="S1693" s="136">
        <v>0.06</v>
      </c>
      <c r="T1693" s="136">
        <v>0.09</v>
      </c>
      <c r="U1693" s="136">
        <v>0.27</v>
      </c>
      <c r="V1693" s="136">
        <v>0.52</v>
      </c>
      <c r="W1693" s="136">
        <v>0.95</v>
      </c>
      <c r="X1693" s="136">
        <v>1.27</v>
      </c>
      <c r="Y1693" s="136">
        <v>1.49</v>
      </c>
      <c r="Z1693" s="136">
        <v>1.99</v>
      </c>
      <c r="AA1693" s="136">
        <v>2.0499999999999998</v>
      </c>
    </row>
    <row r="1694" spans="1:27" ht="23.4" thickBot="1">
      <c r="A1694" s="115" t="s">
        <v>3357</v>
      </c>
      <c r="B1694" s="144">
        <v>0.54</v>
      </c>
      <c r="C1694" s="148">
        <v>-0.33</v>
      </c>
      <c r="D1694" s="116">
        <f t="shared" si="54"/>
        <v>2021</v>
      </c>
      <c r="G1694" s="141" t="s">
        <v>1662</v>
      </c>
      <c r="H1694" s="116">
        <v>5</v>
      </c>
      <c r="I1694" s="116">
        <v>2021</v>
      </c>
      <c r="J1694" t="str">
        <f t="shared" si="53"/>
        <v>5/10/2021</v>
      </c>
      <c r="N1694" s="137">
        <v>44326</v>
      </c>
      <c r="O1694" s="138">
        <v>0.1</v>
      </c>
      <c r="P1694" s="138">
        <v>0.04</v>
      </c>
      <c r="Q1694" s="138">
        <v>0.04</v>
      </c>
      <c r="R1694" s="138" t="s">
        <v>434</v>
      </c>
      <c r="S1694" s="138">
        <v>0.06</v>
      </c>
      <c r="T1694" s="138">
        <v>0.09</v>
      </c>
      <c r="U1694" s="138">
        <v>0.28000000000000003</v>
      </c>
      <c r="V1694" s="138">
        <v>0.54</v>
      </c>
      <c r="W1694" s="138">
        <v>0.98</v>
      </c>
      <c r="X1694" s="138">
        <v>1.32</v>
      </c>
      <c r="Y1694" s="138">
        <v>1.54</v>
      </c>
      <c r="Z1694" s="138">
        <v>2.04</v>
      </c>
      <c r="AA1694" s="138">
        <v>2.1</v>
      </c>
    </row>
    <row r="1695" spans="1:27" ht="23.4" thickBot="1">
      <c r="A1695" s="115" t="s">
        <v>3358</v>
      </c>
      <c r="B1695" s="143">
        <v>0.55000000000000004</v>
      </c>
      <c r="C1695" s="147">
        <v>-0.34</v>
      </c>
      <c r="D1695" s="116">
        <f t="shared" si="54"/>
        <v>2021</v>
      </c>
      <c r="G1695" s="140" t="s">
        <v>1662</v>
      </c>
      <c r="H1695" s="116">
        <v>6</v>
      </c>
      <c r="I1695" s="116">
        <v>2021</v>
      </c>
      <c r="J1695" t="str">
        <f t="shared" si="53"/>
        <v>6/10/2021</v>
      </c>
      <c r="N1695" s="135">
        <v>44357</v>
      </c>
      <c r="O1695" s="136">
        <v>0.06</v>
      </c>
      <c r="P1695" s="136">
        <v>0.04</v>
      </c>
      <c r="Q1695" s="136">
        <v>0.04</v>
      </c>
      <c r="R1695" s="136" t="s">
        <v>434</v>
      </c>
      <c r="S1695" s="136">
        <v>0.06</v>
      </c>
      <c r="T1695" s="136">
        <v>0.1</v>
      </c>
      <c r="U1695" s="136">
        <v>0.3</v>
      </c>
      <c r="V1695" s="136">
        <v>0.55000000000000004</v>
      </c>
      <c r="W1695" s="136">
        <v>0.99</v>
      </c>
      <c r="X1695" s="136">
        <v>1.32</v>
      </c>
      <c r="Y1695" s="136">
        <v>1.53</v>
      </c>
      <c r="Z1695" s="136">
        <v>2.02</v>
      </c>
      <c r="AA1695" s="136">
        <v>2.08</v>
      </c>
    </row>
    <row r="1696" spans="1:27" ht="23.4" thickBot="1">
      <c r="A1696" s="115" t="s">
        <v>3359</v>
      </c>
      <c r="B1696" s="144">
        <v>0.56999999999999995</v>
      </c>
      <c r="C1696" s="148">
        <v>-0.31</v>
      </c>
      <c r="D1696" s="116">
        <f t="shared" si="54"/>
        <v>2021</v>
      </c>
      <c r="G1696" s="141" t="s">
        <v>1662</v>
      </c>
      <c r="H1696" s="116">
        <v>7</v>
      </c>
      <c r="I1696" s="116">
        <v>2021</v>
      </c>
      <c r="J1696" t="str">
        <f t="shared" si="53"/>
        <v>7/10/2021</v>
      </c>
      <c r="N1696" s="137">
        <v>44387</v>
      </c>
      <c r="O1696" s="138">
        <v>0.03</v>
      </c>
      <c r="P1696" s="138">
        <v>0.09</v>
      </c>
      <c r="Q1696" s="138">
        <v>0.05</v>
      </c>
      <c r="R1696" s="138" t="s">
        <v>434</v>
      </c>
      <c r="S1696" s="138">
        <v>0.06</v>
      </c>
      <c r="T1696" s="138">
        <v>0.1</v>
      </c>
      <c r="U1696" s="138">
        <v>0.32</v>
      </c>
      <c r="V1696" s="138">
        <v>0.56999999999999995</v>
      </c>
      <c r="W1696" s="138">
        <v>1.02</v>
      </c>
      <c r="X1696" s="138">
        <v>1.36</v>
      </c>
      <c r="Y1696" s="138">
        <v>1.58</v>
      </c>
      <c r="Z1696" s="138">
        <v>2.08</v>
      </c>
      <c r="AA1696" s="138">
        <v>2.13</v>
      </c>
    </row>
    <row r="1697" spans="1:27" ht="23.4" thickBot="1">
      <c r="A1697" s="115" t="s">
        <v>3360</v>
      </c>
      <c r="B1697" s="143">
        <v>0.59</v>
      </c>
      <c r="C1697" s="147">
        <v>-0.31</v>
      </c>
      <c r="D1697" s="116">
        <f t="shared" si="54"/>
        <v>2021</v>
      </c>
      <c r="G1697" s="140" t="s">
        <v>1662</v>
      </c>
      <c r="H1697" s="116">
        <v>8</v>
      </c>
      <c r="I1697" s="116">
        <v>2021</v>
      </c>
      <c r="J1697" t="str">
        <f t="shared" si="53"/>
        <v>8/10/2021</v>
      </c>
      <c r="N1697" s="135">
        <v>44418</v>
      </c>
      <c r="O1697" s="136">
        <v>0.02</v>
      </c>
      <c r="P1697" s="136">
        <v>7.0000000000000007E-2</v>
      </c>
      <c r="Q1697" s="136">
        <v>0.05</v>
      </c>
      <c r="R1697" s="136" t="s">
        <v>434</v>
      </c>
      <c r="S1697" s="136">
        <v>7.0000000000000007E-2</v>
      </c>
      <c r="T1697" s="136">
        <v>0.09</v>
      </c>
      <c r="U1697" s="136">
        <v>0.32</v>
      </c>
      <c r="V1697" s="136">
        <v>0.59</v>
      </c>
      <c r="W1697" s="136">
        <v>1.05</v>
      </c>
      <c r="X1697" s="136">
        <v>1.39</v>
      </c>
      <c r="Y1697" s="136">
        <v>1.61</v>
      </c>
      <c r="Z1697" s="136">
        <v>2.11</v>
      </c>
      <c r="AA1697" s="136">
        <v>2.16</v>
      </c>
    </row>
    <row r="1698" spans="1:27" ht="23.4" thickBot="1">
      <c r="A1698" s="115" t="s">
        <v>3361</v>
      </c>
      <c r="B1698" s="144">
        <v>0.64</v>
      </c>
      <c r="C1698" s="148">
        <v>-0.34</v>
      </c>
      <c r="D1698" s="116">
        <f t="shared" si="54"/>
        <v>2021</v>
      </c>
      <c r="G1698" s="141" t="s">
        <v>1662</v>
      </c>
      <c r="H1698" s="116">
        <v>12</v>
      </c>
      <c r="I1698" s="116">
        <v>2021</v>
      </c>
      <c r="J1698" t="str">
        <f t="shared" si="53"/>
        <v>12/10/2021</v>
      </c>
      <c r="N1698" s="137">
        <v>44540</v>
      </c>
      <c r="O1698" s="138">
        <v>0.03</v>
      </c>
      <c r="P1698" s="138">
        <v>7.0000000000000007E-2</v>
      </c>
      <c r="Q1698" s="138">
        <v>0.06</v>
      </c>
      <c r="R1698" s="138" t="s">
        <v>434</v>
      </c>
      <c r="S1698" s="138">
        <v>0.06</v>
      </c>
      <c r="T1698" s="138">
        <v>0.1</v>
      </c>
      <c r="U1698" s="138">
        <v>0.35</v>
      </c>
      <c r="V1698" s="138">
        <v>0.64</v>
      </c>
      <c r="W1698" s="138">
        <v>1.08</v>
      </c>
      <c r="X1698" s="138">
        <v>1.39</v>
      </c>
      <c r="Y1698" s="138">
        <v>1.59</v>
      </c>
      <c r="Z1698" s="138">
        <v>2.0499999999999998</v>
      </c>
      <c r="AA1698" s="138">
        <v>2.1</v>
      </c>
    </row>
    <row r="1699" spans="1:27" ht="23.4" thickBot="1">
      <c r="A1699" s="115" t="s">
        <v>3362</v>
      </c>
      <c r="B1699" s="143">
        <v>0.66</v>
      </c>
      <c r="C1699" s="147">
        <v>-0.42</v>
      </c>
      <c r="D1699" s="116">
        <f t="shared" si="54"/>
        <v>2021</v>
      </c>
      <c r="G1699" s="140" t="s">
        <v>1662</v>
      </c>
      <c r="H1699" s="116">
        <v>13</v>
      </c>
      <c r="I1699" s="116">
        <v>2021</v>
      </c>
      <c r="J1699" t="str">
        <f t="shared" si="53"/>
        <v>13/10/2021</v>
      </c>
      <c r="N1699" s="136" t="s">
        <v>1464</v>
      </c>
      <c r="O1699" s="136">
        <v>0.03</v>
      </c>
      <c r="P1699" s="136">
        <v>0.06</v>
      </c>
      <c r="Q1699" s="136">
        <v>0.05</v>
      </c>
      <c r="R1699" s="136" t="s">
        <v>434</v>
      </c>
      <c r="S1699" s="136">
        <v>0.06</v>
      </c>
      <c r="T1699" s="136">
        <v>0.11</v>
      </c>
      <c r="U1699" s="136">
        <v>0.37</v>
      </c>
      <c r="V1699" s="136">
        <v>0.66</v>
      </c>
      <c r="W1699" s="136">
        <v>1.0900000000000001</v>
      </c>
      <c r="X1699" s="136">
        <v>1.38</v>
      </c>
      <c r="Y1699" s="136">
        <v>1.56</v>
      </c>
      <c r="Z1699" s="136">
        <v>2</v>
      </c>
      <c r="AA1699" s="136">
        <v>2.0499999999999998</v>
      </c>
    </row>
    <row r="1700" spans="1:27" ht="23.4" thickBot="1">
      <c r="A1700" s="115" t="s">
        <v>3363</v>
      </c>
      <c r="B1700" s="144">
        <v>0.62</v>
      </c>
      <c r="C1700" s="148">
        <v>-0.44</v>
      </c>
      <c r="D1700" s="116">
        <f t="shared" si="54"/>
        <v>2021</v>
      </c>
      <c r="G1700" s="141" t="s">
        <v>1662</v>
      </c>
      <c r="H1700" s="116">
        <v>14</v>
      </c>
      <c r="I1700" s="116">
        <v>2021</v>
      </c>
      <c r="J1700" t="str">
        <f t="shared" si="53"/>
        <v>14/10/2021</v>
      </c>
      <c r="N1700" s="138" t="s">
        <v>1465</v>
      </c>
      <c r="O1700" s="138">
        <v>0.05</v>
      </c>
      <c r="P1700" s="138">
        <v>0.08</v>
      </c>
      <c r="Q1700" s="138">
        <v>0.05</v>
      </c>
      <c r="R1700" s="138" t="s">
        <v>434</v>
      </c>
      <c r="S1700" s="138">
        <v>0.06</v>
      </c>
      <c r="T1700" s="138">
        <v>0.1</v>
      </c>
      <c r="U1700" s="138">
        <v>0.36</v>
      </c>
      <c r="V1700" s="138">
        <v>0.62</v>
      </c>
      <c r="W1700" s="138">
        <v>1.05</v>
      </c>
      <c r="X1700" s="138">
        <v>1.34</v>
      </c>
      <c r="Y1700" s="138">
        <v>1.52</v>
      </c>
      <c r="Z1700" s="138">
        <v>1.97</v>
      </c>
      <c r="AA1700" s="138">
        <v>2.02</v>
      </c>
    </row>
    <row r="1701" spans="1:27" ht="23.4" thickBot="1">
      <c r="A1701" s="115" t="s">
        <v>3364</v>
      </c>
      <c r="B1701" s="143">
        <v>0.7</v>
      </c>
      <c r="C1701" s="147">
        <v>-0.42</v>
      </c>
      <c r="D1701" s="116">
        <f t="shared" si="54"/>
        <v>2021</v>
      </c>
      <c r="G1701" s="140" t="s">
        <v>1662</v>
      </c>
      <c r="H1701" s="116">
        <v>15</v>
      </c>
      <c r="I1701" s="116">
        <v>2021</v>
      </c>
      <c r="J1701" t="str">
        <f t="shared" si="53"/>
        <v>15/10/2021</v>
      </c>
      <c r="N1701" s="136" t="s">
        <v>1466</v>
      </c>
      <c r="O1701" s="136">
        <v>0.04</v>
      </c>
      <c r="P1701" s="136">
        <v>0.08</v>
      </c>
      <c r="Q1701" s="136">
        <v>0.05</v>
      </c>
      <c r="R1701" s="136" t="s">
        <v>434</v>
      </c>
      <c r="S1701" s="136">
        <v>0.06</v>
      </c>
      <c r="T1701" s="136">
        <v>0.12</v>
      </c>
      <c r="U1701" s="136">
        <v>0.41</v>
      </c>
      <c r="V1701" s="136">
        <v>0.7</v>
      </c>
      <c r="W1701" s="136">
        <v>1.1299999999999999</v>
      </c>
      <c r="X1701" s="136">
        <v>1.42</v>
      </c>
      <c r="Y1701" s="136">
        <v>1.59</v>
      </c>
      <c r="Z1701" s="136">
        <v>2.02</v>
      </c>
      <c r="AA1701" s="136">
        <v>2.0499999999999998</v>
      </c>
    </row>
    <row r="1702" spans="1:27" ht="23.4" thickBot="1">
      <c r="A1702" s="115" t="s">
        <v>3365</v>
      </c>
      <c r="B1702" s="144">
        <v>0.72</v>
      </c>
      <c r="C1702" s="148">
        <v>-0.43</v>
      </c>
      <c r="D1702" s="116">
        <f t="shared" si="54"/>
        <v>2021</v>
      </c>
      <c r="G1702" s="141" t="s">
        <v>1662</v>
      </c>
      <c r="H1702" s="116">
        <v>18</v>
      </c>
      <c r="I1702" s="116">
        <v>2021</v>
      </c>
      <c r="J1702" t="str">
        <f t="shared" si="53"/>
        <v>18/10/2021</v>
      </c>
      <c r="N1702" s="138" t="s">
        <v>1467</v>
      </c>
      <c r="O1702" s="138">
        <v>0.05</v>
      </c>
      <c r="P1702" s="138">
        <v>0.09</v>
      </c>
      <c r="Q1702" s="138">
        <v>0.06</v>
      </c>
      <c r="R1702" s="138" t="s">
        <v>434</v>
      </c>
      <c r="S1702" s="138">
        <v>0.06</v>
      </c>
      <c r="T1702" s="138">
        <v>0.11</v>
      </c>
      <c r="U1702" s="138">
        <v>0.44</v>
      </c>
      <c r="V1702" s="138">
        <v>0.72</v>
      </c>
      <c r="W1702" s="138">
        <v>1.1599999999999999</v>
      </c>
      <c r="X1702" s="138">
        <v>1.43</v>
      </c>
      <c r="Y1702" s="138">
        <v>1.59</v>
      </c>
      <c r="Z1702" s="138">
        <v>1.99</v>
      </c>
      <c r="AA1702" s="138">
        <v>2.0099999999999998</v>
      </c>
    </row>
    <row r="1703" spans="1:27" ht="23.4" thickBot="1">
      <c r="A1703" s="115" t="s">
        <v>3366</v>
      </c>
      <c r="B1703" s="143">
        <v>0.71</v>
      </c>
      <c r="C1703" s="147">
        <v>-0.36</v>
      </c>
      <c r="D1703" s="116">
        <f t="shared" si="54"/>
        <v>2021</v>
      </c>
      <c r="G1703" s="140" t="s">
        <v>1662</v>
      </c>
      <c r="H1703" s="116">
        <v>19</v>
      </c>
      <c r="I1703" s="116">
        <v>2021</v>
      </c>
      <c r="J1703" t="str">
        <f t="shared" si="53"/>
        <v>19/10/2021</v>
      </c>
      <c r="N1703" s="136" t="s">
        <v>1468</v>
      </c>
      <c r="O1703" s="136">
        <v>0.06</v>
      </c>
      <c r="P1703" s="136">
        <v>0.09</v>
      </c>
      <c r="Q1703" s="136">
        <v>0.05</v>
      </c>
      <c r="R1703" s="136" t="s">
        <v>434</v>
      </c>
      <c r="S1703" s="136">
        <v>0.06</v>
      </c>
      <c r="T1703" s="136">
        <v>0.11</v>
      </c>
      <c r="U1703" s="136">
        <v>0.41</v>
      </c>
      <c r="V1703" s="136">
        <v>0.71</v>
      </c>
      <c r="W1703" s="136">
        <v>1.17</v>
      </c>
      <c r="X1703" s="136">
        <v>1.47</v>
      </c>
      <c r="Y1703" s="136">
        <v>1.65</v>
      </c>
      <c r="Z1703" s="136">
        <v>2.0699999999999998</v>
      </c>
      <c r="AA1703" s="136">
        <v>2.09</v>
      </c>
    </row>
    <row r="1704" spans="1:27" ht="23.4" thickBot="1">
      <c r="A1704" s="115" t="s">
        <v>3367</v>
      </c>
      <c r="B1704" s="144">
        <v>0.7</v>
      </c>
      <c r="C1704" s="148">
        <v>-0.36</v>
      </c>
      <c r="D1704" s="116">
        <f t="shared" si="54"/>
        <v>2021</v>
      </c>
      <c r="G1704" s="141" t="s">
        <v>1662</v>
      </c>
      <c r="H1704" s="116">
        <v>20</v>
      </c>
      <c r="I1704" s="116">
        <v>2021</v>
      </c>
      <c r="J1704" t="str">
        <f t="shared" si="53"/>
        <v>20/10/2021</v>
      </c>
      <c r="N1704" s="138" t="s">
        <v>1469</v>
      </c>
      <c r="O1704" s="138">
        <v>0.06</v>
      </c>
      <c r="P1704" s="138">
        <v>7.0000000000000007E-2</v>
      </c>
      <c r="Q1704" s="138">
        <v>0.05</v>
      </c>
      <c r="R1704" s="138" t="s">
        <v>434</v>
      </c>
      <c r="S1704" s="138">
        <v>0.06</v>
      </c>
      <c r="T1704" s="138">
        <v>0.1</v>
      </c>
      <c r="U1704" s="138">
        <v>0.4</v>
      </c>
      <c r="V1704" s="138">
        <v>0.7</v>
      </c>
      <c r="W1704" s="138">
        <v>1.1599999999999999</v>
      </c>
      <c r="X1704" s="138">
        <v>1.46</v>
      </c>
      <c r="Y1704" s="138">
        <v>1.65</v>
      </c>
      <c r="Z1704" s="138">
        <v>2.09</v>
      </c>
      <c r="AA1704" s="138">
        <v>2.12</v>
      </c>
    </row>
    <row r="1705" spans="1:27" ht="23.4" thickBot="1">
      <c r="A1705" s="115" t="s">
        <v>3368</v>
      </c>
      <c r="B1705" s="143">
        <v>0.78</v>
      </c>
      <c r="C1705" s="147">
        <v>-0.4</v>
      </c>
      <c r="D1705" s="116">
        <f t="shared" si="54"/>
        <v>2021</v>
      </c>
      <c r="G1705" s="140" t="s">
        <v>1662</v>
      </c>
      <c r="H1705" s="116">
        <v>21</v>
      </c>
      <c r="I1705" s="116">
        <v>2021</v>
      </c>
      <c r="J1705" t="str">
        <f t="shared" si="53"/>
        <v>21/10/2021</v>
      </c>
      <c r="N1705" s="136" t="s">
        <v>1470</v>
      </c>
      <c r="O1705" s="136">
        <v>0.06</v>
      </c>
      <c r="P1705" s="136">
        <v>0.08</v>
      </c>
      <c r="Q1705" s="136">
        <v>0.06</v>
      </c>
      <c r="R1705" s="136" t="s">
        <v>434</v>
      </c>
      <c r="S1705" s="136">
        <v>0.06</v>
      </c>
      <c r="T1705" s="136">
        <v>0.12</v>
      </c>
      <c r="U1705" s="136">
        <v>0.45</v>
      </c>
      <c r="V1705" s="136">
        <v>0.78</v>
      </c>
      <c r="W1705" s="136">
        <v>1.23</v>
      </c>
      <c r="X1705" s="136">
        <v>1.52</v>
      </c>
      <c r="Y1705" s="136">
        <v>1.68</v>
      </c>
      <c r="Z1705" s="136">
        <v>2.1</v>
      </c>
      <c r="AA1705" s="136">
        <v>2.13</v>
      </c>
    </row>
    <row r="1706" spans="1:27" ht="23.4" thickBot="1">
      <c r="A1706" s="115" t="s">
        <v>3369</v>
      </c>
      <c r="B1706" s="144">
        <v>0.79</v>
      </c>
      <c r="C1706" s="148">
        <v>-0.42</v>
      </c>
      <c r="D1706" s="116">
        <f t="shared" si="54"/>
        <v>2021</v>
      </c>
      <c r="G1706" s="141" t="s">
        <v>1662</v>
      </c>
      <c r="H1706" s="116">
        <v>22</v>
      </c>
      <c r="I1706" s="116">
        <v>2021</v>
      </c>
      <c r="J1706" t="str">
        <f t="shared" si="53"/>
        <v>22/10/2021</v>
      </c>
      <c r="N1706" s="138" t="s">
        <v>1471</v>
      </c>
      <c r="O1706" s="138">
        <v>0.05</v>
      </c>
      <c r="P1706" s="138">
        <v>0.09</v>
      </c>
      <c r="Q1706" s="138">
        <v>0.06</v>
      </c>
      <c r="R1706" s="138" t="s">
        <v>434</v>
      </c>
      <c r="S1706" s="138">
        <v>7.0000000000000007E-2</v>
      </c>
      <c r="T1706" s="138">
        <v>0.13</v>
      </c>
      <c r="U1706" s="138">
        <v>0.48</v>
      </c>
      <c r="V1706" s="138">
        <v>0.79</v>
      </c>
      <c r="W1706" s="138">
        <v>1.22</v>
      </c>
      <c r="X1706" s="138">
        <v>1.49</v>
      </c>
      <c r="Y1706" s="138">
        <v>1.66</v>
      </c>
      <c r="Z1706" s="138">
        <v>2.06</v>
      </c>
      <c r="AA1706" s="138">
        <v>2.08</v>
      </c>
    </row>
    <row r="1707" spans="1:27" ht="23.4" thickBot="1">
      <c r="A1707" s="115" t="s">
        <v>3370</v>
      </c>
      <c r="B1707" s="143">
        <v>0.76</v>
      </c>
      <c r="C1707" s="147">
        <v>-0.43</v>
      </c>
      <c r="D1707" s="116">
        <f t="shared" si="54"/>
        <v>2021</v>
      </c>
      <c r="G1707" s="140" t="s">
        <v>1662</v>
      </c>
      <c r="H1707" s="116">
        <v>25</v>
      </c>
      <c r="I1707" s="116">
        <v>2021</v>
      </c>
      <c r="J1707" t="str">
        <f t="shared" si="53"/>
        <v>25/10/2021</v>
      </c>
      <c r="N1707" s="136" t="s">
        <v>1472</v>
      </c>
      <c r="O1707" s="136">
        <v>7.0000000000000007E-2</v>
      </c>
      <c r="P1707" s="136">
        <v>0.1</v>
      </c>
      <c r="Q1707" s="136">
        <v>0.06</v>
      </c>
      <c r="R1707" s="136" t="s">
        <v>434</v>
      </c>
      <c r="S1707" s="136">
        <v>0.06</v>
      </c>
      <c r="T1707" s="136">
        <v>0.14000000000000001</v>
      </c>
      <c r="U1707" s="136">
        <v>0.47</v>
      </c>
      <c r="V1707" s="136">
        <v>0.76</v>
      </c>
      <c r="W1707" s="136">
        <v>1.19</v>
      </c>
      <c r="X1707" s="136">
        <v>1.47</v>
      </c>
      <c r="Y1707" s="136">
        <v>1.64</v>
      </c>
      <c r="Z1707" s="136">
        <v>2.0699999999999998</v>
      </c>
      <c r="AA1707" s="136">
        <v>2.09</v>
      </c>
    </row>
    <row r="1708" spans="1:27" ht="23.4" thickBot="1">
      <c r="A1708" s="115" t="s">
        <v>3371</v>
      </c>
      <c r="B1708" s="144">
        <v>0.77</v>
      </c>
      <c r="C1708" s="148">
        <v>-0.48</v>
      </c>
      <c r="D1708" s="116">
        <f t="shared" si="54"/>
        <v>2021</v>
      </c>
      <c r="G1708" s="141" t="s">
        <v>1662</v>
      </c>
      <c r="H1708" s="116">
        <v>26</v>
      </c>
      <c r="I1708" s="116">
        <v>2021</v>
      </c>
      <c r="J1708" t="str">
        <f t="shared" si="53"/>
        <v>26/10/2021</v>
      </c>
      <c r="N1708" s="138" t="s">
        <v>1473</v>
      </c>
      <c r="O1708" s="138">
        <v>0.06</v>
      </c>
      <c r="P1708" s="138">
        <v>0.08</v>
      </c>
      <c r="Q1708" s="138">
        <v>0.06</v>
      </c>
      <c r="R1708" s="138" t="s">
        <v>434</v>
      </c>
      <c r="S1708" s="138">
        <v>0.06</v>
      </c>
      <c r="T1708" s="138">
        <v>0.14000000000000001</v>
      </c>
      <c r="U1708" s="138">
        <v>0.47</v>
      </c>
      <c r="V1708" s="138">
        <v>0.77</v>
      </c>
      <c r="W1708" s="138">
        <v>1.2</v>
      </c>
      <c r="X1708" s="138">
        <v>1.46</v>
      </c>
      <c r="Y1708" s="138">
        <v>1.63</v>
      </c>
      <c r="Z1708" s="138">
        <v>2.0299999999999998</v>
      </c>
      <c r="AA1708" s="138">
        <v>2.0499999999999998</v>
      </c>
    </row>
    <row r="1709" spans="1:27" ht="23.4" thickBot="1">
      <c r="A1709" s="115" t="s">
        <v>3372</v>
      </c>
      <c r="B1709" s="143">
        <v>0.77</v>
      </c>
      <c r="C1709" s="147">
        <v>-0.56000000000000005</v>
      </c>
      <c r="D1709" s="116">
        <f t="shared" si="54"/>
        <v>2021</v>
      </c>
      <c r="G1709" s="140" t="s">
        <v>1662</v>
      </c>
      <c r="H1709" s="116">
        <v>27</v>
      </c>
      <c r="I1709" s="116">
        <v>2021</v>
      </c>
      <c r="J1709" t="str">
        <f t="shared" si="53"/>
        <v>27/10/2021</v>
      </c>
      <c r="N1709" s="136" t="s">
        <v>1474</v>
      </c>
      <c r="O1709" s="136">
        <v>0.06</v>
      </c>
      <c r="P1709" s="136">
        <v>7.0000000000000007E-2</v>
      </c>
      <c r="Q1709" s="136">
        <v>0.06</v>
      </c>
      <c r="R1709" s="136" t="s">
        <v>434</v>
      </c>
      <c r="S1709" s="136">
        <v>7.0000000000000007E-2</v>
      </c>
      <c r="T1709" s="136">
        <v>0.12</v>
      </c>
      <c r="U1709" s="136">
        <v>0.5</v>
      </c>
      <c r="V1709" s="136">
        <v>0.77</v>
      </c>
      <c r="W1709" s="136">
        <v>1.1599999999999999</v>
      </c>
      <c r="X1709" s="136">
        <v>1.41</v>
      </c>
      <c r="Y1709" s="136">
        <v>1.54</v>
      </c>
      <c r="Z1709" s="136">
        <v>1.93</v>
      </c>
      <c r="AA1709" s="136">
        <v>1.95</v>
      </c>
    </row>
    <row r="1710" spans="1:27" ht="23.4" thickBot="1">
      <c r="A1710" s="115" t="s">
        <v>3373</v>
      </c>
      <c r="B1710" s="144">
        <v>0.77</v>
      </c>
      <c r="C1710" s="148">
        <v>-0.46</v>
      </c>
      <c r="D1710" s="116">
        <f t="shared" si="54"/>
        <v>2021</v>
      </c>
      <c r="G1710" s="141" t="s">
        <v>1662</v>
      </c>
      <c r="H1710" s="116">
        <v>28</v>
      </c>
      <c r="I1710" s="116">
        <v>2021</v>
      </c>
      <c r="J1710" t="str">
        <f t="shared" si="53"/>
        <v>28/10/2021</v>
      </c>
      <c r="N1710" s="138" t="s">
        <v>1475</v>
      </c>
      <c r="O1710" s="138">
        <v>0.06</v>
      </c>
      <c r="P1710" s="138">
        <v>0.1</v>
      </c>
      <c r="Q1710" s="138">
        <v>0.06</v>
      </c>
      <c r="R1710" s="138" t="s">
        <v>434</v>
      </c>
      <c r="S1710" s="138">
        <v>0.06</v>
      </c>
      <c r="T1710" s="138">
        <v>0.15</v>
      </c>
      <c r="U1710" s="138">
        <v>0.5</v>
      </c>
      <c r="V1710" s="138">
        <v>0.77</v>
      </c>
      <c r="W1710" s="138">
        <v>1.18</v>
      </c>
      <c r="X1710" s="138">
        <v>1.44</v>
      </c>
      <c r="Y1710" s="138">
        <v>1.57</v>
      </c>
      <c r="Z1710" s="138">
        <v>1.98</v>
      </c>
      <c r="AA1710" s="138">
        <v>1.96</v>
      </c>
    </row>
    <row r="1711" spans="1:27" ht="23.4" thickBot="1">
      <c r="A1711" s="115" t="s">
        <v>3374</v>
      </c>
      <c r="B1711" s="143">
        <v>0.75</v>
      </c>
      <c r="C1711" s="147">
        <v>-0.38</v>
      </c>
      <c r="D1711" s="116">
        <f t="shared" si="54"/>
        <v>2021</v>
      </c>
      <c r="G1711" s="140" t="s">
        <v>1662</v>
      </c>
      <c r="H1711" s="116">
        <v>29</v>
      </c>
      <c r="I1711" s="116">
        <v>2021</v>
      </c>
      <c r="J1711" t="str">
        <f t="shared" si="53"/>
        <v>29/10/2021</v>
      </c>
      <c r="N1711" s="136" t="s">
        <v>1476</v>
      </c>
      <c r="O1711" s="136">
        <v>0.06</v>
      </c>
      <c r="P1711" s="136">
        <v>0.08</v>
      </c>
      <c r="Q1711" s="136">
        <v>0.05</v>
      </c>
      <c r="R1711" s="136" t="s">
        <v>434</v>
      </c>
      <c r="S1711" s="136">
        <v>7.0000000000000007E-2</v>
      </c>
      <c r="T1711" s="136">
        <v>0.15</v>
      </c>
      <c r="U1711" s="136">
        <v>0.48</v>
      </c>
      <c r="V1711" s="136">
        <v>0.75</v>
      </c>
      <c r="W1711" s="136">
        <v>1.18</v>
      </c>
      <c r="X1711" s="136">
        <v>1.44</v>
      </c>
      <c r="Y1711" s="136">
        <v>1.55</v>
      </c>
      <c r="Z1711" s="136">
        <v>1.98</v>
      </c>
      <c r="AA1711" s="136">
        <v>1.93</v>
      </c>
    </row>
    <row r="1712" spans="1:27" ht="23.4" thickBot="1">
      <c r="A1712" s="115" t="s">
        <v>3375</v>
      </c>
      <c r="B1712" s="144">
        <v>0.79</v>
      </c>
      <c r="C1712" s="148">
        <v>-0.36</v>
      </c>
      <c r="D1712" s="116">
        <f t="shared" si="54"/>
        <v>2021</v>
      </c>
      <c r="G1712" s="141" t="s">
        <v>1663</v>
      </c>
      <c r="H1712" s="116">
        <v>1</v>
      </c>
      <c r="I1712" s="116">
        <v>2021</v>
      </c>
      <c r="J1712" t="str">
        <f t="shared" si="53"/>
        <v>1/11/2021</v>
      </c>
      <c r="N1712" s="137">
        <v>44207</v>
      </c>
      <c r="O1712" s="138">
        <v>0.05</v>
      </c>
      <c r="P1712" s="138">
        <v>0.09</v>
      </c>
      <c r="Q1712" s="138">
        <v>0.05</v>
      </c>
      <c r="R1712" s="138" t="s">
        <v>434</v>
      </c>
      <c r="S1712" s="138">
        <v>0.06</v>
      </c>
      <c r="T1712" s="138">
        <v>0.15</v>
      </c>
      <c r="U1712" s="138">
        <v>0.5</v>
      </c>
      <c r="V1712" s="138">
        <v>0.79</v>
      </c>
      <c r="W1712" s="138">
        <v>1.2</v>
      </c>
      <c r="X1712" s="138">
        <v>1.46</v>
      </c>
      <c r="Y1712" s="138">
        <v>1.58</v>
      </c>
      <c r="Z1712" s="138">
        <v>2.0099999999999998</v>
      </c>
      <c r="AA1712" s="138">
        <v>1.98</v>
      </c>
    </row>
    <row r="1713" spans="1:27" ht="23.4" thickBot="1">
      <c r="A1713" s="115" t="s">
        <v>3376</v>
      </c>
      <c r="B1713" s="143">
        <v>0.73</v>
      </c>
      <c r="C1713" s="147">
        <v>-0.4</v>
      </c>
      <c r="D1713" s="116">
        <f t="shared" si="54"/>
        <v>2021</v>
      </c>
      <c r="G1713" s="140" t="s">
        <v>1663</v>
      </c>
      <c r="H1713" s="116">
        <v>2</v>
      </c>
      <c r="I1713" s="116">
        <v>2021</v>
      </c>
      <c r="J1713" t="str">
        <f t="shared" si="53"/>
        <v>2/11/2021</v>
      </c>
      <c r="N1713" s="135">
        <v>44238</v>
      </c>
      <c r="O1713" s="136">
        <v>0.05</v>
      </c>
      <c r="P1713" s="136">
        <v>0.06</v>
      </c>
      <c r="Q1713" s="136">
        <v>0.05</v>
      </c>
      <c r="R1713" s="136" t="s">
        <v>434</v>
      </c>
      <c r="S1713" s="136">
        <v>7.0000000000000007E-2</v>
      </c>
      <c r="T1713" s="136">
        <v>0.15</v>
      </c>
      <c r="U1713" s="136">
        <v>0.46</v>
      </c>
      <c r="V1713" s="136">
        <v>0.73</v>
      </c>
      <c r="W1713" s="136">
        <v>1.1499999999999999</v>
      </c>
      <c r="X1713" s="136">
        <v>1.42</v>
      </c>
      <c r="Y1713" s="136">
        <v>1.56</v>
      </c>
      <c r="Z1713" s="136">
        <v>1.97</v>
      </c>
      <c r="AA1713" s="136">
        <v>1.96</v>
      </c>
    </row>
    <row r="1714" spans="1:27" ht="23.4" thickBot="1">
      <c r="A1714" s="115" t="s">
        <v>3377</v>
      </c>
      <c r="B1714" s="144">
        <v>0.77</v>
      </c>
      <c r="C1714" s="148">
        <v>-0.38</v>
      </c>
      <c r="D1714" s="116">
        <f t="shared" si="54"/>
        <v>2021</v>
      </c>
      <c r="G1714" s="141" t="s">
        <v>1663</v>
      </c>
      <c r="H1714" s="116">
        <v>3</v>
      </c>
      <c r="I1714" s="116">
        <v>2021</v>
      </c>
      <c r="J1714" t="str">
        <f t="shared" si="53"/>
        <v>3/11/2021</v>
      </c>
      <c r="N1714" s="137">
        <v>44266</v>
      </c>
      <c r="O1714" s="138">
        <v>0.05</v>
      </c>
      <c r="P1714" s="138">
        <v>7.0000000000000007E-2</v>
      </c>
      <c r="Q1714" s="138">
        <v>0.05</v>
      </c>
      <c r="R1714" s="138" t="s">
        <v>434</v>
      </c>
      <c r="S1714" s="138">
        <v>7.0000000000000007E-2</v>
      </c>
      <c r="T1714" s="138">
        <v>0.17</v>
      </c>
      <c r="U1714" s="138">
        <v>0.47</v>
      </c>
      <c r="V1714" s="138">
        <v>0.77</v>
      </c>
      <c r="W1714" s="138">
        <v>1.19</v>
      </c>
      <c r="X1714" s="138">
        <v>1.46</v>
      </c>
      <c r="Y1714" s="138">
        <v>1.6</v>
      </c>
      <c r="Z1714" s="138">
        <v>2.0099999999999998</v>
      </c>
      <c r="AA1714" s="138">
        <v>2</v>
      </c>
    </row>
    <row r="1715" spans="1:27" ht="23.4" thickBot="1">
      <c r="A1715" s="115" t="s">
        <v>3378</v>
      </c>
      <c r="B1715" s="143">
        <v>0.69</v>
      </c>
      <c r="C1715" s="147">
        <v>-0.46</v>
      </c>
      <c r="D1715" s="116">
        <f t="shared" si="54"/>
        <v>2021</v>
      </c>
      <c r="G1715" s="140" t="s">
        <v>1663</v>
      </c>
      <c r="H1715" s="116">
        <v>4</v>
      </c>
      <c r="I1715" s="116">
        <v>2021</v>
      </c>
      <c r="J1715" t="str">
        <f t="shared" si="53"/>
        <v>4/11/2021</v>
      </c>
      <c r="N1715" s="135">
        <v>44297</v>
      </c>
      <c r="O1715" s="136">
        <v>0.05</v>
      </c>
      <c r="P1715" s="136">
        <v>0.05</v>
      </c>
      <c r="Q1715" s="136">
        <v>0.04</v>
      </c>
      <c r="R1715" s="136" t="s">
        <v>434</v>
      </c>
      <c r="S1715" s="136">
        <v>7.0000000000000007E-2</v>
      </c>
      <c r="T1715" s="136">
        <v>0.14000000000000001</v>
      </c>
      <c r="U1715" s="136">
        <v>0.41</v>
      </c>
      <c r="V1715" s="136">
        <v>0.69</v>
      </c>
      <c r="W1715" s="136">
        <v>1.1000000000000001</v>
      </c>
      <c r="X1715" s="136">
        <v>1.37</v>
      </c>
      <c r="Y1715" s="136">
        <v>1.53</v>
      </c>
      <c r="Z1715" s="136">
        <v>1.96</v>
      </c>
      <c r="AA1715" s="136">
        <v>1.96</v>
      </c>
    </row>
    <row r="1716" spans="1:27" ht="23.4" thickBot="1">
      <c r="A1716" s="115" t="s">
        <v>3379</v>
      </c>
      <c r="B1716" s="144">
        <v>0.66</v>
      </c>
      <c r="C1716" s="148">
        <v>-0.53</v>
      </c>
      <c r="D1716" s="116">
        <f t="shared" si="54"/>
        <v>2021</v>
      </c>
      <c r="G1716" s="141" t="s">
        <v>1663</v>
      </c>
      <c r="H1716" s="116">
        <v>5</v>
      </c>
      <c r="I1716" s="116">
        <v>2021</v>
      </c>
      <c r="J1716" t="str">
        <f t="shared" si="53"/>
        <v>5/11/2021</v>
      </c>
      <c r="N1716" s="137">
        <v>44327</v>
      </c>
      <c r="O1716" s="138">
        <v>0.05</v>
      </c>
      <c r="P1716" s="138">
        <v>0.06</v>
      </c>
      <c r="Q1716" s="138">
        <v>0.05</v>
      </c>
      <c r="R1716" s="138" t="s">
        <v>434</v>
      </c>
      <c r="S1716" s="138">
        <v>7.0000000000000007E-2</v>
      </c>
      <c r="T1716" s="138">
        <v>0.14000000000000001</v>
      </c>
      <c r="U1716" s="138">
        <v>0.39</v>
      </c>
      <c r="V1716" s="138">
        <v>0.66</v>
      </c>
      <c r="W1716" s="138">
        <v>1.04</v>
      </c>
      <c r="X1716" s="138">
        <v>1.3</v>
      </c>
      <c r="Y1716" s="138">
        <v>1.45</v>
      </c>
      <c r="Z1716" s="138">
        <v>1.88</v>
      </c>
      <c r="AA1716" s="138">
        <v>1.87</v>
      </c>
    </row>
    <row r="1717" spans="1:27" ht="23.4" thickBot="1">
      <c r="A1717" s="115" t="s">
        <v>3380</v>
      </c>
      <c r="B1717" s="143">
        <v>0.75</v>
      </c>
      <c r="C1717" s="147">
        <v>-0.57999999999999996</v>
      </c>
      <c r="D1717" s="116">
        <f t="shared" si="54"/>
        <v>2021</v>
      </c>
      <c r="G1717" s="140" t="s">
        <v>1663</v>
      </c>
      <c r="H1717" s="116">
        <v>8</v>
      </c>
      <c r="I1717" s="116">
        <v>2021</v>
      </c>
      <c r="J1717" t="str">
        <f t="shared" si="53"/>
        <v>8/11/2021</v>
      </c>
      <c r="N1717" s="135">
        <v>44419</v>
      </c>
      <c r="O1717" s="136">
        <v>0.04</v>
      </c>
      <c r="P1717" s="136">
        <v>0.06</v>
      </c>
      <c r="Q1717" s="136">
        <v>0.06</v>
      </c>
      <c r="R1717" s="136" t="s">
        <v>434</v>
      </c>
      <c r="S1717" s="136">
        <v>7.0000000000000007E-2</v>
      </c>
      <c r="T1717" s="136">
        <v>0.16</v>
      </c>
      <c r="U1717" s="136">
        <v>0.45</v>
      </c>
      <c r="V1717" s="136">
        <v>0.75</v>
      </c>
      <c r="W1717" s="136">
        <v>1.1299999999999999</v>
      </c>
      <c r="X1717" s="136">
        <v>1.38</v>
      </c>
      <c r="Y1717" s="136">
        <v>1.51</v>
      </c>
      <c r="Z1717" s="136">
        <v>1.91</v>
      </c>
      <c r="AA1717" s="136">
        <v>1.89</v>
      </c>
    </row>
    <row r="1718" spans="1:27" ht="23.4" thickBot="1">
      <c r="A1718" s="115" t="s">
        <v>3381</v>
      </c>
      <c r="B1718" s="144">
        <v>0.71</v>
      </c>
      <c r="C1718" s="148">
        <v>-0.64</v>
      </c>
      <c r="D1718" s="116">
        <f t="shared" si="54"/>
        <v>2021</v>
      </c>
      <c r="G1718" s="141" t="s">
        <v>1663</v>
      </c>
      <c r="H1718" s="116">
        <v>9</v>
      </c>
      <c r="I1718" s="116">
        <v>2021</v>
      </c>
      <c r="J1718" t="str">
        <f t="shared" si="53"/>
        <v>9/11/2021</v>
      </c>
      <c r="N1718" s="137">
        <v>44450</v>
      </c>
      <c r="O1718" s="138">
        <v>0.04</v>
      </c>
      <c r="P1718" s="138">
        <v>0.05</v>
      </c>
      <c r="Q1718" s="138">
        <v>0.04</v>
      </c>
      <c r="R1718" s="138" t="s">
        <v>434</v>
      </c>
      <c r="S1718" s="138">
        <v>0.06</v>
      </c>
      <c r="T1718" s="138">
        <v>0.14000000000000001</v>
      </c>
      <c r="U1718" s="138">
        <v>0.41</v>
      </c>
      <c r="V1718" s="138">
        <v>0.71</v>
      </c>
      <c r="W1718" s="138">
        <v>1.08</v>
      </c>
      <c r="X1718" s="138">
        <v>1.32</v>
      </c>
      <c r="Y1718" s="138">
        <v>1.46</v>
      </c>
      <c r="Z1718" s="138">
        <v>1.86</v>
      </c>
      <c r="AA1718" s="138">
        <v>1.83</v>
      </c>
    </row>
    <row r="1719" spans="1:27" ht="23.4" thickBot="1">
      <c r="A1719" s="115" t="s">
        <v>3382</v>
      </c>
      <c r="B1719" s="143">
        <v>0.83</v>
      </c>
      <c r="C1719" s="147">
        <v>-0.6</v>
      </c>
      <c r="D1719" s="116">
        <f t="shared" si="54"/>
        <v>2021</v>
      </c>
      <c r="G1719" s="140" t="s">
        <v>1663</v>
      </c>
      <c r="H1719" s="116">
        <v>10</v>
      </c>
      <c r="I1719" s="116">
        <v>2021</v>
      </c>
      <c r="J1719" t="str">
        <f t="shared" si="53"/>
        <v>10/11/2021</v>
      </c>
      <c r="N1719" s="135">
        <v>44480</v>
      </c>
      <c r="O1719" s="136">
        <v>0.06</v>
      </c>
      <c r="P1719" s="136">
        <v>0.06</v>
      </c>
      <c r="Q1719" s="136">
        <v>0.05</v>
      </c>
      <c r="R1719" s="136" t="s">
        <v>434</v>
      </c>
      <c r="S1719" s="136">
        <v>7.0000000000000007E-2</v>
      </c>
      <c r="T1719" s="136">
        <v>0.17</v>
      </c>
      <c r="U1719" s="136">
        <v>0.51</v>
      </c>
      <c r="V1719" s="136">
        <v>0.83</v>
      </c>
      <c r="W1719" s="136">
        <v>1.23</v>
      </c>
      <c r="X1719" s="136">
        <v>1.45</v>
      </c>
      <c r="Y1719" s="136">
        <v>1.56</v>
      </c>
      <c r="Z1719" s="136">
        <v>1.96</v>
      </c>
      <c r="AA1719" s="136">
        <v>1.92</v>
      </c>
    </row>
    <row r="1720" spans="1:27" ht="23.4" thickBot="1">
      <c r="A1720" s="115" t="s">
        <v>3383</v>
      </c>
      <c r="B1720" s="144">
        <v>0.85</v>
      </c>
      <c r="C1720" s="148">
        <v>-0.59</v>
      </c>
      <c r="D1720" s="116">
        <f t="shared" si="54"/>
        <v>2021</v>
      </c>
      <c r="G1720" s="141" t="s">
        <v>1663</v>
      </c>
      <c r="H1720" s="116">
        <v>12</v>
      </c>
      <c r="I1720" s="116">
        <v>2021</v>
      </c>
      <c r="J1720" t="str">
        <f t="shared" si="53"/>
        <v>12/11/2021</v>
      </c>
      <c r="N1720" s="137">
        <v>44541</v>
      </c>
      <c r="O1720" s="138">
        <v>0.05</v>
      </c>
      <c r="P1720" s="138">
        <v>0.05</v>
      </c>
      <c r="Q1720" s="138">
        <v>0.05</v>
      </c>
      <c r="R1720" s="138" t="s">
        <v>434</v>
      </c>
      <c r="S1720" s="138">
        <v>7.0000000000000007E-2</v>
      </c>
      <c r="T1720" s="138">
        <v>0.17</v>
      </c>
      <c r="U1720" s="138">
        <v>0.53</v>
      </c>
      <c r="V1720" s="138">
        <v>0.85</v>
      </c>
      <c r="W1720" s="138">
        <v>1.24</v>
      </c>
      <c r="X1720" s="138">
        <v>1.47</v>
      </c>
      <c r="Y1720" s="138">
        <v>1.58</v>
      </c>
      <c r="Z1720" s="138">
        <v>1.99</v>
      </c>
      <c r="AA1720" s="138">
        <v>1.95</v>
      </c>
    </row>
    <row r="1721" spans="1:27" ht="23.4" thickBot="1">
      <c r="A1721" s="115" t="s">
        <v>3384</v>
      </c>
      <c r="B1721" s="143">
        <v>0.87</v>
      </c>
      <c r="C1721" s="147">
        <v>-0.56000000000000005</v>
      </c>
      <c r="D1721" s="116">
        <f t="shared" si="54"/>
        <v>2021</v>
      </c>
      <c r="G1721" s="140" t="s">
        <v>1663</v>
      </c>
      <c r="H1721" s="116">
        <v>15</v>
      </c>
      <c r="I1721" s="116">
        <v>2021</v>
      </c>
      <c r="J1721" t="str">
        <f t="shared" si="53"/>
        <v>15/11/2021</v>
      </c>
      <c r="N1721" s="136" t="s">
        <v>1477</v>
      </c>
      <c r="O1721" s="136">
        <v>0.06</v>
      </c>
      <c r="P1721" s="136">
        <v>0.06</v>
      </c>
      <c r="Q1721" s="136">
        <v>0.05</v>
      </c>
      <c r="R1721" s="136" t="s">
        <v>434</v>
      </c>
      <c r="S1721" s="136">
        <v>0.06</v>
      </c>
      <c r="T1721" s="136">
        <v>0.18</v>
      </c>
      <c r="U1721" s="136">
        <v>0.53</v>
      </c>
      <c r="V1721" s="136">
        <v>0.87</v>
      </c>
      <c r="W1721" s="136">
        <v>1.26</v>
      </c>
      <c r="X1721" s="136">
        <v>1.51</v>
      </c>
      <c r="Y1721" s="136">
        <v>1.63</v>
      </c>
      <c r="Z1721" s="136">
        <v>2.0499999999999998</v>
      </c>
      <c r="AA1721" s="136">
        <v>2.0099999999999998</v>
      </c>
    </row>
    <row r="1722" spans="1:27" ht="23.4" thickBot="1">
      <c r="A1722" s="115" t="s">
        <v>3385</v>
      </c>
      <c r="B1722" s="144">
        <v>0.87</v>
      </c>
      <c r="C1722" s="148">
        <v>-0.5</v>
      </c>
      <c r="D1722" s="116">
        <f t="shared" si="54"/>
        <v>2021</v>
      </c>
      <c r="G1722" s="141" t="s">
        <v>1663</v>
      </c>
      <c r="H1722" s="116">
        <v>16</v>
      </c>
      <c r="I1722" s="116">
        <v>2021</v>
      </c>
      <c r="J1722" t="str">
        <f t="shared" si="53"/>
        <v>16/11/2021</v>
      </c>
      <c r="N1722" s="138" t="s">
        <v>1478</v>
      </c>
      <c r="O1722" s="138">
        <v>0.06</v>
      </c>
      <c r="P1722" s="138">
        <v>0.06</v>
      </c>
      <c r="Q1722" s="138">
        <v>0.05</v>
      </c>
      <c r="R1722" s="138" t="s">
        <v>434</v>
      </c>
      <c r="S1722" s="138">
        <v>7.0000000000000007E-2</v>
      </c>
      <c r="T1722" s="138">
        <v>0.17</v>
      </c>
      <c r="U1722" s="138">
        <v>0.54</v>
      </c>
      <c r="V1722" s="138">
        <v>0.87</v>
      </c>
      <c r="W1722" s="138">
        <v>1.27</v>
      </c>
      <c r="X1722" s="138">
        <v>1.52</v>
      </c>
      <c r="Y1722" s="138">
        <v>1.63</v>
      </c>
      <c r="Z1722" s="138">
        <v>2.06</v>
      </c>
      <c r="AA1722" s="138">
        <v>2.02</v>
      </c>
    </row>
    <row r="1723" spans="1:27" ht="23.4" thickBot="1">
      <c r="A1723" s="115" t="s">
        <v>3386</v>
      </c>
      <c r="B1723" s="143">
        <v>0.85</v>
      </c>
      <c r="C1723" s="147">
        <v>-0.51</v>
      </c>
      <c r="D1723" s="116">
        <f t="shared" si="54"/>
        <v>2021</v>
      </c>
      <c r="G1723" s="140" t="s">
        <v>1663</v>
      </c>
      <c r="H1723" s="116">
        <v>17</v>
      </c>
      <c r="I1723" s="116">
        <v>2021</v>
      </c>
      <c r="J1723" t="str">
        <f t="shared" si="53"/>
        <v>17/11/2021</v>
      </c>
      <c r="N1723" s="136" t="s">
        <v>1479</v>
      </c>
      <c r="O1723" s="136">
        <v>0.06</v>
      </c>
      <c r="P1723" s="136">
        <v>0.05</v>
      </c>
      <c r="Q1723" s="136">
        <v>0.05</v>
      </c>
      <c r="R1723" s="136" t="s">
        <v>434</v>
      </c>
      <c r="S1723" s="136">
        <v>0.06</v>
      </c>
      <c r="T1723" s="136">
        <v>0.18</v>
      </c>
      <c r="U1723" s="136">
        <v>0.52</v>
      </c>
      <c r="V1723" s="136">
        <v>0.85</v>
      </c>
      <c r="W1723" s="136">
        <v>1.24</v>
      </c>
      <c r="X1723" s="136">
        <v>1.49</v>
      </c>
      <c r="Y1723" s="136">
        <v>1.6</v>
      </c>
      <c r="Z1723" s="136">
        <v>2.04</v>
      </c>
      <c r="AA1723" s="136">
        <v>2</v>
      </c>
    </row>
    <row r="1724" spans="1:27" ht="23.4" thickBot="1">
      <c r="A1724" s="115" t="s">
        <v>3387</v>
      </c>
      <c r="B1724" s="144">
        <v>0.84</v>
      </c>
      <c r="C1724" s="148">
        <v>-0.56000000000000005</v>
      </c>
      <c r="D1724" s="116">
        <f t="shared" si="54"/>
        <v>2021</v>
      </c>
      <c r="G1724" s="141" t="s">
        <v>1663</v>
      </c>
      <c r="H1724" s="116">
        <v>18</v>
      </c>
      <c r="I1724" s="116">
        <v>2021</v>
      </c>
      <c r="J1724" t="str">
        <f t="shared" si="53"/>
        <v>18/11/2021</v>
      </c>
      <c r="N1724" s="138" t="s">
        <v>1480</v>
      </c>
      <c r="O1724" s="138">
        <v>0.12</v>
      </c>
      <c r="P1724" s="138">
        <v>0.05</v>
      </c>
      <c r="Q1724" s="138">
        <v>0.05</v>
      </c>
      <c r="R1724" s="138" t="s">
        <v>434</v>
      </c>
      <c r="S1724" s="138">
        <v>0.06</v>
      </c>
      <c r="T1724" s="138">
        <v>0.18</v>
      </c>
      <c r="U1724" s="138">
        <v>0.52</v>
      </c>
      <c r="V1724" s="138">
        <v>0.84</v>
      </c>
      <c r="W1724" s="138">
        <v>1.22</v>
      </c>
      <c r="X1724" s="138">
        <v>1.47</v>
      </c>
      <c r="Y1724" s="138">
        <v>1.59</v>
      </c>
      <c r="Z1724" s="138">
        <v>2.0099999999999998</v>
      </c>
      <c r="AA1724" s="138">
        <v>1.97</v>
      </c>
    </row>
    <row r="1725" spans="1:27" ht="23.4" thickBot="1">
      <c r="A1725" s="115" t="s">
        <v>3388</v>
      </c>
      <c r="B1725" s="143">
        <v>0.86</v>
      </c>
      <c r="C1725" s="147">
        <v>-0.6</v>
      </c>
      <c r="D1725" s="116">
        <f t="shared" si="54"/>
        <v>2021</v>
      </c>
      <c r="G1725" s="140" t="s">
        <v>1663</v>
      </c>
      <c r="H1725" s="116">
        <v>19</v>
      </c>
      <c r="I1725" s="116">
        <v>2021</v>
      </c>
      <c r="J1725" t="str">
        <f t="shared" si="53"/>
        <v>19/11/2021</v>
      </c>
      <c r="N1725" s="136" t="s">
        <v>1481</v>
      </c>
      <c r="O1725" s="136">
        <v>0.11</v>
      </c>
      <c r="P1725" s="136">
        <v>0.04</v>
      </c>
      <c r="Q1725" s="136">
        <v>0.05</v>
      </c>
      <c r="R1725" s="136" t="s">
        <v>434</v>
      </c>
      <c r="S1725" s="136">
        <v>0.06</v>
      </c>
      <c r="T1725" s="136">
        <v>0.18</v>
      </c>
      <c r="U1725" s="136">
        <v>0.52</v>
      </c>
      <c r="V1725" s="136">
        <v>0.86</v>
      </c>
      <c r="W1725" s="136">
        <v>1.22</v>
      </c>
      <c r="X1725" s="136">
        <v>1.45</v>
      </c>
      <c r="Y1725" s="136">
        <v>1.54</v>
      </c>
      <c r="Z1725" s="136">
        <v>1.95</v>
      </c>
      <c r="AA1725" s="136">
        <v>1.91</v>
      </c>
    </row>
    <row r="1726" spans="1:27" ht="23.4" thickBot="1">
      <c r="A1726" s="115" t="s">
        <v>3389</v>
      </c>
      <c r="B1726" s="144">
        <v>0.95</v>
      </c>
      <c r="C1726" s="148">
        <v>-0.49</v>
      </c>
      <c r="D1726" s="116">
        <f t="shared" si="54"/>
        <v>2021</v>
      </c>
      <c r="G1726" s="141" t="s">
        <v>1663</v>
      </c>
      <c r="H1726" s="116">
        <v>22</v>
      </c>
      <c r="I1726" s="116">
        <v>2021</v>
      </c>
      <c r="J1726" t="str">
        <f t="shared" si="53"/>
        <v>22/11/2021</v>
      </c>
      <c r="N1726" s="138" t="s">
        <v>1482</v>
      </c>
      <c r="O1726" s="138">
        <v>7.0000000000000007E-2</v>
      </c>
      <c r="P1726" s="138">
        <v>0.03</v>
      </c>
      <c r="Q1726" s="138">
        <v>0.05</v>
      </c>
      <c r="R1726" s="138" t="s">
        <v>434</v>
      </c>
      <c r="S1726" s="138">
        <v>7.0000000000000007E-2</v>
      </c>
      <c r="T1726" s="138">
        <v>0.2</v>
      </c>
      <c r="U1726" s="138">
        <v>0.63</v>
      </c>
      <c r="V1726" s="138">
        <v>0.95</v>
      </c>
      <c r="W1726" s="138">
        <v>1.33</v>
      </c>
      <c r="X1726" s="138">
        <v>1.55</v>
      </c>
      <c r="Y1726" s="138">
        <v>1.63</v>
      </c>
      <c r="Z1726" s="138">
        <v>2.0299999999999998</v>
      </c>
      <c r="AA1726" s="138">
        <v>1.98</v>
      </c>
    </row>
    <row r="1727" spans="1:27" ht="23.4" thickBot="1">
      <c r="A1727" s="115" t="s">
        <v>3390</v>
      </c>
      <c r="B1727" s="143">
        <v>0.95</v>
      </c>
      <c r="C1727" s="147">
        <v>-0.43</v>
      </c>
      <c r="D1727" s="116">
        <f t="shared" si="54"/>
        <v>2021</v>
      </c>
      <c r="G1727" s="140" t="s">
        <v>1663</v>
      </c>
      <c r="H1727" s="116">
        <v>23</v>
      </c>
      <c r="I1727" s="116">
        <v>2021</v>
      </c>
      <c r="J1727" t="str">
        <f t="shared" si="53"/>
        <v>23/11/2021</v>
      </c>
      <c r="N1727" s="136" t="s">
        <v>1483</v>
      </c>
      <c r="O1727" s="136">
        <v>0.06</v>
      </c>
      <c r="P1727" s="136">
        <v>0.04</v>
      </c>
      <c r="Q1727" s="136">
        <v>0.06</v>
      </c>
      <c r="R1727" s="136" t="s">
        <v>434</v>
      </c>
      <c r="S1727" s="136">
        <v>7.0000000000000007E-2</v>
      </c>
      <c r="T1727" s="136">
        <v>0.21</v>
      </c>
      <c r="U1727" s="136">
        <v>0.6</v>
      </c>
      <c r="V1727" s="136">
        <v>0.95</v>
      </c>
      <c r="W1727" s="136">
        <v>1.33</v>
      </c>
      <c r="X1727" s="136">
        <v>1.58</v>
      </c>
      <c r="Y1727" s="136">
        <v>1.67</v>
      </c>
      <c r="Z1727" s="136">
        <v>2.08</v>
      </c>
      <c r="AA1727" s="136">
        <v>2.02</v>
      </c>
    </row>
    <row r="1728" spans="1:27" ht="23.4" thickBot="1">
      <c r="A1728" s="115" t="s">
        <v>3391</v>
      </c>
      <c r="B1728" s="144">
        <v>0.97</v>
      </c>
      <c r="C1728" s="148">
        <v>-0.46</v>
      </c>
      <c r="D1728" s="116">
        <f t="shared" si="54"/>
        <v>2021</v>
      </c>
      <c r="G1728" s="141" t="s">
        <v>1663</v>
      </c>
      <c r="H1728" s="116">
        <v>24</v>
      </c>
      <c r="I1728" s="116">
        <v>2021</v>
      </c>
      <c r="J1728" t="str">
        <f t="shared" si="53"/>
        <v>24/11/2021</v>
      </c>
      <c r="N1728" s="138" t="s">
        <v>1484</v>
      </c>
      <c r="O1728" s="138">
        <v>0.14000000000000001</v>
      </c>
      <c r="P1728" s="138">
        <v>0.05</v>
      </c>
      <c r="Q1728" s="138">
        <v>0.06</v>
      </c>
      <c r="R1728" s="138" t="s">
        <v>434</v>
      </c>
      <c r="S1728" s="138">
        <v>0.1</v>
      </c>
      <c r="T1728" s="138">
        <v>0.24</v>
      </c>
      <c r="U1728" s="138">
        <v>0.64</v>
      </c>
      <c r="V1728" s="138">
        <v>0.97</v>
      </c>
      <c r="W1728" s="138">
        <v>1.34</v>
      </c>
      <c r="X1728" s="138">
        <v>1.58</v>
      </c>
      <c r="Y1728" s="138">
        <v>1.64</v>
      </c>
      <c r="Z1728" s="138">
        <v>2.0299999999999998</v>
      </c>
      <c r="AA1728" s="138">
        <v>1.96</v>
      </c>
    </row>
    <row r="1729" spans="1:27" ht="23.4" thickBot="1">
      <c r="A1729" s="115" t="s">
        <v>3392</v>
      </c>
      <c r="B1729" s="143">
        <v>0.81</v>
      </c>
      <c r="C1729" s="147">
        <v>-0.55000000000000004</v>
      </c>
      <c r="D1729" s="116">
        <f t="shared" si="54"/>
        <v>2021</v>
      </c>
      <c r="G1729" s="140" t="s">
        <v>1663</v>
      </c>
      <c r="H1729" s="116">
        <v>26</v>
      </c>
      <c r="I1729" s="116">
        <v>2021</v>
      </c>
      <c r="J1729" t="str">
        <f t="shared" si="53"/>
        <v>26/11/2021</v>
      </c>
      <c r="N1729" s="136" t="s">
        <v>1485</v>
      </c>
      <c r="O1729" s="136">
        <v>0.11</v>
      </c>
      <c r="P1729" s="136">
        <v>0.04</v>
      </c>
      <c r="Q1729" s="136">
        <v>0.06</v>
      </c>
      <c r="R1729" s="136" t="s">
        <v>434</v>
      </c>
      <c r="S1729" s="136">
        <v>0.1</v>
      </c>
      <c r="T1729" s="136">
        <v>0.2</v>
      </c>
      <c r="U1729" s="136">
        <v>0.5</v>
      </c>
      <c r="V1729" s="136">
        <v>0.81</v>
      </c>
      <c r="W1729" s="136">
        <v>1.1599999999999999</v>
      </c>
      <c r="X1729" s="136">
        <v>1.4</v>
      </c>
      <c r="Y1729" s="136">
        <v>1.48</v>
      </c>
      <c r="Z1729" s="136">
        <v>1.89</v>
      </c>
      <c r="AA1729" s="136">
        <v>1.83</v>
      </c>
    </row>
    <row r="1730" spans="1:27" ht="23.4" thickBot="1">
      <c r="A1730" s="115" t="s">
        <v>3393</v>
      </c>
      <c r="B1730" s="144">
        <v>0.83</v>
      </c>
      <c r="C1730" s="148">
        <v>-0.51</v>
      </c>
      <c r="D1730" s="116">
        <f t="shared" si="54"/>
        <v>2021</v>
      </c>
      <c r="G1730" s="141" t="s">
        <v>1663</v>
      </c>
      <c r="H1730" s="116">
        <v>29</v>
      </c>
      <c r="I1730" s="116">
        <v>2021</v>
      </c>
      <c r="J1730" t="str">
        <f t="shared" ref="J1730:J1793" si="55">H1730&amp;"/"&amp;G1730&amp;"/"&amp;I1730</f>
        <v>29/11/2021</v>
      </c>
      <c r="N1730" s="138" t="s">
        <v>1486</v>
      </c>
      <c r="O1730" s="138">
        <v>7.0000000000000007E-2</v>
      </c>
      <c r="P1730" s="138">
        <v>0.04</v>
      </c>
      <c r="Q1730" s="138">
        <v>0.06</v>
      </c>
      <c r="R1730" s="138" t="s">
        <v>434</v>
      </c>
      <c r="S1730" s="138">
        <v>0.1</v>
      </c>
      <c r="T1730" s="138">
        <v>0.21</v>
      </c>
      <c r="U1730" s="138">
        <v>0.51</v>
      </c>
      <c r="V1730" s="138">
        <v>0.83</v>
      </c>
      <c r="W1730" s="138">
        <v>1.18</v>
      </c>
      <c r="X1730" s="138">
        <v>1.42</v>
      </c>
      <c r="Y1730" s="138">
        <v>1.52</v>
      </c>
      <c r="Z1730" s="138">
        <v>1.93</v>
      </c>
      <c r="AA1730" s="138">
        <v>1.87</v>
      </c>
    </row>
    <row r="1731" spans="1:27" ht="23.4" thickBot="1">
      <c r="A1731" s="115" t="s">
        <v>3394</v>
      </c>
      <c r="B1731" s="143">
        <v>0.81</v>
      </c>
      <c r="C1731" s="147">
        <v>-0.57999999999999996</v>
      </c>
      <c r="D1731" s="116">
        <f t="shared" ref="D1731:D1794" si="56">YEAR(A1731)</f>
        <v>2021</v>
      </c>
      <c r="G1731" s="140" t="s">
        <v>1663</v>
      </c>
      <c r="H1731" s="116">
        <v>30</v>
      </c>
      <c r="I1731" s="116">
        <v>2021</v>
      </c>
      <c r="J1731" t="str">
        <f t="shared" si="55"/>
        <v>30/11/2021</v>
      </c>
      <c r="N1731" s="136" t="s">
        <v>1487</v>
      </c>
      <c r="O1731" s="136">
        <v>0.11</v>
      </c>
      <c r="P1731" s="136">
        <v>0.05</v>
      </c>
      <c r="Q1731" s="136">
        <v>0.05</v>
      </c>
      <c r="R1731" s="136" t="s">
        <v>434</v>
      </c>
      <c r="S1731" s="136">
        <v>0.1</v>
      </c>
      <c r="T1731" s="136">
        <v>0.24</v>
      </c>
      <c r="U1731" s="136">
        <v>0.52</v>
      </c>
      <c r="V1731" s="136">
        <v>0.81</v>
      </c>
      <c r="W1731" s="136">
        <v>1.1399999999999999</v>
      </c>
      <c r="X1731" s="136">
        <v>1.36</v>
      </c>
      <c r="Y1731" s="136">
        <v>1.43</v>
      </c>
      <c r="Z1731" s="136">
        <v>1.85</v>
      </c>
      <c r="AA1731" s="136">
        <v>1.78</v>
      </c>
    </row>
    <row r="1732" spans="1:27" ht="23.4" thickBot="1">
      <c r="A1732" s="115" t="s">
        <v>3395</v>
      </c>
      <c r="B1732" s="144">
        <v>0.85</v>
      </c>
      <c r="C1732" s="148">
        <v>-0.56000000000000005</v>
      </c>
      <c r="D1732" s="116">
        <f t="shared" si="56"/>
        <v>2021</v>
      </c>
      <c r="G1732" s="141" t="s">
        <v>1664</v>
      </c>
      <c r="H1732" s="116">
        <v>1</v>
      </c>
      <c r="I1732" s="116">
        <v>2021</v>
      </c>
      <c r="J1732" t="str">
        <f t="shared" si="55"/>
        <v>1/12/2021</v>
      </c>
      <c r="N1732" s="137">
        <v>44208</v>
      </c>
      <c r="O1732" s="138">
        <v>0.09</v>
      </c>
      <c r="P1732" s="138">
        <v>0.04</v>
      </c>
      <c r="Q1732" s="138">
        <v>0.06</v>
      </c>
      <c r="R1732" s="138" t="s">
        <v>434</v>
      </c>
      <c r="S1732" s="138">
        <v>0.1</v>
      </c>
      <c r="T1732" s="138">
        <v>0.25</v>
      </c>
      <c r="U1732" s="138">
        <v>0.56000000000000005</v>
      </c>
      <c r="V1732" s="138">
        <v>0.85</v>
      </c>
      <c r="W1732" s="138">
        <v>1.1499999999999999</v>
      </c>
      <c r="X1732" s="138">
        <v>1.35</v>
      </c>
      <c r="Y1732" s="138">
        <v>1.43</v>
      </c>
      <c r="Z1732" s="138">
        <v>1.84</v>
      </c>
      <c r="AA1732" s="138">
        <v>1.77</v>
      </c>
    </row>
    <row r="1733" spans="1:27" ht="23.4" thickBot="1">
      <c r="A1733" s="115" t="s">
        <v>3396</v>
      </c>
      <c r="B1733" s="143">
        <v>0.9</v>
      </c>
      <c r="C1733" s="147">
        <v>-0.61</v>
      </c>
      <c r="D1733" s="116">
        <f t="shared" si="56"/>
        <v>2021</v>
      </c>
      <c r="G1733" s="140" t="s">
        <v>1664</v>
      </c>
      <c r="H1733" s="116">
        <v>2</v>
      </c>
      <c r="I1733" s="116">
        <v>2021</v>
      </c>
      <c r="J1733" t="str">
        <f t="shared" si="55"/>
        <v>2/12/2021</v>
      </c>
      <c r="N1733" s="135">
        <v>44239</v>
      </c>
      <c r="O1733" s="136">
        <v>0.05</v>
      </c>
      <c r="P1733" s="136">
        <v>0.05</v>
      </c>
      <c r="Q1733" s="136">
        <v>0.05</v>
      </c>
      <c r="R1733" s="136" t="s">
        <v>434</v>
      </c>
      <c r="S1733" s="136">
        <v>0.09</v>
      </c>
      <c r="T1733" s="136">
        <v>0.27</v>
      </c>
      <c r="U1733" s="136">
        <v>0.63</v>
      </c>
      <c r="V1733" s="136">
        <v>0.9</v>
      </c>
      <c r="W1733" s="136">
        <v>1.21</v>
      </c>
      <c r="X1733" s="136">
        <v>1.38</v>
      </c>
      <c r="Y1733" s="136">
        <v>1.44</v>
      </c>
      <c r="Z1733" s="136">
        <v>1.87</v>
      </c>
      <c r="AA1733" s="136">
        <v>1.76</v>
      </c>
    </row>
    <row r="1734" spans="1:27" ht="23.4" thickBot="1">
      <c r="A1734" s="115" t="s">
        <v>3397</v>
      </c>
      <c r="B1734" s="144">
        <v>0.86</v>
      </c>
      <c r="C1734" s="148">
        <v>-0.63</v>
      </c>
      <c r="D1734" s="116">
        <f t="shared" si="56"/>
        <v>2021</v>
      </c>
      <c r="G1734" s="141" t="s">
        <v>1664</v>
      </c>
      <c r="H1734" s="116">
        <v>3</v>
      </c>
      <c r="I1734" s="116">
        <v>2021</v>
      </c>
      <c r="J1734" t="str">
        <f t="shared" si="55"/>
        <v>3/12/2021</v>
      </c>
      <c r="N1734" s="137">
        <v>44267</v>
      </c>
      <c r="O1734" s="138">
        <v>0.04</v>
      </c>
      <c r="P1734" s="138">
        <v>0.05</v>
      </c>
      <c r="Q1734" s="138">
        <v>0.06</v>
      </c>
      <c r="R1734" s="138" t="s">
        <v>434</v>
      </c>
      <c r="S1734" s="138">
        <v>0.09</v>
      </c>
      <c r="T1734" s="138">
        <v>0.26</v>
      </c>
      <c r="U1734" s="138">
        <v>0.6</v>
      </c>
      <c r="V1734" s="138">
        <v>0.86</v>
      </c>
      <c r="W1734" s="138">
        <v>1.1299999999999999</v>
      </c>
      <c r="X1734" s="138">
        <v>1.29</v>
      </c>
      <c r="Y1734" s="138">
        <v>1.35</v>
      </c>
      <c r="Z1734" s="138">
        <v>1.77</v>
      </c>
      <c r="AA1734" s="138">
        <v>1.69</v>
      </c>
    </row>
    <row r="1735" spans="1:27" ht="23.4" thickBot="1">
      <c r="A1735" s="115" t="s">
        <v>3398</v>
      </c>
      <c r="B1735" s="143">
        <v>0.91</v>
      </c>
      <c r="C1735" s="147">
        <v>-0.56999999999999995</v>
      </c>
      <c r="D1735" s="116">
        <f t="shared" si="56"/>
        <v>2021</v>
      </c>
      <c r="G1735" s="140" t="s">
        <v>1664</v>
      </c>
      <c r="H1735" s="116">
        <v>6</v>
      </c>
      <c r="I1735" s="116">
        <v>2021</v>
      </c>
      <c r="J1735" t="str">
        <f t="shared" si="55"/>
        <v>6/12/2021</v>
      </c>
      <c r="N1735" s="135">
        <v>44359</v>
      </c>
      <c r="O1735" s="136">
        <v>0.05</v>
      </c>
      <c r="P1735" s="136">
        <v>0.05</v>
      </c>
      <c r="Q1735" s="136">
        <v>0.05</v>
      </c>
      <c r="R1735" s="136" t="s">
        <v>434</v>
      </c>
      <c r="S1735" s="136">
        <v>0.12</v>
      </c>
      <c r="T1735" s="136">
        <v>0.28000000000000003</v>
      </c>
      <c r="U1735" s="136">
        <v>0.65</v>
      </c>
      <c r="V1735" s="136">
        <v>0.91</v>
      </c>
      <c r="W1735" s="136">
        <v>1.21</v>
      </c>
      <c r="X1735" s="136">
        <v>1.38</v>
      </c>
      <c r="Y1735" s="136">
        <v>1.43</v>
      </c>
      <c r="Z1735" s="136">
        <v>1.84</v>
      </c>
      <c r="AA1735" s="136">
        <v>1.75</v>
      </c>
    </row>
    <row r="1736" spans="1:27" ht="23.4" thickBot="1">
      <c r="A1736" s="115" t="s">
        <v>3399</v>
      </c>
      <c r="B1736" s="144">
        <v>0.99</v>
      </c>
      <c r="C1736" s="148">
        <v>-0.53</v>
      </c>
      <c r="D1736" s="116">
        <f t="shared" si="56"/>
        <v>2021</v>
      </c>
      <c r="G1736" s="141" t="s">
        <v>1664</v>
      </c>
      <c r="H1736" s="116">
        <v>7</v>
      </c>
      <c r="I1736" s="116">
        <v>2021</v>
      </c>
      <c r="J1736" t="str">
        <f t="shared" si="55"/>
        <v>7/12/2021</v>
      </c>
      <c r="N1736" s="137">
        <v>44389</v>
      </c>
      <c r="O1736" s="138">
        <v>0.05</v>
      </c>
      <c r="P1736" s="138">
        <v>0.06</v>
      </c>
      <c r="Q1736" s="138">
        <v>0.06</v>
      </c>
      <c r="R1736" s="138" t="s">
        <v>434</v>
      </c>
      <c r="S1736" s="138">
        <v>0.15</v>
      </c>
      <c r="T1736" s="138">
        <v>0.31</v>
      </c>
      <c r="U1736" s="138">
        <v>0.7</v>
      </c>
      <c r="V1736" s="138">
        <v>0.99</v>
      </c>
      <c r="W1736" s="138">
        <v>1.26</v>
      </c>
      <c r="X1736" s="138">
        <v>1.43</v>
      </c>
      <c r="Y1736" s="138">
        <v>1.48</v>
      </c>
      <c r="Z1736" s="138">
        <v>1.88</v>
      </c>
      <c r="AA1736" s="138">
        <v>1.8</v>
      </c>
    </row>
    <row r="1737" spans="1:27" ht="23.4" thickBot="1">
      <c r="A1737" s="115" t="s">
        <v>3400</v>
      </c>
      <c r="B1737" s="143">
        <v>0.99</v>
      </c>
      <c r="C1737" s="147">
        <v>-0.5</v>
      </c>
      <c r="D1737" s="116">
        <f t="shared" si="56"/>
        <v>2021</v>
      </c>
      <c r="G1737" s="140" t="s">
        <v>1664</v>
      </c>
      <c r="H1737" s="116">
        <v>8</v>
      </c>
      <c r="I1737" s="116">
        <v>2021</v>
      </c>
      <c r="J1737" t="str">
        <f t="shared" si="55"/>
        <v>8/12/2021</v>
      </c>
      <c r="N1737" s="135">
        <v>44420</v>
      </c>
      <c r="O1737" s="136">
        <v>0.04</v>
      </c>
      <c r="P1737" s="136">
        <v>0.05</v>
      </c>
      <c r="Q1737" s="136">
        <v>7.0000000000000007E-2</v>
      </c>
      <c r="R1737" s="136" t="s">
        <v>434</v>
      </c>
      <c r="S1737" s="136">
        <v>0.13</v>
      </c>
      <c r="T1737" s="136">
        <v>0.28999999999999998</v>
      </c>
      <c r="U1737" s="136">
        <v>0.68</v>
      </c>
      <c r="V1737" s="136">
        <v>0.99</v>
      </c>
      <c r="W1737" s="136">
        <v>1.27</v>
      </c>
      <c r="X1737" s="136">
        <v>1.44</v>
      </c>
      <c r="Y1737" s="136">
        <v>1.52</v>
      </c>
      <c r="Z1737" s="136">
        <v>1.93</v>
      </c>
      <c r="AA1737" s="136">
        <v>1.87</v>
      </c>
    </row>
    <row r="1738" spans="1:27" ht="23.4" thickBot="1">
      <c r="A1738" s="115" t="s">
        <v>3401</v>
      </c>
      <c r="B1738" s="144">
        <v>0.99</v>
      </c>
      <c r="C1738" s="148">
        <v>-0.48</v>
      </c>
      <c r="D1738" s="116">
        <f t="shared" si="56"/>
        <v>2021</v>
      </c>
      <c r="G1738" s="141" t="s">
        <v>1664</v>
      </c>
      <c r="H1738" s="116">
        <v>9</v>
      </c>
      <c r="I1738" s="116">
        <v>2021</v>
      </c>
      <c r="J1738" t="str">
        <f t="shared" si="55"/>
        <v>9/12/2021</v>
      </c>
      <c r="N1738" s="137">
        <v>44451</v>
      </c>
      <c r="O1738" s="138">
        <v>0.03</v>
      </c>
      <c r="P1738" s="138">
        <v>0.06</v>
      </c>
      <c r="Q1738" s="138">
        <v>0.06</v>
      </c>
      <c r="R1738" s="138" t="s">
        <v>434</v>
      </c>
      <c r="S1738" s="138">
        <v>0.12</v>
      </c>
      <c r="T1738" s="138">
        <v>0.28000000000000003</v>
      </c>
      <c r="U1738" s="138">
        <v>0.7</v>
      </c>
      <c r="V1738" s="138">
        <v>0.99</v>
      </c>
      <c r="W1738" s="138">
        <v>1.26</v>
      </c>
      <c r="X1738" s="138">
        <v>1.42</v>
      </c>
      <c r="Y1738" s="138">
        <v>1.49</v>
      </c>
      <c r="Z1738" s="138">
        <v>1.91</v>
      </c>
      <c r="AA1738" s="138">
        <v>1.87</v>
      </c>
    </row>
    <row r="1739" spans="1:27" ht="23.4" thickBot="1">
      <c r="A1739" s="115" t="s">
        <v>3402</v>
      </c>
      <c r="B1739" s="143">
        <v>0.98</v>
      </c>
      <c r="C1739" s="147">
        <v>-0.44</v>
      </c>
      <c r="D1739" s="116">
        <f t="shared" si="56"/>
        <v>2021</v>
      </c>
      <c r="G1739" s="140" t="s">
        <v>1664</v>
      </c>
      <c r="H1739" s="116">
        <v>10</v>
      </c>
      <c r="I1739" s="116">
        <v>2021</v>
      </c>
      <c r="J1739" t="str">
        <f t="shared" si="55"/>
        <v>10/12/2021</v>
      </c>
      <c r="N1739" s="135">
        <v>44481</v>
      </c>
      <c r="O1739" s="136">
        <v>0.03</v>
      </c>
      <c r="P1739" s="136">
        <v>0.06</v>
      </c>
      <c r="Q1739" s="136">
        <v>0.06</v>
      </c>
      <c r="R1739" s="136" t="s">
        <v>434</v>
      </c>
      <c r="S1739" s="136">
        <v>0.13</v>
      </c>
      <c r="T1739" s="136">
        <v>0.27</v>
      </c>
      <c r="U1739" s="136">
        <v>0.67</v>
      </c>
      <c r="V1739" s="136">
        <v>0.98</v>
      </c>
      <c r="W1739" s="136">
        <v>1.25</v>
      </c>
      <c r="X1739" s="136">
        <v>1.42</v>
      </c>
      <c r="Y1739" s="136">
        <v>1.48</v>
      </c>
      <c r="Z1739" s="136">
        <v>1.91</v>
      </c>
      <c r="AA1739" s="136">
        <v>1.88</v>
      </c>
    </row>
    <row r="1740" spans="1:27" ht="23.4" thickBot="1">
      <c r="A1740" s="115" t="s">
        <v>3403</v>
      </c>
      <c r="B1740" s="144">
        <v>0.95</v>
      </c>
      <c r="C1740" s="148">
        <v>-0.47</v>
      </c>
      <c r="D1740" s="116">
        <f t="shared" si="56"/>
        <v>2021</v>
      </c>
      <c r="G1740" s="141" t="s">
        <v>1664</v>
      </c>
      <c r="H1740" s="116">
        <v>13</v>
      </c>
      <c r="I1740" s="116">
        <v>2021</v>
      </c>
      <c r="J1740" t="str">
        <f t="shared" si="55"/>
        <v>13/12/2021</v>
      </c>
      <c r="N1740" s="138" t="s">
        <v>1488</v>
      </c>
      <c r="O1740" s="138">
        <v>0.01</v>
      </c>
      <c r="P1740" s="138">
        <v>0.05</v>
      </c>
      <c r="Q1740" s="138">
        <v>0.05</v>
      </c>
      <c r="R1740" s="138" t="s">
        <v>434</v>
      </c>
      <c r="S1740" s="138">
        <v>0.11</v>
      </c>
      <c r="T1740" s="138">
        <v>0.27</v>
      </c>
      <c r="U1740" s="138">
        <v>0.66</v>
      </c>
      <c r="V1740" s="138">
        <v>0.95</v>
      </c>
      <c r="W1740" s="138">
        <v>1.21</v>
      </c>
      <c r="X1740" s="138">
        <v>1.37</v>
      </c>
      <c r="Y1740" s="138">
        <v>1.42</v>
      </c>
      <c r="Z1740" s="138">
        <v>1.86</v>
      </c>
      <c r="AA1740" s="138">
        <v>1.81</v>
      </c>
    </row>
    <row r="1741" spans="1:27" ht="23.4" thickBot="1">
      <c r="A1741" s="115" t="s">
        <v>3404</v>
      </c>
      <c r="B1741" s="143">
        <v>0.98</v>
      </c>
      <c r="C1741" s="147">
        <v>-0.44</v>
      </c>
      <c r="D1741" s="116">
        <f t="shared" si="56"/>
        <v>2021</v>
      </c>
      <c r="G1741" s="140" t="s">
        <v>1664</v>
      </c>
      <c r="H1741" s="116">
        <v>14</v>
      </c>
      <c r="I1741" s="116">
        <v>2021</v>
      </c>
      <c r="J1741" t="str">
        <f t="shared" si="55"/>
        <v>14/12/2021</v>
      </c>
      <c r="N1741" s="136" t="s">
        <v>1489</v>
      </c>
      <c r="O1741" s="136">
        <v>0.02</v>
      </c>
      <c r="P1741" s="136">
        <v>0.05</v>
      </c>
      <c r="Q1741" s="136">
        <v>0.05</v>
      </c>
      <c r="R1741" s="136" t="s">
        <v>434</v>
      </c>
      <c r="S1741" s="136">
        <v>0.13</v>
      </c>
      <c r="T1741" s="136">
        <v>0.26</v>
      </c>
      <c r="U1741" s="136">
        <v>0.67</v>
      </c>
      <c r="V1741" s="136">
        <v>0.98</v>
      </c>
      <c r="W1741" s="136">
        <v>1.23</v>
      </c>
      <c r="X1741" s="136">
        <v>1.39</v>
      </c>
      <c r="Y1741" s="136">
        <v>1.44</v>
      </c>
      <c r="Z1741" s="136">
        <v>1.87</v>
      </c>
      <c r="AA1741" s="136">
        <v>1.82</v>
      </c>
    </row>
    <row r="1742" spans="1:27" ht="23.4" thickBot="1">
      <c r="A1742" s="115" t="s">
        <v>3405</v>
      </c>
      <c r="B1742" s="144">
        <v>1</v>
      </c>
      <c r="C1742" s="148">
        <v>-0.42</v>
      </c>
      <c r="D1742" s="116">
        <f t="shared" si="56"/>
        <v>2021</v>
      </c>
      <c r="G1742" s="141" t="s">
        <v>1664</v>
      </c>
      <c r="H1742" s="116">
        <v>15</v>
      </c>
      <c r="I1742" s="116">
        <v>2021</v>
      </c>
      <c r="J1742" t="str">
        <f t="shared" si="55"/>
        <v>15/12/2021</v>
      </c>
      <c r="N1742" s="138" t="s">
        <v>1490</v>
      </c>
      <c r="O1742" s="138">
        <v>0.03</v>
      </c>
      <c r="P1742" s="138">
        <v>0.05</v>
      </c>
      <c r="Q1742" s="138">
        <v>0.05</v>
      </c>
      <c r="R1742" s="138" t="s">
        <v>434</v>
      </c>
      <c r="S1742" s="138">
        <v>0.13</v>
      </c>
      <c r="T1742" s="138">
        <v>0.28999999999999998</v>
      </c>
      <c r="U1742" s="138">
        <v>0.69</v>
      </c>
      <c r="V1742" s="138">
        <v>1</v>
      </c>
      <c r="W1742" s="138">
        <v>1.26</v>
      </c>
      <c r="X1742" s="138">
        <v>1.42</v>
      </c>
      <c r="Y1742" s="138">
        <v>1.47</v>
      </c>
      <c r="Z1742" s="138">
        <v>1.91</v>
      </c>
      <c r="AA1742" s="138">
        <v>1.86</v>
      </c>
    </row>
    <row r="1743" spans="1:27" ht="23.4" thickBot="1">
      <c r="A1743" s="115" t="s">
        <v>3406</v>
      </c>
      <c r="B1743" s="143">
        <v>0.92</v>
      </c>
      <c r="C1743" s="147">
        <v>-0.42</v>
      </c>
      <c r="D1743" s="116">
        <f t="shared" si="56"/>
        <v>2021</v>
      </c>
      <c r="G1743" s="140" t="s">
        <v>1664</v>
      </c>
      <c r="H1743" s="116">
        <v>16</v>
      </c>
      <c r="I1743" s="116">
        <v>2021</v>
      </c>
      <c r="J1743" t="str">
        <f t="shared" si="55"/>
        <v>16/12/2021</v>
      </c>
      <c r="N1743" s="136" t="s">
        <v>1491</v>
      </c>
      <c r="O1743" s="136">
        <v>0.04</v>
      </c>
      <c r="P1743" s="136">
        <v>0.06</v>
      </c>
      <c r="Q1743" s="136">
        <v>0.05</v>
      </c>
      <c r="R1743" s="136" t="s">
        <v>434</v>
      </c>
      <c r="S1743" s="136">
        <v>0.13</v>
      </c>
      <c r="T1743" s="136">
        <v>0.26</v>
      </c>
      <c r="U1743" s="136">
        <v>0.64</v>
      </c>
      <c r="V1743" s="136">
        <v>0.92</v>
      </c>
      <c r="W1743" s="136">
        <v>1.19</v>
      </c>
      <c r="X1743" s="136">
        <v>1.36</v>
      </c>
      <c r="Y1743" s="136">
        <v>1.44</v>
      </c>
      <c r="Z1743" s="136">
        <v>1.91</v>
      </c>
      <c r="AA1743" s="136">
        <v>1.87</v>
      </c>
    </row>
    <row r="1744" spans="1:27" ht="23.4" thickBot="1">
      <c r="A1744" s="115" t="s">
        <v>3407</v>
      </c>
      <c r="B1744" s="144">
        <v>0.93</v>
      </c>
      <c r="C1744" s="148">
        <v>-0.44</v>
      </c>
      <c r="D1744" s="116">
        <f t="shared" si="56"/>
        <v>2021</v>
      </c>
      <c r="G1744" s="141" t="s">
        <v>1664</v>
      </c>
      <c r="H1744" s="116">
        <v>17</v>
      </c>
      <c r="I1744" s="116">
        <v>2021</v>
      </c>
      <c r="J1744" t="str">
        <f t="shared" si="55"/>
        <v>17/12/2021</v>
      </c>
      <c r="N1744" s="138" t="s">
        <v>1492</v>
      </c>
      <c r="O1744" s="138">
        <v>0.03</v>
      </c>
      <c r="P1744" s="138">
        <v>0.04</v>
      </c>
      <c r="Q1744" s="138">
        <v>0.05</v>
      </c>
      <c r="R1744" s="138" t="s">
        <v>434</v>
      </c>
      <c r="S1744" s="138">
        <v>0.13</v>
      </c>
      <c r="T1744" s="138">
        <v>0.27</v>
      </c>
      <c r="U1744" s="138">
        <v>0.66</v>
      </c>
      <c r="V1744" s="138">
        <v>0.93</v>
      </c>
      <c r="W1744" s="138">
        <v>1.18</v>
      </c>
      <c r="X1744" s="138">
        <v>1.34</v>
      </c>
      <c r="Y1744" s="138">
        <v>1.41</v>
      </c>
      <c r="Z1744" s="138">
        <v>1.87</v>
      </c>
      <c r="AA1744" s="138">
        <v>1.82</v>
      </c>
    </row>
    <row r="1745" spans="1:27" ht="23.4" thickBot="1">
      <c r="A1745" s="115" t="s">
        <v>3408</v>
      </c>
      <c r="B1745" s="143">
        <v>0.91</v>
      </c>
      <c r="C1745" s="147">
        <v>-0.43</v>
      </c>
      <c r="D1745" s="116">
        <f t="shared" si="56"/>
        <v>2021</v>
      </c>
      <c r="G1745" s="140" t="s">
        <v>1664</v>
      </c>
      <c r="H1745" s="116">
        <v>20</v>
      </c>
      <c r="I1745" s="116">
        <v>2021</v>
      </c>
      <c r="J1745" t="str">
        <f t="shared" si="55"/>
        <v>20/12/2021</v>
      </c>
      <c r="N1745" s="136" t="s">
        <v>1493</v>
      </c>
      <c r="O1745" s="136">
        <v>0.03</v>
      </c>
      <c r="P1745" s="136">
        <v>0.05</v>
      </c>
      <c r="Q1745" s="136">
        <v>7.0000000000000007E-2</v>
      </c>
      <c r="R1745" s="136" t="s">
        <v>434</v>
      </c>
      <c r="S1745" s="136">
        <v>0.16</v>
      </c>
      <c r="T1745" s="136">
        <v>0.27</v>
      </c>
      <c r="U1745" s="136">
        <v>0.65</v>
      </c>
      <c r="V1745" s="136">
        <v>0.91</v>
      </c>
      <c r="W1745" s="136">
        <v>1.17</v>
      </c>
      <c r="X1745" s="136">
        <v>1.34</v>
      </c>
      <c r="Y1745" s="136">
        <v>1.43</v>
      </c>
      <c r="Z1745" s="136">
        <v>1.9</v>
      </c>
      <c r="AA1745" s="136">
        <v>1.85</v>
      </c>
    </row>
    <row r="1746" spans="1:27" ht="23.4" thickBot="1">
      <c r="A1746" s="115" t="s">
        <v>3409</v>
      </c>
      <c r="B1746" s="144">
        <v>0.96</v>
      </c>
      <c r="C1746" s="148">
        <v>-0.46</v>
      </c>
      <c r="D1746" s="116">
        <f t="shared" si="56"/>
        <v>2021</v>
      </c>
      <c r="G1746" s="141" t="s">
        <v>1664</v>
      </c>
      <c r="H1746" s="116">
        <v>21</v>
      </c>
      <c r="I1746" s="116">
        <v>2021</v>
      </c>
      <c r="J1746" t="str">
        <f t="shared" si="55"/>
        <v>21/12/2021</v>
      </c>
      <c r="N1746" s="138" t="s">
        <v>1494</v>
      </c>
      <c r="O1746" s="138">
        <v>0.03</v>
      </c>
      <c r="P1746" s="138">
        <v>0.04</v>
      </c>
      <c r="Q1746" s="138">
        <v>7.0000000000000007E-2</v>
      </c>
      <c r="R1746" s="138" t="s">
        <v>434</v>
      </c>
      <c r="S1746" s="138">
        <v>0.16</v>
      </c>
      <c r="T1746" s="138">
        <v>0.28999999999999998</v>
      </c>
      <c r="U1746" s="138">
        <v>0.7</v>
      </c>
      <c r="V1746" s="138">
        <v>0.96</v>
      </c>
      <c r="W1746" s="138">
        <v>1.24</v>
      </c>
      <c r="X1746" s="138">
        <v>1.4</v>
      </c>
      <c r="Y1746" s="138">
        <v>1.48</v>
      </c>
      <c r="Z1746" s="138">
        <v>1.92</v>
      </c>
      <c r="AA1746" s="138">
        <v>1.89</v>
      </c>
    </row>
    <row r="1747" spans="1:27" ht="23.4" thickBot="1">
      <c r="A1747" s="115" t="s">
        <v>3410</v>
      </c>
      <c r="B1747" s="143">
        <v>0.96</v>
      </c>
      <c r="C1747" s="147">
        <v>-0.5</v>
      </c>
      <c r="D1747" s="116">
        <f t="shared" si="56"/>
        <v>2021</v>
      </c>
      <c r="G1747" s="140" t="s">
        <v>1664</v>
      </c>
      <c r="H1747" s="116">
        <v>22</v>
      </c>
      <c r="I1747" s="116">
        <v>2021</v>
      </c>
      <c r="J1747" t="str">
        <f t="shared" si="55"/>
        <v>22/12/2021</v>
      </c>
      <c r="N1747" s="136" t="s">
        <v>1495</v>
      </c>
      <c r="O1747" s="136">
        <v>0.03</v>
      </c>
      <c r="P1747" s="136">
        <v>0.04</v>
      </c>
      <c r="Q1747" s="136">
        <v>0.08</v>
      </c>
      <c r="R1747" s="136" t="s">
        <v>434</v>
      </c>
      <c r="S1747" s="136">
        <v>0.16</v>
      </c>
      <c r="T1747" s="136">
        <v>0.28000000000000003</v>
      </c>
      <c r="U1747" s="136">
        <v>0.68</v>
      </c>
      <c r="V1747" s="136">
        <v>0.96</v>
      </c>
      <c r="W1747" s="136">
        <v>1.23</v>
      </c>
      <c r="X1747" s="136">
        <v>1.39</v>
      </c>
      <c r="Y1747" s="136">
        <v>1.46</v>
      </c>
      <c r="Z1747" s="136">
        <v>1.89</v>
      </c>
      <c r="AA1747" s="136">
        <v>1.86</v>
      </c>
    </row>
    <row r="1748" spans="1:27" ht="23.4" thickBot="1">
      <c r="A1748" s="115" t="s">
        <v>3411</v>
      </c>
      <c r="B1748" s="144">
        <v>0.97</v>
      </c>
      <c r="C1748" s="148">
        <v>-0.45</v>
      </c>
      <c r="D1748" s="116">
        <f t="shared" si="56"/>
        <v>2021</v>
      </c>
      <c r="G1748" s="141" t="s">
        <v>1664</v>
      </c>
      <c r="H1748" s="116">
        <v>23</v>
      </c>
      <c r="I1748" s="116">
        <v>2021</v>
      </c>
      <c r="J1748" t="str">
        <f t="shared" si="55"/>
        <v>23/12/2021</v>
      </c>
      <c r="N1748" s="138" t="s">
        <v>1496</v>
      </c>
      <c r="O1748" s="138">
        <v>0.04</v>
      </c>
      <c r="P1748" s="138">
        <v>0.05</v>
      </c>
      <c r="Q1748" s="138">
        <v>7.0000000000000007E-2</v>
      </c>
      <c r="R1748" s="138" t="s">
        <v>434</v>
      </c>
      <c r="S1748" s="138">
        <v>0.18</v>
      </c>
      <c r="T1748" s="138">
        <v>0.31</v>
      </c>
      <c r="U1748" s="138">
        <v>0.71</v>
      </c>
      <c r="V1748" s="138">
        <v>0.97</v>
      </c>
      <c r="W1748" s="138">
        <v>1.25</v>
      </c>
      <c r="X1748" s="138">
        <v>1.42</v>
      </c>
      <c r="Y1748" s="138">
        <v>1.5</v>
      </c>
      <c r="Z1748" s="138">
        <v>1.94</v>
      </c>
      <c r="AA1748" s="138">
        <v>1.91</v>
      </c>
    </row>
    <row r="1749" spans="1:27" ht="23.4" thickBot="1">
      <c r="A1749" s="115" t="s">
        <v>3412</v>
      </c>
      <c r="B1749" s="143">
        <v>0.98</v>
      </c>
      <c r="C1749" s="147">
        <v>-0.5</v>
      </c>
      <c r="D1749" s="116">
        <f t="shared" si="56"/>
        <v>2021</v>
      </c>
      <c r="G1749" s="140" t="s">
        <v>1664</v>
      </c>
      <c r="H1749" s="116">
        <v>27</v>
      </c>
      <c r="I1749" s="116">
        <v>2021</v>
      </c>
      <c r="J1749" t="str">
        <f t="shared" si="55"/>
        <v>27/12/2021</v>
      </c>
      <c r="N1749" s="136" t="s">
        <v>1497</v>
      </c>
      <c r="O1749" s="136">
        <v>0.04</v>
      </c>
      <c r="P1749" s="136">
        <v>0.05</v>
      </c>
      <c r="Q1749" s="136">
        <v>0.06</v>
      </c>
      <c r="R1749" s="136" t="s">
        <v>434</v>
      </c>
      <c r="S1749" s="136">
        <v>0.21</v>
      </c>
      <c r="T1749" s="136">
        <v>0.33</v>
      </c>
      <c r="U1749" s="136">
        <v>0.76</v>
      </c>
      <c r="V1749" s="136">
        <v>0.98</v>
      </c>
      <c r="W1749" s="136">
        <v>1.26</v>
      </c>
      <c r="X1749" s="136">
        <v>1.41</v>
      </c>
      <c r="Y1749" s="136">
        <v>1.48</v>
      </c>
      <c r="Z1749" s="136">
        <v>1.92</v>
      </c>
      <c r="AA1749" s="136">
        <v>1.88</v>
      </c>
    </row>
    <row r="1750" spans="1:27" ht="23.4" thickBot="1">
      <c r="A1750" s="115" t="s">
        <v>3413</v>
      </c>
      <c r="B1750" s="144">
        <v>0.99</v>
      </c>
      <c r="C1750" s="148">
        <v>-0.48</v>
      </c>
      <c r="D1750" s="116">
        <f t="shared" si="56"/>
        <v>2021</v>
      </c>
      <c r="G1750" s="141" t="s">
        <v>1664</v>
      </c>
      <c r="H1750" s="116">
        <v>28</v>
      </c>
      <c r="I1750" s="116">
        <v>2021</v>
      </c>
      <c r="J1750" t="str">
        <f t="shared" si="55"/>
        <v>28/12/2021</v>
      </c>
      <c r="N1750" s="138" t="s">
        <v>1498</v>
      </c>
      <c r="O1750" s="138">
        <v>0.03</v>
      </c>
      <c r="P1750" s="138">
        <v>0.04</v>
      </c>
      <c r="Q1750" s="138">
        <v>0.06</v>
      </c>
      <c r="R1750" s="138" t="s">
        <v>434</v>
      </c>
      <c r="S1750" s="138">
        <v>0.2</v>
      </c>
      <c r="T1750" s="138">
        <v>0.39</v>
      </c>
      <c r="U1750" s="138">
        <v>0.74</v>
      </c>
      <c r="V1750" s="138">
        <v>0.99</v>
      </c>
      <c r="W1750" s="138">
        <v>1.27</v>
      </c>
      <c r="X1750" s="138">
        <v>1.41</v>
      </c>
      <c r="Y1750" s="138">
        <v>1.49</v>
      </c>
      <c r="Z1750" s="138">
        <v>1.94</v>
      </c>
      <c r="AA1750" s="138">
        <v>1.9</v>
      </c>
    </row>
    <row r="1751" spans="1:27" ht="23.4" thickBot="1">
      <c r="A1751" s="115" t="s">
        <v>3414</v>
      </c>
      <c r="B1751" s="143">
        <v>0.99</v>
      </c>
      <c r="C1751" s="147">
        <v>-0.45</v>
      </c>
      <c r="D1751" s="116">
        <f t="shared" si="56"/>
        <v>2021</v>
      </c>
      <c r="G1751" s="140" t="s">
        <v>1664</v>
      </c>
      <c r="H1751" s="116">
        <v>29</v>
      </c>
      <c r="I1751" s="116">
        <v>2021</v>
      </c>
      <c r="J1751" t="str">
        <f t="shared" si="55"/>
        <v>29/12/2021</v>
      </c>
      <c r="N1751" s="136" t="s">
        <v>1499</v>
      </c>
      <c r="O1751" s="136">
        <v>0.01</v>
      </c>
      <c r="P1751" s="136">
        <v>0.02</v>
      </c>
      <c r="Q1751" s="136">
        <v>0.05</v>
      </c>
      <c r="R1751" s="136" t="s">
        <v>434</v>
      </c>
      <c r="S1751" s="136">
        <v>0.19</v>
      </c>
      <c r="T1751" s="136">
        <v>0.38</v>
      </c>
      <c r="U1751" s="136">
        <v>0.75</v>
      </c>
      <c r="V1751" s="136">
        <v>0.99</v>
      </c>
      <c r="W1751" s="136">
        <v>1.29</v>
      </c>
      <c r="X1751" s="136">
        <v>1.47</v>
      </c>
      <c r="Y1751" s="136">
        <v>1.55</v>
      </c>
      <c r="Z1751" s="136">
        <v>2</v>
      </c>
      <c r="AA1751" s="136">
        <v>1.96</v>
      </c>
    </row>
    <row r="1752" spans="1:27" ht="23.4" thickBot="1">
      <c r="A1752" s="115" t="s">
        <v>3415</v>
      </c>
      <c r="B1752" s="144">
        <v>0.98</v>
      </c>
      <c r="C1752" s="148">
        <v>-0.51</v>
      </c>
      <c r="D1752" s="116">
        <f t="shared" si="56"/>
        <v>2021</v>
      </c>
      <c r="G1752" s="141" t="s">
        <v>1664</v>
      </c>
      <c r="H1752" s="116">
        <v>30</v>
      </c>
      <c r="I1752" s="116">
        <v>2021</v>
      </c>
      <c r="J1752" t="str">
        <f t="shared" si="55"/>
        <v>30/12/2021</v>
      </c>
      <c r="N1752" s="138" t="s">
        <v>1500</v>
      </c>
      <c r="O1752" s="138">
        <v>0.06</v>
      </c>
      <c r="P1752" s="138">
        <v>0.06</v>
      </c>
      <c r="Q1752" s="138">
        <v>0.05</v>
      </c>
      <c r="R1752" s="138" t="s">
        <v>434</v>
      </c>
      <c r="S1752" s="138">
        <v>0.19</v>
      </c>
      <c r="T1752" s="138">
        <v>0.38</v>
      </c>
      <c r="U1752" s="138">
        <v>0.73</v>
      </c>
      <c r="V1752" s="138">
        <v>0.98</v>
      </c>
      <c r="W1752" s="138">
        <v>1.27</v>
      </c>
      <c r="X1752" s="138">
        <v>1.44</v>
      </c>
      <c r="Y1752" s="138">
        <v>1.52</v>
      </c>
      <c r="Z1752" s="138">
        <v>1.97</v>
      </c>
      <c r="AA1752" s="138">
        <v>1.93</v>
      </c>
    </row>
    <row r="1753" spans="1:27" ht="22.8">
      <c r="A1753" s="115" t="s">
        <v>3416</v>
      </c>
      <c r="B1753" s="143">
        <v>0.97</v>
      </c>
      <c r="C1753" s="147">
        <v>-0.52</v>
      </c>
      <c r="D1753" s="116">
        <f t="shared" si="56"/>
        <v>2021</v>
      </c>
      <c r="G1753" s="140" t="s">
        <v>1664</v>
      </c>
      <c r="H1753" s="116">
        <v>31</v>
      </c>
      <c r="I1753" s="116">
        <v>2021</v>
      </c>
      <c r="J1753" t="str">
        <f t="shared" si="55"/>
        <v>31/12/2021</v>
      </c>
      <c r="N1753" s="136" t="s">
        <v>1501</v>
      </c>
      <c r="O1753" s="136">
        <v>0.06</v>
      </c>
      <c r="P1753" s="136">
        <v>0.05</v>
      </c>
      <c r="Q1753" s="136">
        <v>0.06</v>
      </c>
      <c r="R1753" s="136" t="s">
        <v>434</v>
      </c>
      <c r="S1753" s="136">
        <v>0.19</v>
      </c>
      <c r="T1753" s="136">
        <v>0.39</v>
      </c>
      <c r="U1753" s="136">
        <v>0.73</v>
      </c>
      <c r="V1753" s="136">
        <v>0.97</v>
      </c>
      <c r="W1753" s="136">
        <v>1.26</v>
      </c>
      <c r="X1753" s="136">
        <v>1.44</v>
      </c>
      <c r="Y1753" s="136">
        <v>1.52</v>
      </c>
      <c r="Z1753" s="136">
        <v>1.94</v>
      </c>
      <c r="AA1753" s="136">
        <v>1.9</v>
      </c>
    </row>
    <row r="1754" spans="1:27" ht="23.4" thickBot="1">
      <c r="A1754" s="115" t="s">
        <v>3417</v>
      </c>
      <c r="B1754" s="143">
        <v>1.04</v>
      </c>
      <c r="C1754" s="147">
        <v>-0.43</v>
      </c>
      <c r="D1754" s="116">
        <f t="shared" si="56"/>
        <v>2022</v>
      </c>
      <c r="G1754" s="140" t="s">
        <v>1653</v>
      </c>
      <c r="H1754" s="116">
        <v>3</v>
      </c>
      <c r="I1754" s="116">
        <v>2022</v>
      </c>
      <c r="J1754" t="str">
        <f t="shared" si="55"/>
        <v>3/01/2022</v>
      </c>
      <c r="N1754" s="135">
        <v>44621</v>
      </c>
      <c r="O1754" s="136">
        <v>0.05</v>
      </c>
      <c r="P1754" s="136">
        <v>0.06</v>
      </c>
      <c r="Q1754" s="136">
        <v>0.08</v>
      </c>
      <c r="R1754" s="136" t="s">
        <v>434</v>
      </c>
      <c r="S1754" s="136">
        <v>0.22</v>
      </c>
      <c r="T1754" s="136">
        <v>0.4</v>
      </c>
      <c r="U1754" s="136">
        <v>0.78</v>
      </c>
      <c r="V1754" s="136">
        <v>1.04</v>
      </c>
      <c r="W1754" s="136">
        <v>1.37</v>
      </c>
      <c r="X1754" s="136">
        <v>1.55</v>
      </c>
      <c r="Y1754" s="136">
        <v>1.63</v>
      </c>
      <c r="Z1754" s="136">
        <v>2.0499999999999998</v>
      </c>
      <c r="AA1754" s="136">
        <v>2.0099999999999998</v>
      </c>
    </row>
    <row r="1755" spans="1:27" ht="23.4" thickBot="1">
      <c r="A1755" s="115" t="s">
        <v>3418</v>
      </c>
      <c r="B1755" s="144">
        <v>1.02</v>
      </c>
      <c r="C1755" s="148">
        <v>-0.35</v>
      </c>
      <c r="D1755" s="116">
        <f t="shared" si="56"/>
        <v>2022</v>
      </c>
      <c r="G1755" s="141" t="s">
        <v>1653</v>
      </c>
      <c r="H1755" s="116">
        <v>4</v>
      </c>
      <c r="I1755" s="116">
        <v>2022</v>
      </c>
      <c r="J1755" t="str">
        <f t="shared" si="55"/>
        <v>4/01/2022</v>
      </c>
      <c r="N1755" s="137">
        <v>44652</v>
      </c>
      <c r="O1755" s="138">
        <v>0.06</v>
      </c>
      <c r="P1755" s="138">
        <v>0.05</v>
      </c>
      <c r="Q1755" s="138">
        <v>0.08</v>
      </c>
      <c r="R1755" s="138" t="s">
        <v>434</v>
      </c>
      <c r="S1755" s="138">
        <v>0.22</v>
      </c>
      <c r="T1755" s="138">
        <v>0.38</v>
      </c>
      <c r="U1755" s="138">
        <v>0.77</v>
      </c>
      <c r="V1755" s="138">
        <v>1.02</v>
      </c>
      <c r="W1755" s="138">
        <v>1.37</v>
      </c>
      <c r="X1755" s="138">
        <v>1.57</v>
      </c>
      <c r="Y1755" s="138">
        <v>1.66</v>
      </c>
      <c r="Z1755" s="138">
        <v>2.1</v>
      </c>
      <c r="AA1755" s="138">
        <v>2.0699999999999998</v>
      </c>
    </row>
    <row r="1756" spans="1:27" ht="23.4" thickBot="1">
      <c r="A1756" s="115" t="s">
        <v>3419</v>
      </c>
      <c r="B1756" s="143">
        <v>1.1000000000000001</v>
      </c>
      <c r="C1756" s="147">
        <v>-0.27</v>
      </c>
      <c r="D1756" s="116">
        <f t="shared" si="56"/>
        <v>2022</v>
      </c>
      <c r="G1756" s="140" t="s">
        <v>1653</v>
      </c>
      <c r="H1756" s="116">
        <v>5</v>
      </c>
      <c r="I1756" s="116">
        <v>2022</v>
      </c>
      <c r="J1756" t="str">
        <f t="shared" si="55"/>
        <v>5/01/2022</v>
      </c>
      <c r="N1756" s="135">
        <v>44682</v>
      </c>
      <c r="O1756" s="136">
        <v>0.05</v>
      </c>
      <c r="P1756" s="136">
        <v>0.06</v>
      </c>
      <c r="Q1756" s="136">
        <v>0.09</v>
      </c>
      <c r="R1756" s="136" t="s">
        <v>434</v>
      </c>
      <c r="S1756" s="136">
        <v>0.22</v>
      </c>
      <c r="T1756" s="136">
        <v>0.41</v>
      </c>
      <c r="U1756" s="136">
        <v>0.83</v>
      </c>
      <c r="V1756" s="136">
        <v>1.1000000000000001</v>
      </c>
      <c r="W1756" s="136">
        <v>1.43</v>
      </c>
      <c r="X1756" s="136">
        <v>1.62</v>
      </c>
      <c r="Y1756" s="136">
        <v>1.71</v>
      </c>
      <c r="Z1756" s="136">
        <v>2.12</v>
      </c>
      <c r="AA1756" s="136">
        <v>2.09</v>
      </c>
    </row>
    <row r="1757" spans="1:27" ht="23.4" thickBot="1">
      <c r="A1757" s="115" t="s">
        <v>3420</v>
      </c>
      <c r="B1757" s="144">
        <v>1.1499999999999999</v>
      </c>
      <c r="C1757" s="148">
        <v>-0.21</v>
      </c>
      <c r="D1757" s="116">
        <f t="shared" si="56"/>
        <v>2022</v>
      </c>
      <c r="G1757" s="141" t="s">
        <v>1653</v>
      </c>
      <c r="H1757" s="116">
        <v>6</v>
      </c>
      <c r="I1757" s="116">
        <v>2022</v>
      </c>
      <c r="J1757" t="str">
        <f t="shared" si="55"/>
        <v>6/01/2022</v>
      </c>
      <c r="N1757" s="137">
        <v>44713</v>
      </c>
      <c r="O1757" s="138">
        <v>0.04</v>
      </c>
      <c r="P1757" s="138">
        <v>0.05</v>
      </c>
      <c r="Q1757" s="138">
        <v>0.1</v>
      </c>
      <c r="R1757" s="138" t="s">
        <v>434</v>
      </c>
      <c r="S1757" s="138">
        <v>0.23</v>
      </c>
      <c r="T1757" s="138">
        <v>0.45</v>
      </c>
      <c r="U1757" s="138">
        <v>0.88</v>
      </c>
      <c r="V1757" s="138">
        <v>1.1499999999999999</v>
      </c>
      <c r="W1757" s="138">
        <v>1.47</v>
      </c>
      <c r="X1757" s="138">
        <v>1.66</v>
      </c>
      <c r="Y1757" s="138">
        <v>1.73</v>
      </c>
      <c r="Z1757" s="138">
        <v>2.12</v>
      </c>
      <c r="AA1757" s="138">
        <v>2.09</v>
      </c>
    </row>
    <row r="1758" spans="1:27" ht="23.4" thickBot="1">
      <c r="A1758" s="115" t="s">
        <v>3421</v>
      </c>
      <c r="B1758" s="143">
        <v>1.17</v>
      </c>
      <c r="C1758" s="147">
        <v>-0.22</v>
      </c>
      <c r="D1758" s="116">
        <f t="shared" si="56"/>
        <v>2022</v>
      </c>
      <c r="G1758" s="140" t="s">
        <v>1653</v>
      </c>
      <c r="H1758" s="116">
        <v>7</v>
      </c>
      <c r="I1758" s="116">
        <v>2022</v>
      </c>
      <c r="J1758" t="str">
        <f t="shared" si="55"/>
        <v>7/01/2022</v>
      </c>
      <c r="N1758" s="135">
        <v>44743</v>
      </c>
      <c r="O1758" s="136">
        <v>0.05</v>
      </c>
      <c r="P1758" s="136">
        <v>0.05</v>
      </c>
      <c r="Q1758" s="136">
        <v>0.1</v>
      </c>
      <c r="R1758" s="136" t="s">
        <v>434</v>
      </c>
      <c r="S1758" s="136">
        <v>0.24</v>
      </c>
      <c r="T1758" s="136">
        <v>0.43</v>
      </c>
      <c r="U1758" s="136">
        <v>0.87</v>
      </c>
      <c r="V1758" s="136">
        <v>1.17</v>
      </c>
      <c r="W1758" s="136">
        <v>1.5</v>
      </c>
      <c r="X1758" s="136">
        <v>1.69</v>
      </c>
      <c r="Y1758" s="136">
        <v>1.76</v>
      </c>
      <c r="Z1758" s="136">
        <v>2.15</v>
      </c>
      <c r="AA1758" s="136">
        <v>2.11</v>
      </c>
    </row>
    <row r="1759" spans="1:27" ht="23.4" thickBot="1">
      <c r="A1759" s="115" t="s">
        <v>3422</v>
      </c>
      <c r="B1759" s="144">
        <v>1.21</v>
      </c>
      <c r="C1759" s="148">
        <v>-0.21</v>
      </c>
      <c r="D1759" s="116">
        <f t="shared" si="56"/>
        <v>2022</v>
      </c>
      <c r="G1759" s="141" t="s">
        <v>1653</v>
      </c>
      <c r="H1759" s="116">
        <v>10</v>
      </c>
      <c r="I1759" s="116">
        <v>2022</v>
      </c>
      <c r="J1759" t="str">
        <f t="shared" si="55"/>
        <v>10/01/2022</v>
      </c>
      <c r="N1759" s="137">
        <v>44835</v>
      </c>
      <c r="O1759" s="138">
        <v>0.05</v>
      </c>
      <c r="P1759" s="138">
        <v>0.06</v>
      </c>
      <c r="Q1759" s="138">
        <v>0.13</v>
      </c>
      <c r="R1759" s="138" t="s">
        <v>434</v>
      </c>
      <c r="S1759" s="138">
        <v>0.28000000000000003</v>
      </c>
      <c r="T1759" s="138">
        <v>0.46</v>
      </c>
      <c r="U1759" s="138">
        <v>0.92</v>
      </c>
      <c r="V1759" s="138">
        <v>1.21</v>
      </c>
      <c r="W1759" s="138">
        <v>1.53</v>
      </c>
      <c r="X1759" s="138">
        <v>1.71</v>
      </c>
      <c r="Y1759" s="138">
        <v>1.78</v>
      </c>
      <c r="Z1759" s="138">
        <v>2.15</v>
      </c>
      <c r="AA1759" s="138">
        <v>2.11</v>
      </c>
    </row>
    <row r="1760" spans="1:27" ht="23.4" thickBot="1">
      <c r="A1760" s="115" t="s">
        <v>3423</v>
      </c>
      <c r="B1760" s="143">
        <v>1.22</v>
      </c>
      <c r="C1760" s="147">
        <v>-0.28999999999999998</v>
      </c>
      <c r="D1760" s="116">
        <f t="shared" si="56"/>
        <v>2022</v>
      </c>
      <c r="G1760" s="140" t="s">
        <v>1653</v>
      </c>
      <c r="H1760" s="116">
        <v>11</v>
      </c>
      <c r="I1760" s="116">
        <v>2022</v>
      </c>
      <c r="J1760" t="str">
        <f t="shared" si="55"/>
        <v>11/01/2022</v>
      </c>
      <c r="N1760" s="135">
        <v>44866</v>
      </c>
      <c r="O1760" s="136">
        <v>0.04</v>
      </c>
      <c r="P1760" s="136">
        <v>0.05</v>
      </c>
      <c r="Q1760" s="136">
        <v>0.11</v>
      </c>
      <c r="R1760" s="136" t="s">
        <v>434</v>
      </c>
      <c r="S1760" s="136">
        <v>0.28000000000000003</v>
      </c>
      <c r="T1760" s="136">
        <v>0.46</v>
      </c>
      <c r="U1760" s="136">
        <v>0.9</v>
      </c>
      <c r="V1760" s="136">
        <v>1.22</v>
      </c>
      <c r="W1760" s="136">
        <v>1.51</v>
      </c>
      <c r="X1760" s="136">
        <v>1.69</v>
      </c>
      <c r="Y1760" s="136">
        <v>1.75</v>
      </c>
      <c r="Z1760" s="136">
        <v>2.13</v>
      </c>
      <c r="AA1760" s="136">
        <v>2.08</v>
      </c>
    </row>
    <row r="1761" spans="1:27" ht="23.4" thickBot="1">
      <c r="A1761" s="115" t="s">
        <v>3424</v>
      </c>
      <c r="B1761" s="144">
        <v>1.21</v>
      </c>
      <c r="C1761" s="148">
        <v>-0.23</v>
      </c>
      <c r="D1761" s="116">
        <f t="shared" si="56"/>
        <v>2022</v>
      </c>
      <c r="G1761" s="141" t="s">
        <v>1653</v>
      </c>
      <c r="H1761" s="116">
        <v>12</v>
      </c>
      <c r="I1761" s="116">
        <v>2022</v>
      </c>
      <c r="J1761" t="str">
        <f t="shared" si="55"/>
        <v>12/01/2022</v>
      </c>
      <c r="N1761" s="137">
        <v>44896</v>
      </c>
      <c r="O1761" s="138">
        <v>0.04</v>
      </c>
      <c r="P1761" s="138">
        <v>0.06</v>
      </c>
      <c r="Q1761" s="138">
        <v>0.12</v>
      </c>
      <c r="R1761" s="138" t="s">
        <v>434</v>
      </c>
      <c r="S1761" s="138">
        <v>0.27</v>
      </c>
      <c r="T1761" s="138">
        <v>0.48</v>
      </c>
      <c r="U1761" s="138">
        <v>0.92</v>
      </c>
      <c r="V1761" s="138">
        <v>1.21</v>
      </c>
      <c r="W1761" s="138">
        <v>1.5</v>
      </c>
      <c r="X1761" s="138">
        <v>1.67</v>
      </c>
      <c r="Y1761" s="138">
        <v>1.74</v>
      </c>
      <c r="Z1761" s="138">
        <v>2.13</v>
      </c>
      <c r="AA1761" s="138">
        <v>2.08</v>
      </c>
    </row>
    <row r="1762" spans="1:27" ht="23.4" thickBot="1">
      <c r="A1762" s="115" t="s">
        <v>3425</v>
      </c>
      <c r="B1762" s="143">
        <v>1.18</v>
      </c>
      <c r="C1762" s="147">
        <v>-0.23</v>
      </c>
      <c r="D1762" s="116">
        <f t="shared" si="56"/>
        <v>2022</v>
      </c>
      <c r="G1762" s="140" t="s">
        <v>1653</v>
      </c>
      <c r="H1762" s="116">
        <v>13</v>
      </c>
      <c r="I1762" s="116">
        <v>2022</v>
      </c>
      <c r="J1762" t="str">
        <f t="shared" si="55"/>
        <v>13/01/2022</v>
      </c>
      <c r="N1762" s="136" t="s">
        <v>1502</v>
      </c>
      <c r="O1762" s="136">
        <v>0.05</v>
      </c>
      <c r="P1762" s="136">
        <v>0.05</v>
      </c>
      <c r="Q1762" s="136">
        <v>0.12</v>
      </c>
      <c r="R1762" s="136" t="s">
        <v>434</v>
      </c>
      <c r="S1762" s="136">
        <v>0.28000000000000003</v>
      </c>
      <c r="T1762" s="136">
        <v>0.47</v>
      </c>
      <c r="U1762" s="136">
        <v>0.91</v>
      </c>
      <c r="V1762" s="136">
        <v>1.18</v>
      </c>
      <c r="W1762" s="136">
        <v>1.47</v>
      </c>
      <c r="X1762" s="136">
        <v>1.64</v>
      </c>
      <c r="Y1762" s="136">
        <v>1.7</v>
      </c>
      <c r="Z1762" s="136">
        <v>2.1</v>
      </c>
      <c r="AA1762" s="136">
        <v>2.0499999999999998</v>
      </c>
    </row>
    <row r="1763" spans="1:27" ht="23.4" thickBot="1">
      <c r="A1763" s="115" t="s">
        <v>3426</v>
      </c>
      <c r="B1763" s="144">
        <v>1.26</v>
      </c>
      <c r="C1763" s="148">
        <v>-0.16</v>
      </c>
      <c r="D1763" s="116">
        <f t="shared" si="56"/>
        <v>2022</v>
      </c>
      <c r="G1763" s="141" t="s">
        <v>1653</v>
      </c>
      <c r="H1763" s="116">
        <v>14</v>
      </c>
      <c r="I1763" s="116">
        <v>2022</v>
      </c>
      <c r="J1763" t="str">
        <f t="shared" si="55"/>
        <v>14/01/2022</v>
      </c>
      <c r="N1763" s="138" t="s">
        <v>1503</v>
      </c>
      <c r="O1763" s="138">
        <v>0.05</v>
      </c>
      <c r="P1763" s="138">
        <v>0.05</v>
      </c>
      <c r="Q1763" s="138">
        <v>0.13</v>
      </c>
      <c r="R1763" s="138" t="s">
        <v>434</v>
      </c>
      <c r="S1763" s="138">
        <v>0.3</v>
      </c>
      <c r="T1763" s="138">
        <v>0.51</v>
      </c>
      <c r="U1763" s="138">
        <v>0.99</v>
      </c>
      <c r="V1763" s="138">
        <v>1.26</v>
      </c>
      <c r="W1763" s="138">
        <v>1.55</v>
      </c>
      <c r="X1763" s="138">
        <v>1.72</v>
      </c>
      <c r="Y1763" s="138">
        <v>1.78</v>
      </c>
      <c r="Z1763" s="138">
        <v>2.1800000000000002</v>
      </c>
      <c r="AA1763" s="138">
        <v>2.12</v>
      </c>
    </row>
    <row r="1764" spans="1:27" ht="23.4" thickBot="1">
      <c r="A1764" s="115" t="s">
        <v>3427</v>
      </c>
      <c r="B1764" s="143">
        <v>1.35</v>
      </c>
      <c r="C1764" s="147">
        <v>-0.12</v>
      </c>
      <c r="D1764" s="116">
        <f t="shared" si="56"/>
        <v>2022</v>
      </c>
      <c r="G1764" s="140" t="s">
        <v>1653</v>
      </c>
      <c r="H1764" s="116">
        <v>18</v>
      </c>
      <c r="I1764" s="116">
        <v>2022</v>
      </c>
      <c r="J1764" t="str">
        <f t="shared" si="55"/>
        <v>18/01/2022</v>
      </c>
      <c r="N1764" s="136" t="s">
        <v>1504</v>
      </c>
      <c r="O1764" s="136">
        <v>0.05</v>
      </c>
      <c r="P1764" s="136">
        <v>0.06</v>
      </c>
      <c r="Q1764" s="136">
        <v>0.16</v>
      </c>
      <c r="R1764" s="136" t="s">
        <v>434</v>
      </c>
      <c r="S1764" s="136">
        <v>0.37</v>
      </c>
      <c r="T1764" s="136">
        <v>0.57999999999999996</v>
      </c>
      <c r="U1764" s="136">
        <v>1.06</v>
      </c>
      <c r="V1764" s="136">
        <v>1.35</v>
      </c>
      <c r="W1764" s="136">
        <v>1.65</v>
      </c>
      <c r="X1764" s="136">
        <v>1.82</v>
      </c>
      <c r="Y1764" s="136">
        <v>1.87</v>
      </c>
      <c r="Z1764" s="136">
        <v>2.2400000000000002</v>
      </c>
      <c r="AA1764" s="136">
        <v>2.1800000000000002</v>
      </c>
    </row>
    <row r="1765" spans="1:27" ht="23.4" thickBot="1">
      <c r="A1765" s="115" t="s">
        <v>3428</v>
      </c>
      <c r="B1765" s="144">
        <v>1.33</v>
      </c>
      <c r="C1765" s="148">
        <v>-0.11</v>
      </c>
      <c r="D1765" s="116">
        <f t="shared" si="56"/>
        <v>2022</v>
      </c>
      <c r="G1765" s="141" t="s">
        <v>1653</v>
      </c>
      <c r="H1765" s="116">
        <v>19</v>
      </c>
      <c r="I1765" s="116">
        <v>2022</v>
      </c>
      <c r="J1765" t="str">
        <f t="shared" si="55"/>
        <v>19/01/2022</v>
      </c>
      <c r="N1765" s="138" t="s">
        <v>1505</v>
      </c>
      <c r="O1765" s="138">
        <v>0.05</v>
      </c>
      <c r="P1765" s="138">
        <v>0.06</v>
      </c>
      <c r="Q1765" s="138">
        <v>0.17</v>
      </c>
      <c r="R1765" s="138" t="s">
        <v>434</v>
      </c>
      <c r="S1765" s="138">
        <v>0.36</v>
      </c>
      <c r="T1765" s="138">
        <v>0.56999999999999995</v>
      </c>
      <c r="U1765" s="138">
        <v>1.04</v>
      </c>
      <c r="V1765" s="138">
        <v>1.33</v>
      </c>
      <c r="W1765" s="138">
        <v>1.62</v>
      </c>
      <c r="X1765" s="138">
        <v>1.78</v>
      </c>
      <c r="Y1765" s="138">
        <v>1.83</v>
      </c>
      <c r="Z1765" s="138">
        <v>2.2000000000000002</v>
      </c>
      <c r="AA1765" s="138">
        <v>2.14</v>
      </c>
    </row>
    <row r="1766" spans="1:27" ht="23.4" thickBot="1">
      <c r="A1766" s="115" t="s">
        <v>3429</v>
      </c>
      <c r="B1766" s="143">
        <v>1.34</v>
      </c>
      <c r="C1766" s="147">
        <v>-0.1</v>
      </c>
      <c r="D1766" s="116">
        <f t="shared" si="56"/>
        <v>2022</v>
      </c>
      <c r="G1766" s="140" t="s">
        <v>1653</v>
      </c>
      <c r="H1766" s="116">
        <v>20</v>
      </c>
      <c r="I1766" s="116">
        <v>2022</v>
      </c>
      <c r="J1766" t="str">
        <f t="shared" si="55"/>
        <v>20/01/2022</v>
      </c>
      <c r="N1766" s="136" t="s">
        <v>1506</v>
      </c>
      <c r="O1766" s="136">
        <v>0.05</v>
      </c>
      <c r="P1766" s="136">
        <v>0.09</v>
      </c>
      <c r="Q1766" s="136">
        <v>0.17</v>
      </c>
      <c r="R1766" s="136" t="s">
        <v>434</v>
      </c>
      <c r="S1766" s="136">
        <v>0.36</v>
      </c>
      <c r="T1766" s="136">
        <v>0.6</v>
      </c>
      <c r="U1766" s="136">
        <v>1.08</v>
      </c>
      <c r="V1766" s="136">
        <v>1.34</v>
      </c>
      <c r="W1766" s="136">
        <v>1.62</v>
      </c>
      <c r="X1766" s="136">
        <v>1.77</v>
      </c>
      <c r="Y1766" s="136">
        <v>1.83</v>
      </c>
      <c r="Z1766" s="136">
        <v>2.19</v>
      </c>
      <c r="AA1766" s="136">
        <v>2.14</v>
      </c>
    </row>
    <row r="1767" spans="1:27" ht="23.4" thickBot="1">
      <c r="A1767" s="115" t="s">
        <v>3430</v>
      </c>
      <c r="B1767" s="144">
        <v>1.28</v>
      </c>
      <c r="C1767" s="148">
        <v>-0.18</v>
      </c>
      <c r="D1767" s="116">
        <f t="shared" si="56"/>
        <v>2022</v>
      </c>
      <c r="G1767" s="141" t="s">
        <v>1653</v>
      </c>
      <c r="H1767" s="116">
        <v>21</v>
      </c>
      <c r="I1767" s="116">
        <v>2022</v>
      </c>
      <c r="J1767" t="str">
        <f t="shared" si="55"/>
        <v>21/01/2022</v>
      </c>
      <c r="N1767" s="138" t="s">
        <v>1507</v>
      </c>
      <c r="O1767" s="138">
        <v>0.05</v>
      </c>
      <c r="P1767" s="138">
        <v>0.08</v>
      </c>
      <c r="Q1767" s="138">
        <v>0.17</v>
      </c>
      <c r="R1767" s="138" t="s">
        <v>434</v>
      </c>
      <c r="S1767" s="138">
        <v>0.35</v>
      </c>
      <c r="T1767" s="138">
        <v>0.57999999999999996</v>
      </c>
      <c r="U1767" s="138">
        <v>1.01</v>
      </c>
      <c r="V1767" s="138">
        <v>1.28</v>
      </c>
      <c r="W1767" s="138">
        <v>1.54</v>
      </c>
      <c r="X1767" s="138">
        <v>1.7</v>
      </c>
      <c r="Y1767" s="138">
        <v>1.75</v>
      </c>
      <c r="Z1767" s="138">
        <v>2.13</v>
      </c>
      <c r="AA1767" s="138">
        <v>2.0699999999999998</v>
      </c>
    </row>
    <row r="1768" spans="1:27" ht="23.4" thickBot="1">
      <c r="A1768" s="115" t="s">
        <v>3431</v>
      </c>
      <c r="B1768" s="143">
        <v>1.25</v>
      </c>
      <c r="C1768" s="147">
        <v>-0.19</v>
      </c>
      <c r="D1768" s="116">
        <f t="shared" si="56"/>
        <v>2022</v>
      </c>
      <c r="G1768" s="140" t="s">
        <v>1653</v>
      </c>
      <c r="H1768" s="116">
        <v>24</v>
      </c>
      <c r="I1768" s="116">
        <v>2022</v>
      </c>
      <c r="J1768" t="str">
        <f t="shared" si="55"/>
        <v>24/01/2022</v>
      </c>
      <c r="N1768" s="136" t="s">
        <v>1508</v>
      </c>
      <c r="O1768" s="136">
        <v>0.05</v>
      </c>
      <c r="P1768" s="136">
        <v>0.09</v>
      </c>
      <c r="Q1768" s="136">
        <v>0.19</v>
      </c>
      <c r="R1768" s="136" t="s">
        <v>434</v>
      </c>
      <c r="S1768" s="136">
        <v>0.39</v>
      </c>
      <c r="T1768" s="136">
        <v>0.57999999999999996</v>
      </c>
      <c r="U1768" s="136">
        <v>0.99</v>
      </c>
      <c r="V1768" s="136">
        <v>1.25</v>
      </c>
      <c r="W1768" s="136">
        <v>1.53</v>
      </c>
      <c r="X1768" s="136">
        <v>1.69</v>
      </c>
      <c r="Y1768" s="136">
        <v>1.75</v>
      </c>
      <c r="Z1768" s="136">
        <v>2.15</v>
      </c>
      <c r="AA1768" s="136">
        <v>2.1</v>
      </c>
    </row>
    <row r="1769" spans="1:27" ht="23.4" thickBot="1">
      <c r="A1769" s="115" t="s">
        <v>3432</v>
      </c>
      <c r="B1769" s="144">
        <v>1.28</v>
      </c>
      <c r="C1769" s="148">
        <v>-0.16</v>
      </c>
      <c r="D1769" s="116">
        <f t="shared" si="56"/>
        <v>2022</v>
      </c>
      <c r="G1769" s="141" t="s">
        <v>1653</v>
      </c>
      <c r="H1769" s="116">
        <v>25</v>
      </c>
      <c r="I1769" s="116">
        <v>2022</v>
      </c>
      <c r="J1769" t="str">
        <f t="shared" si="55"/>
        <v>25/01/2022</v>
      </c>
      <c r="N1769" s="138" t="s">
        <v>1509</v>
      </c>
      <c r="O1769" s="138">
        <v>0.05</v>
      </c>
      <c r="P1769" s="138">
        <v>0.09</v>
      </c>
      <c r="Q1769" s="138">
        <v>0.19</v>
      </c>
      <c r="R1769" s="138" t="s">
        <v>434</v>
      </c>
      <c r="S1769" s="138">
        <v>0.39</v>
      </c>
      <c r="T1769" s="138">
        <v>0.65</v>
      </c>
      <c r="U1769" s="138">
        <v>1.02</v>
      </c>
      <c r="V1769" s="138">
        <v>1.28</v>
      </c>
      <c r="W1769" s="138">
        <v>1.56</v>
      </c>
      <c r="X1769" s="138">
        <v>1.73</v>
      </c>
      <c r="Y1769" s="138">
        <v>1.78</v>
      </c>
      <c r="Z1769" s="138">
        <v>2.1800000000000002</v>
      </c>
      <c r="AA1769" s="138">
        <v>2.12</v>
      </c>
    </row>
    <row r="1770" spans="1:27" ht="23.4" thickBot="1">
      <c r="A1770" s="115" t="s">
        <v>3433</v>
      </c>
      <c r="B1770" s="143">
        <v>1.39</v>
      </c>
      <c r="C1770" s="147">
        <v>-0.1</v>
      </c>
      <c r="D1770" s="116">
        <f t="shared" si="56"/>
        <v>2022</v>
      </c>
      <c r="G1770" s="140" t="s">
        <v>1653</v>
      </c>
      <c r="H1770" s="116">
        <v>26</v>
      </c>
      <c r="I1770" s="116">
        <v>2022</v>
      </c>
      <c r="J1770" t="str">
        <f t="shared" si="55"/>
        <v>26/01/2022</v>
      </c>
      <c r="N1770" s="136" t="s">
        <v>1510</v>
      </c>
      <c r="O1770" s="136">
        <v>0.06</v>
      </c>
      <c r="P1770" s="136">
        <v>0.11</v>
      </c>
      <c r="Q1770" s="136">
        <v>0.19</v>
      </c>
      <c r="R1770" s="136" t="s">
        <v>434</v>
      </c>
      <c r="S1770" s="136">
        <v>0.4</v>
      </c>
      <c r="T1770" s="136">
        <v>0.7</v>
      </c>
      <c r="U1770" s="136">
        <v>1.1299999999999999</v>
      </c>
      <c r="V1770" s="136">
        <v>1.39</v>
      </c>
      <c r="W1770" s="136">
        <v>1.66</v>
      </c>
      <c r="X1770" s="136">
        <v>1.81</v>
      </c>
      <c r="Y1770" s="136">
        <v>1.85</v>
      </c>
      <c r="Z1770" s="136">
        <v>2.2200000000000002</v>
      </c>
      <c r="AA1770" s="136">
        <v>2.16</v>
      </c>
    </row>
    <row r="1771" spans="1:27" ht="23.4" thickBot="1">
      <c r="A1771" s="115" t="s">
        <v>3434</v>
      </c>
      <c r="B1771" s="144">
        <v>1.43</v>
      </c>
      <c r="C1771" s="148">
        <v>-0.17</v>
      </c>
      <c r="D1771" s="116">
        <f t="shared" si="56"/>
        <v>2022</v>
      </c>
      <c r="G1771" s="141" t="s">
        <v>1653</v>
      </c>
      <c r="H1771" s="116">
        <v>27</v>
      </c>
      <c r="I1771" s="116">
        <v>2022</v>
      </c>
      <c r="J1771" t="str">
        <f t="shared" si="55"/>
        <v>27/01/2022</v>
      </c>
      <c r="N1771" s="138" t="s">
        <v>1511</v>
      </c>
      <c r="O1771" s="138">
        <v>0.04</v>
      </c>
      <c r="P1771" s="138">
        <v>0.14000000000000001</v>
      </c>
      <c r="Q1771" s="138">
        <v>0.2</v>
      </c>
      <c r="R1771" s="138" t="s">
        <v>434</v>
      </c>
      <c r="S1771" s="138">
        <v>0.43</v>
      </c>
      <c r="T1771" s="138">
        <v>0.75</v>
      </c>
      <c r="U1771" s="138">
        <v>1.18</v>
      </c>
      <c r="V1771" s="138">
        <v>1.43</v>
      </c>
      <c r="W1771" s="138">
        <v>1.66</v>
      </c>
      <c r="X1771" s="138">
        <v>1.78</v>
      </c>
      <c r="Y1771" s="138">
        <v>1.81</v>
      </c>
      <c r="Z1771" s="138">
        <v>2.17</v>
      </c>
      <c r="AA1771" s="138">
        <v>2.09</v>
      </c>
    </row>
    <row r="1772" spans="1:27" ht="23.4" thickBot="1">
      <c r="A1772" s="115" t="s">
        <v>3435</v>
      </c>
      <c r="B1772" s="143">
        <v>1.38</v>
      </c>
      <c r="C1772" s="147">
        <v>-0.21</v>
      </c>
      <c r="D1772" s="116">
        <f t="shared" si="56"/>
        <v>2022</v>
      </c>
      <c r="G1772" s="140" t="s">
        <v>1653</v>
      </c>
      <c r="H1772" s="116">
        <v>28</v>
      </c>
      <c r="I1772" s="116">
        <v>2022</v>
      </c>
      <c r="J1772" t="str">
        <f t="shared" si="55"/>
        <v>28/01/2022</v>
      </c>
      <c r="N1772" s="136" t="s">
        <v>1512</v>
      </c>
      <c r="O1772" s="136">
        <v>0.04</v>
      </c>
      <c r="P1772" s="136">
        <v>0.1</v>
      </c>
      <c r="Q1772" s="136">
        <v>0.19</v>
      </c>
      <c r="R1772" s="136" t="s">
        <v>434</v>
      </c>
      <c r="S1772" s="136">
        <v>0.43</v>
      </c>
      <c r="T1772" s="136">
        <v>0.75</v>
      </c>
      <c r="U1772" s="136">
        <v>1.1499999999999999</v>
      </c>
      <c r="V1772" s="136">
        <v>1.38</v>
      </c>
      <c r="W1772" s="136">
        <v>1.61</v>
      </c>
      <c r="X1772" s="136">
        <v>1.74</v>
      </c>
      <c r="Y1772" s="136">
        <v>1.78</v>
      </c>
      <c r="Z1772" s="136">
        <v>2.14</v>
      </c>
      <c r="AA1772" s="136">
        <v>2.0699999999999998</v>
      </c>
    </row>
    <row r="1773" spans="1:27" ht="23.4" thickBot="1">
      <c r="A1773" s="115" t="s">
        <v>3436</v>
      </c>
      <c r="B1773" s="144">
        <v>1.39</v>
      </c>
      <c r="C1773" s="148">
        <v>-0.19</v>
      </c>
      <c r="D1773" s="116">
        <f t="shared" si="56"/>
        <v>2022</v>
      </c>
      <c r="G1773" s="141" t="s">
        <v>1653</v>
      </c>
      <c r="H1773" s="116">
        <v>31</v>
      </c>
      <c r="I1773" s="116">
        <v>2022</v>
      </c>
      <c r="J1773" t="str">
        <f t="shared" si="55"/>
        <v>31/01/2022</v>
      </c>
      <c r="N1773" s="138" t="s">
        <v>1513</v>
      </c>
      <c r="O1773" s="138">
        <v>0.03</v>
      </c>
      <c r="P1773" s="138">
        <v>0.13</v>
      </c>
      <c r="Q1773" s="138">
        <v>0.22</v>
      </c>
      <c r="R1773" s="138" t="s">
        <v>434</v>
      </c>
      <c r="S1773" s="138">
        <v>0.49</v>
      </c>
      <c r="T1773" s="138">
        <v>0.78</v>
      </c>
      <c r="U1773" s="138">
        <v>1.18</v>
      </c>
      <c r="V1773" s="138">
        <v>1.39</v>
      </c>
      <c r="W1773" s="138">
        <v>1.62</v>
      </c>
      <c r="X1773" s="138">
        <v>1.75</v>
      </c>
      <c r="Y1773" s="138">
        <v>1.79</v>
      </c>
      <c r="Z1773" s="138">
        <v>2.17</v>
      </c>
      <c r="AA1773" s="138">
        <v>2.11</v>
      </c>
    </row>
    <row r="1774" spans="1:27" ht="23.4" thickBot="1">
      <c r="A1774" s="115" t="s">
        <v>3437</v>
      </c>
      <c r="B1774" s="143">
        <v>1.39</v>
      </c>
      <c r="C1774" s="147">
        <v>-0.15</v>
      </c>
      <c r="D1774" s="116">
        <f t="shared" si="56"/>
        <v>2022</v>
      </c>
      <c r="G1774" s="140" t="s">
        <v>1654</v>
      </c>
      <c r="H1774" s="116">
        <v>1</v>
      </c>
      <c r="I1774" s="116">
        <v>2022</v>
      </c>
      <c r="J1774" t="str">
        <f t="shared" si="55"/>
        <v>1/02/2022</v>
      </c>
      <c r="N1774" s="135">
        <v>44563</v>
      </c>
      <c r="O1774" s="136">
        <v>0.04</v>
      </c>
      <c r="P1774" s="136">
        <v>0.1</v>
      </c>
      <c r="Q1774" s="136">
        <v>0.19</v>
      </c>
      <c r="R1774" s="136" t="s">
        <v>434</v>
      </c>
      <c r="S1774" s="136">
        <v>0.48</v>
      </c>
      <c r="T1774" s="136">
        <v>0.78</v>
      </c>
      <c r="U1774" s="136">
        <v>1.18</v>
      </c>
      <c r="V1774" s="136">
        <v>1.39</v>
      </c>
      <c r="W1774" s="136">
        <v>1.63</v>
      </c>
      <c r="X1774" s="136">
        <v>1.76</v>
      </c>
      <c r="Y1774" s="136">
        <v>1.81</v>
      </c>
      <c r="Z1774" s="136">
        <v>2.19</v>
      </c>
      <c r="AA1774" s="136">
        <v>2.12</v>
      </c>
    </row>
    <row r="1775" spans="1:27" ht="23.4" thickBot="1">
      <c r="A1775" s="115" t="s">
        <v>3438</v>
      </c>
      <c r="B1775" s="144">
        <v>1.38</v>
      </c>
      <c r="C1775" s="148">
        <v>-0.14000000000000001</v>
      </c>
      <c r="D1775" s="116">
        <f t="shared" si="56"/>
        <v>2022</v>
      </c>
      <c r="G1775" s="141" t="s">
        <v>1654</v>
      </c>
      <c r="H1775" s="116">
        <v>2</v>
      </c>
      <c r="I1775" s="116">
        <v>2022</v>
      </c>
      <c r="J1775" t="str">
        <f t="shared" si="55"/>
        <v>2/02/2022</v>
      </c>
      <c r="N1775" s="137">
        <v>44594</v>
      </c>
      <c r="O1775" s="138">
        <v>0.04</v>
      </c>
      <c r="P1775" s="138">
        <v>0.1</v>
      </c>
      <c r="Q1775" s="138">
        <v>0.19</v>
      </c>
      <c r="R1775" s="138" t="s">
        <v>434</v>
      </c>
      <c r="S1775" s="138">
        <v>0.45</v>
      </c>
      <c r="T1775" s="138">
        <v>0.76</v>
      </c>
      <c r="U1775" s="138">
        <v>1.1599999999999999</v>
      </c>
      <c r="V1775" s="138">
        <v>1.38</v>
      </c>
      <c r="W1775" s="138">
        <v>1.6</v>
      </c>
      <c r="X1775" s="138">
        <v>1.74</v>
      </c>
      <c r="Y1775" s="138">
        <v>1.78</v>
      </c>
      <c r="Z1775" s="138">
        <v>2.17</v>
      </c>
      <c r="AA1775" s="138">
        <v>2.11</v>
      </c>
    </row>
    <row r="1776" spans="1:27" ht="23.4" thickBot="1">
      <c r="A1776" s="115" t="s">
        <v>3439</v>
      </c>
      <c r="B1776" s="143">
        <v>1.42</v>
      </c>
      <c r="C1776" s="147">
        <v>-0.08</v>
      </c>
      <c r="D1776" s="116">
        <f t="shared" si="56"/>
        <v>2022</v>
      </c>
      <c r="G1776" s="140" t="s">
        <v>1654</v>
      </c>
      <c r="H1776" s="116">
        <v>3</v>
      </c>
      <c r="I1776" s="116">
        <v>2022</v>
      </c>
      <c r="J1776" t="str">
        <f t="shared" si="55"/>
        <v>3/02/2022</v>
      </c>
      <c r="N1776" s="135">
        <v>44622</v>
      </c>
      <c r="O1776" s="136">
        <v>0.03</v>
      </c>
      <c r="P1776" s="136">
        <v>0.15</v>
      </c>
      <c r="Q1776" s="136">
        <v>0.2</v>
      </c>
      <c r="R1776" s="136" t="s">
        <v>434</v>
      </c>
      <c r="S1776" s="136">
        <v>0.48</v>
      </c>
      <c r="T1776" s="136">
        <v>0.78</v>
      </c>
      <c r="U1776" s="136">
        <v>1.19</v>
      </c>
      <c r="V1776" s="136">
        <v>1.42</v>
      </c>
      <c r="W1776" s="136">
        <v>1.66</v>
      </c>
      <c r="X1776" s="136">
        <v>1.78</v>
      </c>
      <c r="Y1776" s="136">
        <v>1.82</v>
      </c>
      <c r="Z1776" s="136">
        <v>2.2000000000000002</v>
      </c>
      <c r="AA1776" s="136">
        <v>2.14</v>
      </c>
    </row>
    <row r="1777" spans="1:27" ht="23.4" thickBot="1">
      <c r="A1777" s="115" t="s">
        <v>3440</v>
      </c>
      <c r="B1777" s="144">
        <v>1.55</v>
      </c>
      <c r="C1777" s="148">
        <v>0</v>
      </c>
      <c r="D1777" s="116">
        <f t="shared" si="56"/>
        <v>2022</v>
      </c>
      <c r="G1777" s="141" t="s">
        <v>1654</v>
      </c>
      <c r="H1777" s="116">
        <v>4</v>
      </c>
      <c r="I1777" s="116">
        <v>2022</v>
      </c>
      <c r="J1777" t="str">
        <f t="shared" si="55"/>
        <v>4/02/2022</v>
      </c>
      <c r="N1777" s="137">
        <v>44653</v>
      </c>
      <c r="O1777" s="138">
        <v>0.05</v>
      </c>
      <c r="P1777" s="138">
        <v>0.12</v>
      </c>
      <c r="Q1777" s="138">
        <v>0.23</v>
      </c>
      <c r="R1777" s="138" t="s">
        <v>434</v>
      </c>
      <c r="S1777" s="138">
        <v>0.56000000000000005</v>
      </c>
      <c r="T1777" s="138">
        <v>0.89</v>
      </c>
      <c r="U1777" s="138">
        <v>1.31</v>
      </c>
      <c r="V1777" s="138">
        <v>1.55</v>
      </c>
      <c r="W1777" s="138">
        <v>1.78</v>
      </c>
      <c r="X1777" s="138">
        <v>1.9</v>
      </c>
      <c r="Y1777" s="138">
        <v>1.93</v>
      </c>
      <c r="Z1777" s="138">
        <v>2.29</v>
      </c>
      <c r="AA1777" s="138">
        <v>2.23</v>
      </c>
    </row>
    <row r="1778" spans="1:27" ht="23.4" thickBot="1">
      <c r="A1778" s="115" t="s">
        <v>3441</v>
      </c>
      <c r="B1778" s="143">
        <v>1.54</v>
      </c>
      <c r="C1778" s="147">
        <v>-0.01</v>
      </c>
      <c r="D1778" s="116">
        <f t="shared" si="56"/>
        <v>2022</v>
      </c>
      <c r="G1778" s="140" t="s">
        <v>1654</v>
      </c>
      <c r="H1778" s="116">
        <v>7</v>
      </c>
      <c r="I1778" s="116">
        <v>2022</v>
      </c>
      <c r="J1778" t="str">
        <f t="shared" si="55"/>
        <v>7/02/2022</v>
      </c>
      <c r="N1778" s="135">
        <v>44744</v>
      </c>
      <c r="O1778" s="136">
        <v>0.03</v>
      </c>
      <c r="P1778" s="136">
        <v>0.14000000000000001</v>
      </c>
      <c r="Q1778" s="136">
        <v>0.27</v>
      </c>
      <c r="R1778" s="136" t="s">
        <v>434</v>
      </c>
      <c r="S1778" s="136">
        <v>0.57999999999999996</v>
      </c>
      <c r="T1778" s="136">
        <v>0.88</v>
      </c>
      <c r="U1778" s="136">
        <v>1.3</v>
      </c>
      <c r="V1778" s="136">
        <v>1.54</v>
      </c>
      <c r="W1778" s="136">
        <v>1.76</v>
      </c>
      <c r="X1778" s="136">
        <v>1.88</v>
      </c>
      <c r="Y1778" s="136">
        <v>1.92</v>
      </c>
      <c r="Z1778" s="136">
        <v>2.2799999999999998</v>
      </c>
      <c r="AA1778" s="136">
        <v>2.2200000000000002</v>
      </c>
    </row>
    <row r="1779" spans="1:27" ht="23.4" thickBot="1">
      <c r="A1779" s="115" t="s">
        <v>3442</v>
      </c>
      <c r="B1779" s="144">
        <v>1.59</v>
      </c>
      <c r="C1779" s="148">
        <v>-0.01</v>
      </c>
      <c r="D1779" s="116">
        <f t="shared" si="56"/>
        <v>2022</v>
      </c>
      <c r="G1779" s="141" t="s">
        <v>1654</v>
      </c>
      <c r="H1779" s="116">
        <v>8</v>
      </c>
      <c r="I1779" s="116">
        <v>2022</v>
      </c>
      <c r="J1779" t="str">
        <f t="shared" si="55"/>
        <v>8/02/2022</v>
      </c>
      <c r="N1779" s="137">
        <v>44775</v>
      </c>
      <c r="O1779" s="138">
        <v>0.03</v>
      </c>
      <c r="P1779" s="138">
        <v>0.14000000000000001</v>
      </c>
      <c r="Q1779" s="138">
        <v>0.25</v>
      </c>
      <c r="R1779" s="138" t="s">
        <v>434</v>
      </c>
      <c r="S1779" s="138">
        <v>0.59</v>
      </c>
      <c r="T1779" s="138">
        <v>0.91</v>
      </c>
      <c r="U1779" s="138">
        <v>1.35</v>
      </c>
      <c r="V1779" s="138">
        <v>1.59</v>
      </c>
      <c r="W1779" s="138">
        <v>1.81</v>
      </c>
      <c r="X1779" s="138">
        <v>1.93</v>
      </c>
      <c r="Y1779" s="138">
        <v>1.96</v>
      </c>
      <c r="Z1779" s="138">
        <v>2.31</v>
      </c>
      <c r="AA1779" s="138">
        <v>2.25</v>
      </c>
    </row>
    <row r="1780" spans="1:27" ht="23.4" thickBot="1">
      <c r="A1780" s="115" t="s">
        <v>3443</v>
      </c>
      <c r="B1780" s="143">
        <v>1.61</v>
      </c>
      <c r="C1780" s="147">
        <v>-0.01</v>
      </c>
      <c r="D1780" s="116">
        <f t="shared" si="56"/>
        <v>2022</v>
      </c>
      <c r="G1780" s="140" t="s">
        <v>1654</v>
      </c>
      <c r="H1780" s="116">
        <v>9</v>
      </c>
      <c r="I1780" s="116">
        <v>2022</v>
      </c>
      <c r="J1780" t="str">
        <f t="shared" si="55"/>
        <v>9/02/2022</v>
      </c>
      <c r="N1780" s="135">
        <v>44806</v>
      </c>
      <c r="O1780" s="136">
        <v>0.04</v>
      </c>
      <c r="P1780" s="136">
        <v>0.15</v>
      </c>
      <c r="Q1780" s="136">
        <v>0.26</v>
      </c>
      <c r="R1780" s="136" t="s">
        <v>434</v>
      </c>
      <c r="S1780" s="136">
        <v>0.56999999999999995</v>
      </c>
      <c r="T1780" s="136">
        <v>0.91</v>
      </c>
      <c r="U1780" s="136">
        <v>1.36</v>
      </c>
      <c r="V1780" s="136">
        <v>1.61</v>
      </c>
      <c r="W1780" s="136">
        <v>1.82</v>
      </c>
      <c r="X1780" s="136">
        <v>1.92</v>
      </c>
      <c r="Y1780" s="136">
        <v>1.94</v>
      </c>
      <c r="Z1780" s="136">
        <v>2.31</v>
      </c>
      <c r="AA1780" s="136">
        <v>2.25</v>
      </c>
    </row>
    <row r="1781" spans="1:27" ht="23.4" thickBot="1">
      <c r="A1781" s="115" t="s">
        <v>3444</v>
      </c>
      <c r="B1781" s="144">
        <v>1.82</v>
      </c>
      <c r="C1781" s="148">
        <v>0.05</v>
      </c>
      <c r="D1781" s="116">
        <f t="shared" si="56"/>
        <v>2022</v>
      </c>
      <c r="G1781" s="141" t="s">
        <v>1654</v>
      </c>
      <c r="H1781" s="116">
        <v>10</v>
      </c>
      <c r="I1781" s="116">
        <v>2022</v>
      </c>
      <c r="J1781" t="str">
        <f t="shared" si="55"/>
        <v>10/02/2022</v>
      </c>
      <c r="N1781" s="137">
        <v>44836</v>
      </c>
      <c r="O1781" s="138">
        <v>0.05</v>
      </c>
      <c r="P1781" s="138">
        <v>0.31</v>
      </c>
      <c r="Q1781" s="138">
        <v>0.4</v>
      </c>
      <c r="R1781" s="138" t="s">
        <v>434</v>
      </c>
      <c r="S1781" s="138">
        <v>0.74</v>
      </c>
      <c r="T1781" s="138">
        <v>1.1399999999999999</v>
      </c>
      <c r="U1781" s="138">
        <v>1.61</v>
      </c>
      <c r="V1781" s="138">
        <v>1.82</v>
      </c>
      <c r="W1781" s="138">
        <v>1.96</v>
      </c>
      <c r="X1781" s="138">
        <v>2.0299999999999998</v>
      </c>
      <c r="Y1781" s="138">
        <v>2.0299999999999998</v>
      </c>
      <c r="Z1781" s="138">
        <v>2.37</v>
      </c>
      <c r="AA1781" s="138">
        <v>2.2999999999999998</v>
      </c>
    </row>
    <row r="1782" spans="1:27" ht="23.4" thickBot="1">
      <c r="A1782" s="115" t="s">
        <v>3445</v>
      </c>
      <c r="B1782" s="143">
        <v>1.71</v>
      </c>
      <c r="C1782" s="147">
        <v>0.02</v>
      </c>
      <c r="D1782" s="116">
        <f t="shared" si="56"/>
        <v>2022</v>
      </c>
      <c r="G1782" s="140" t="s">
        <v>1654</v>
      </c>
      <c r="H1782" s="116">
        <v>11</v>
      </c>
      <c r="I1782" s="116">
        <v>2022</v>
      </c>
      <c r="J1782" t="str">
        <f t="shared" si="55"/>
        <v>11/02/2022</v>
      </c>
      <c r="N1782" s="135">
        <v>44867</v>
      </c>
      <c r="O1782" s="136">
        <v>0.03</v>
      </c>
      <c r="P1782" s="136">
        <v>0.22</v>
      </c>
      <c r="Q1782" s="136">
        <v>0.36</v>
      </c>
      <c r="R1782" s="136" t="s">
        <v>434</v>
      </c>
      <c r="S1782" s="136">
        <v>0.71</v>
      </c>
      <c r="T1782" s="136">
        <v>1.07</v>
      </c>
      <c r="U1782" s="136">
        <v>1.5</v>
      </c>
      <c r="V1782" s="136">
        <v>1.71</v>
      </c>
      <c r="W1782" s="136">
        <v>1.84</v>
      </c>
      <c r="X1782" s="136">
        <v>1.92</v>
      </c>
      <c r="Y1782" s="136">
        <v>1.92</v>
      </c>
      <c r="Z1782" s="136">
        <v>2.2999999999999998</v>
      </c>
      <c r="AA1782" s="136">
        <v>2.2400000000000002</v>
      </c>
    </row>
    <row r="1783" spans="1:27" ht="23.4" thickBot="1">
      <c r="A1783" s="115" t="s">
        <v>3446</v>
      </c>
      <c r="B1783" s="144">
        <v>1.8</v>
      </c>
      <c r="C1783" s="148">
        <v>0.05</v>
      </c>
      <c r="D1783" s="116">
        <f t="shared" si="56"/>
        <v>2022</v>
      </c>
      <c r="G1783" s="141" t="s">
        <v>1654</v>
      </c>
      <c r="H1783" s="116">
        <v>14</v>
      </c>
      <c r="I1783" s="116">
        <v>2022</v>
      </c>
      <c r="J1783" t="str">
        <f t="shared" si="55"/>
        <v>14/02/2022</v>
      </c>
      <c r="N1783" s="138" t="s">
        <v>1514</v>
      </c>
      <c r="O1783" s="138">
        <v>0.03</v>
      </c>
      <c r="P1783" s="138">
        <v>0.25</v>
      </c>
      <c r="Q1783" s="138">
        <v>0.43</v>
      </c>
      <c r="R1783" s="138" t="s">
        <v>434</v>
      </c>
      <c r="S1783" s="138">
        <v>0.76</v>
      </c>
      <c r="T1783" s="138">
        <v>1.1299999999999999</v>
      </c>
      <c r="U1783" s="138">
        <v>1.58</v>
      </c>
      <c r="V1783" s="138">
        <v>1.8</v>
      </c>
      <c r="W1783" s="138">
        <v>1.9</v>
      </c>
      <c r="X1783" s="138">
        <v>1.98</v>
      </c>
      <c r="Y1783" s="138">
        <v>1.98</v>
      </c>
      <c r="Z1783" s="138">
        <v>2.35</v>
      </c>
      <c r="AA1783" s="138">
        <v>2.29</v>
      </c>
    </row>
    <row r="1784" spans="1:27" ht="23.4" thickBot="1">
      <c r="A1784" s="115" t="s">
        <v>3447</v>
      </c>
      <c r="B1784" s="143">
        <v>1.8</v>
      </c>
      <c r="C1784" s="147">
        <v>0.11</v>
      </c>
      <c r="D1784" s="116">
        <f t="shared" si="56"/>
        <v>2022</v>
      </c>
      <c r="G1784" s="140" t="s">
        <v>1654</v>
      </c>
      <c r="H1784" s="116">
        <v>15</v>
      </c>
      <c r="I1784" s="116">
        <v>2022</v>
      </c>
      <c r="J1784" t="str">
        <f t="shared" si="55"/>
        <v>15/02/2022</v>
      </c>
      <c r="N1784" s="136" t="s">
        <v>1515</v>
      </c>
      <c r="O1784" s="136">
        <v>0.02</v>
      </c>
      <c r="P1784" s="136">
        <v>0.19</v>
      </c>
      <c r="Q1784" s="136">
        <v>0.4</v>
      </c>
      <c r="R1784" s="136" t="s">
        <v>434</v>
      </c>
      <c r="S1784" s="136">
        <v>0.72</v>
      </c>
      <c r="T1784" s="136">
        <v>1.1100000000000001</v>
      </c>
      <c r="U1784" s="136">
        <v>1.58</v>
      </c>
      <c r="V1784" s="136">
        <v>1.8</v>
      </c>
      <c r="W1784" s="136">
        <v>1.94</v>
      </c>
      <c r="X1784" s="136">
        <v>2.0299999999999998</v>
      </c>
      <c r="Y1784" s="136">
        <v>2.0499999999999998</v>
      </c>
      <c r="Z1784" s="136">
        <v>2.42</v>
      </c>
      <c r="AA1784" s="136">
        <v>2.37</v>
      </c>
    </row>
    <row r="1785" spans="1:27" ht="23.4" thickBot="1">
      <c r="A1785" s="115" t="s">
        <v>3448</v>
      </c>
      <c r="B1785" s="144">
        <v>1.75</v>
      </c>
      <c r="C1785" s="148">
        <v>0.08</v>
      </c>
      <c r="D1785" s="116">
        <f t="shared" si="56"/>
        <v>2022</v>
      </c>
      <c r="G1785" s="141" t="s">
        <v>1654</v>
      </c>
      <c r="H1785" s="116">
        <v>16</v>
      </c>
      <c r="I1785" s="116">
        <v>2022</v>
      </c>
      <c r="J1785" t="str">
        <f t="shared" si="55"/>
        <v>16/02/2022</v>
      </c>
      <c r="N1785" s="138" t="s">
        <v>1516</v>
      </c>
      <c r="O1785" s="138">
        <v>0.03</v>
      </c>
      <c r="P1785" s="138">
        <v>0.17</v>
      </c>
      <c r="Q1785" s="138">
        <v>0.38</v>
      </c>
      <c r="R1785" s="138" t="s">
        <v>434</v>
      </c>
      <c r="S1785" s="138">
        <v>0.67</v>
      </c>
      <c r="T1785" s="138">
        <v>1.0900000000000001</v>
      </c>
      <c r="U1785" s="138">
        <v>1.52</v>
      </c>
      <c r="V1785" s="138">
        <v>1.75</v>
      </c>
      <c r="W1785" s="138">
        <v>1.9</v>
      </c>
      <c r="X1785" s="138">
        <v>2</v>
      </c>
      <c r="Y1785" s="138">
        <v>2.0299999999999998</v>
      </c>
      <c r="Z1785" s="138">
        <v>2.39</v>
      </c>
      <c r="AA1785" s="138">
        <v>2.34</v>
      </c>
    </row>
    <row r="1786" spans="1:27" ht="23.4" thickBot="1">
      <c r="A1786" s="115" t="s">
        <v>3449</v>
      </c>
      <c r="B1786" s="143">
        <v>1.7</v>
      </c>
      <c r="C1786" s="147">
        <v>0.1</v>
      </c>
      <c r="D1786" s="116">
        <f t="shared" si="56"/>
        <v>2022</v>
      </c>
      <c r="G1786" s="140" t="s">
        <v>1654</v>
      </c>
      <c r="H1786" s="116">
        <v>17</v>
      </c>
      <c r="I1786" s="116">
        <v>2022</v>
      </c>
      <c r="J1786" t="str">
        <f t="shared" si="55"/>
        <v>17/02/2022</v>
      </c>
      <c r="N1786" s="136" t="s">
        <v>1517</v>
      </c>
      <c r="O1786" s="136">
        <v>0.06</v>
      </c>
      <c r="P1786" s="136">
        <v>0.23</v>
      </c>
      <c r="Q1786" s="136">
        <v>0.36</v>
      </c>
      <c r="R1786" s="136" t="s">
        <v>434</v>
      </c>
      <c r="S1786" s="136">
        <v>0.65</v>
      </c>
      <c r="T1786" s="136">
        <v>1.05</v>
      </c>
      <c r="U1786" s="136">
        <v>1.49</v>
      </c>
      <c r="V1786" s="136">
        <v>1.7</v>
      </c>
      <c r="W1786" s="136">
        <v>1.85</v>
      </c>
      <c r="X1786" s="136">
        <v>1.94</v>
      </c>
      <c r="Y1786" s="136">
        <v>1.97</v>
      </c>
      <c r="Z1786" s="136">
        <v>2.35</v>
      </c>
      <c r="AA1786" s="136">
        <v>2.31</v>
      </c>
    </row>
    <row r="1787" spans="1:27" ht="23.4" thickBot="1">
      <c r="A1787" s="115" t="s">
        <v>3450</v>
      </c>
      <c r="B1787" s="144">
        <v>1.68</v>
      </c>
      <c r="C1787" s="148">
        <v>0.04</v>
      </c>
      <c r="D1787" s="116">
        <f t="shared" si="56"/>
        <v>2022</v>
      </c>
      <c r="G1787" s="141" t="s">
        <v>1654</v>
      </c>
      <c r="H1787" s="116">
        <v>18</v>
      </c>
      <c r="I1787" s="116">
        <v>2022</v>
      </c>
      <c r="J1787" t="str">
        <f t="shared" si="55"/>
        <v>18/02/2022</v>
      </c>
      <c r="N1787" s="138" t="s">
        <v>1518</v>
      </c>
      <c r="O1787" s="138">
        <v>0.03</v>
      </c>
      <c r="P1787" s="138">
        <v>0.19</v>
      </c>
      <c r="Q1787" s="138">
        <v>0.35</v>
      </c>
      <c r="R1787" s="138" t="s">
        <v>434</v>
      </c>
      <c r="S1787" s="138">
        <v>0.65</v>
      </c>
      <c r="T1787" s="138">
        <v>1.03</v>
      </c>
      <c r="U1787" s="138">
        <v>1.47</v>
      </c>
      <c r="V1787" s="138">
        <v>1.68</v>
      </c>
      <c r="W1787" s="138">
        <v>1.82</v>
      </c>
      <c r="X1787" s="138">
        <v>1.9</v>
      </c>
      <c r="Y1787" s="138">
        <v>1.92</v>
      </c>
      <c r="Z1787" s="138">
        <v>2.2999999999999998</v>
      </c>
      <c r="AA1787" s="138">
        <v>2.2400000000000002</v>
      </c>
    </row>
    <row r="1788" spans="1:27" ht="23.4" thickBot="1">
      <c r="A1788" s="115" t="s">
        <v>3451</v>
      </c>
      <c r="B1788" s="143">
        <v>1.74</v>
      </c>
      <c r="C1788" s="147">
        <v>0.03</v>
      </c>
      <c r="D1788" s="116">
        <f t="shared" si="56"/>
        <v>2022</v>
      </c>
      <c r="G1788" s="140" t="s">
        <v>1654</v>
      </c>
      <c r="H1788" s="116">
        <v>22</v>
      </c>
      <c r="I1788" s="116">
        <v>2022</v>
      </c>
      <c r="J1788" t="str">
        <f t="shared" si="55"/>
        <v>22/02/2022</v>
      </c>
      <c r="N1788" s="136" t="s">
        <v>1519</v>
      </c>
      <c r="O1788" s="136">
        <v>0.03</v>
      </c>
      <c r="P1788" s="136">
        <v>0.2</v>
      </c>
      <c r="Q1788" s="136">
        <v>0.37</v>
      </c>
      <c r="R1788" s="136" t="s">
        <v>434</v>
      </c>
      <c r="S1788" s="136">
        <v>0.73</v>
      </c>
      <c r="T1788" s="136">
        <v>1.17</v>
      </c>
      <c r="U1788" s="136">
        <v>1.56</v>
      </c>
      <c r="V1788" s="136">
        <v>1.74</v>
      </c>
      <c r="W1788" s="136">
        <v>1.85</v>
      </c>
      <c r="X1788" s="136">
        <v>1.93</v>
      </c>
      <c r="Y1788" s="136">
        <v>1.94</v>
      </c>
      <c r="Z1788" s="136">
        <v>2.31</v>
      </c>
      <c r="AA1788" s="136">
        <v>2.2400000000000002</v>
      </c>
    </row>
    <row r="1789" spans="1:27" ht="23.4" thickBot="1">
      <c r="A1789" s="115" t="s">
        <v>3452</v>
      </c>
      <c r="B1789" s="144">
        <v>1.78</v>
      </c>
      <c r="C1789" s="148">
        <v>0.04</v>
      </c>
      <c r="D1789" s="116">
        <f t="shared" si="56"/>
        <v>2022</v>
      </c>
      <c r="G1789" s="141" t="s">
        <v>1654</v>
      </c>
      <c r="H1789" s="116">
        <v>23</v>
      </c>
      <c r="I1789" s="116">
        <v>2022</v>
      </c>
      <c r="J1789" t="str">
        <f t="shared" si="55"/>
        <v>23/02/2022</v>
      </c>
      <c r="N1789" s="138" t="s">
        <v>1520</v>
      </c>
      <c r="O1789" s="138">
        <v>0.02</v>
      </c>
      <c r="P1789" s="138">
        <v>0.2</v>
      </c>
      <c r="Q1789" s="138">
        <v>0.34</v>
      </c>
      <c r="R1789" s="138" t="s">
        <v>434</v>
      </c>
      <c r="S1789" s="138">
        <v>0.74</v>
      </c>
      <c r="T1789" s="138">
        <v>1.1599999999999999</v>
      </c>
      <c r="U1789" s="138">
        <v>1.58</v>
      </c>
      <c r="V1789" s="138">
        <v>1.78</v>
      </c>
      <c r="W1789" s="138">
        <v>1.89</v>
      </c>
      <c r="X1789" s="138">
        <v>1.98</v>
      </c>
      <c r="Y1789" s="138">
        <v>1.99</v>
      </c>
      <c r="Z1789" s="138">
        <v>2.36</v>
      </c>
      <c r="AA1789" s="138">
        <v>2.29</v>
      </c>
    </row>
    <row r="1790" spans="1:27" ht="23.4" thickBot="1">
      <c r="A1790" s="115" t="s">
        <v>3453</v>
      </c>
      <c r="B1790" s="143">
        <v>1.73</v>
      </c>
      <c r="C1790" s="147">
        <v>0.01</v>
      </c>
      <c r="D1790" s="116">
        <f t="shared" si="56"/>
        <v>2022</v>
      </c>
      <c r="G1790" s="140" t="s">
        <v>1654</v>
      </c>
      <c r="H1790" s="116">
        <v>24</v>
      </c>
      <c r="I1790" s="116">
        <v>2022</v>
      </c>
      <c r="J1790" t="str">
        <f t="shared" si="55"/>
        <v>24/02/2022</v>
      </c>
      <c r="N1790" s="136" t="s">
        <v>1521</v>
      </c>
      <c r="O1790" s="136">
        <v>0.05</v>
      </c>
      <c r="P1790" s="136">
        <v>0.18</v>
      </c>
      <c r="Q1790" s="136">
        <v>0.32</v>
      </c>
      <c r="R1790" s="136" t="s">
        <v>434</v>
      </c>
      <c r="S1790" s="136">
        <v>0.65</v>
      </c>
      <c r="T1790" s="136">
        <v>1.08</v>
      </c>
      <c r="U1790" s="136">
        <v>1.54</v>
      </c>
      <c r="V1790" s="136">
        <v>1.73</v>
      </c>
      <c r="W1790" s="136">
        <v>1.84</v>
      </c>
      <c r="X1790" s="136">
        <v>1.94</v>
      </c>
      <c r="Y1790" s="136">
        <v>1.96</v>
      </c>
      <c r="Z1790" s="136">
        <v>2.36</v>
      </c>
      <c r="AA1790" s="136">
        <v>2.2799999999999998</v>
      </c>
    </row>
    <row r="1791" spans="1:27" ht="23.4" thickBot="1">
      <c r="A1791" s="115" t="s">
        <v>3454</v>
      </c>
      <c r="B1791" s="144">
        <v>1.76</v>
      </c>
      <c r="C1791" s="148">
        <v>0.01</v>
      </c>
      <c r="D1791" s="116">
        <f t="shared" si="56"/>
        <v>2022</v>
      </c>
      <c r="G1791" s="141" t="s">
        <v>1654</v>
      </c>
      <c r="H1791" s="116">
        <v>25</v>
      </c>
      <c r="I1791" s="116">
        <v>2022</v>
      </c>
      <c r="J1791" t="str">
        <f t="shared" si="55"/>
        <v>25/02/2022</v>
      </c>
      <c r="N1791" s="138" t="s">
        <v>1522</v>
      </c>
      <c r="O1791" s="138">
        <v>0.03</v>
      </c>
      <c r="P1791" s="138">
        <v>0.2</v>
      </c>
      <c r="Q1791" s="138">
        <v>0.33</v>
      </c>
      <c r="R1791" s="138" t="s">
        <v>434</v>
      </c>
      <c r="S1791" s="138">
        <v>0.71</v>
      </c>
      <c r="T1791" s="138">
        <v>1.1299999999999999</v>
      </c>
      <c r="U1791" s="138">
        <v>1.55</v>
      </c>
      <c r="V1791" s="138">
        <v>1.76</v>
      </c>
      <c r="W1791" s="138">
        <v>1.86</v>
      </c>
      <c r="X1791" s="138">
        <v>1.96</v>
      </c>
      <c r="Y1791" s="138">
        <v>1.97</v>
      </c>
      <c r="Z1791" s="138">
        <v>2.37</v>
      </c>
      <c r="AA1791" s="138">
        <v>2.29</v>
      </c>
    </row>
    <row r="1792" spans="1:27" ht="23.4" thickBot="1">
      <c r="A1792" s="115" t="s">
        <v>3455</v>
      </c>
      <c r="B1792" s="143">
        <v>1.62</v>
      </c>
      <c r="C1792" s="147">
        <v>-0.19</v>
      </c>
      <c r="D1792" s="116">
        <f t="shared" si="56"/>
        <v>2022</v>
      </c>
      <c r="G1792" s="140" t="s">
        <v>1654</v>
      </c>
      <c r="H1792" s="116">
        <v>28</v>
      </c>
      <c r="I1792" s="116">
        <v>2022</v>
      </c>
      <c r="J1792" t="str">
        <f t="shared" si="55"/>
        <v>28/02/2022</v>
      </c>
      <c r="N1792" s="136" t="s">
        <v>1523</v>
      </c>
      <c r="O1792" s="136">
        <v>0.06</v>
      </c>
      <c r="P1792" s="136">
        <v>0.2</v>
      </c>
      <c r="Q1792" s="136">
        <v>0.35</v>
      </c>
      <c r="R1792" s="136" t="s">
        <v>434</v>
      </c>
      <c r="S1792" s="136">
        <v>0.69</v>
      </c>
      <c r="T1792" s="136">
        <v>1.01</v>
      </c>
      <c r="U1792" s="136">
        <v>1.44</v>
      </c>
      <c r="V1792" s="136">
        <v>1.62</v>
      </c>
      <c r="W1792" s="136">
        <v>1.71</v>
      </c>
      <c r="X1792" s="136">
        <v>1.81</v>
      </c>
      <c r="Y1792" s="136">
        <v>1.83</v>
      </c>
      <c r="Z1792" s="136">
        <v>2.25</v>
      </c>
      <c r="AA1792" s="136">
        <v>2.17</v>
      </c>
    </row>
    <row r="1793" spans="1:27" ht="23.4" thickBot="1">
      <c r="A1793" s="115" t="s">
        <v>3456</v>
      </c>
      <c r="B1793" s="144">
        <v>1.47</v>
      </c>
      <c r="C1793" s="148">
        <v>-0.26</v>
      </c>
      <c r="D1793" s="116">
        <f t="shared" si="56"/>
        <v>2022</v>
      </c>
      <c r="G1793" s="141" t="s">
        <v>1655</v>
      </c>
      <c r="H1793" s="116">
        <v>1</v>
      </c>
      <c r="I1793" s="116">
        <v>2022</v>
      </c>
      <c r="J1793" t="str">
        <f t="shared" si="55"/>
        <v>1/03/2022</v>
      </c>
      <c r="N1793" s="137">
        <v>44564</v>
      </c>
      <c r="O1793" s="138">
        <v>0.11</v>
      </c>
      <c r="P1793" s="138">
        <v>0.21</v>
      </c>
      <c r="Q1793" s="138">
        <v>0.32</v>
      </c>
      <c r="R1793" s="138" t="s">
        <v>434</v>
      </c>
      <c r="S1793" s="138">
        <v>0.6</v>
      </c>
      <c r="T1793" s="138">
        <v>0.91</v>
      </c>
      <c r="U1793" s="138">
        <v>1.31</v>
      </c>
      <c r="V1793" s="138">
        <v>1.47</v>
      </c>
      <c r="W1793" s="138">
        <v>1.56</v>
      </c>
      <c r="X1793" s="138">
        <v>1.67</v>
      </c>
      <c r="Y1793" s="138">
        <v>1.72</v>
      </c>
      <c r="Z1793" s="138">
        <v>2.19</v>
      </c>
      <c r="AA1793" s="138">
        <v>2.11</v>
      </c>
    </row>
    <row r="1794" spans="1:27" ht="23.4" thickBot="1">
      <c r="A1794" s="115" t="s">
        <v>3457</v>
      </c>
      <c r="B1794" s="143">
        <v>1.67</v>
      </c>
      <c r="C1794" s="147">
        <v>-0.23</v>
      </c>
      <c r="D1794" s="116">
        <f t="shared" si="56"/>
        <v>2022</v>
      </c>
      <c r="G1794" s="140" t="s">
        <v>1655</v>
      </c>
      <c r="H1794" s="116">
        <v>2</v>
      </c>
      <c r="I1794" s="116">
        <v>2022</v>
      </c>
      <c r="J1794" t="str">
        <f t="shared" ref="J1794:J1857" si="57">H1794&amp;"/"&amp;G1794&amp;"/"&amp;I1794</f>
        <v>2/03/2022</v>
      </c>
      <c r="N1794" s="135">
        <v>44595</v>
      </c>
      <c r="O1794" s="136">
        <v>0.13</v>
      </c>
      <c r="P1794" s="136">
        <v>0.24</v>
      </c>
      <c r="Q1794" s="136">
        <v>0.34</v>
      </c>
      <c r="R1794" s="136" t="s">
        <v>434</v>
      </c>
      <c r="S1794" s="136">
        <v>0.68</v>
      </c>
      <c r="T1794" s="136">
        <v>1.06</v>
      </c>
      <c r="U1794" s="136">
        <v>1.5</v>
      </c>
      <c r="V1794" s="136">
        <v>1.67</v>
      </c>
      <c r="W1794" s="136">
        <v>1.74</v>
      </c>
      <c r="X1794" s="136">
        <v>1.83</v>
      </c>
      <c r="Y1794" s="136">
        <v>1.86</v>
      </c>
      <c r="Z1794" s="136">
        <v>2.3199999999999998</v>
      </c>
      <c r="AA1794" s="136">
        <v>2.2400000000000002</v>
      </c>
    </row>
    <row r="1795" spans="1:27" ht="23.4" thickBot="1">
      <c r="A1795" s="115" t="s">
        <v>3458</v>
      </c>
      <c r="B1795" s="144">
        <v>1.69</v>
      </c>
      <c r="C1795" s="148">
        <v>-0.2</v>
      </c>
      <c r="D1795" s="116">
        <f t="shared" ref="D1795:D1858" si="58">YEAR(A1795)</f>
        <v>2022</v>
      </c>
      <c r="G1795" s="141" t="s">
        <v>1655</v>
      </c>
      <c r="H1795" s="116">
        <v>3</v>
      </c>
      <c r="I1795" s="116">
        <v>2022</v>
      </c>
      <c r="J1795" t="str">
        <f t="shared" si="57"/>
        <v>3/03/2022</v>
      </c>
      <c r="N1795" s="137">
        <v>44623</v>
      </c>
      <c r="O1795" s="138">
        <v>0.19</v>
      </c>
      <c r="P1795" s="138">
        <v>0.25</v>
      </c>
      <c r="Q1795" s="138">
        <v>0.38</v>
      </c>
      <c r="R1795" s="138" t="s">
        <v>434</v>
      </c>
      <c r="S1795" s="138">
        <v>0.69</v>
      </c>
      <c r="T1795" s="138">
        <v>1.08</v>
      </c>
      <c r="U1795" s="138">
        <v>1.53</v>
      </c>
      <c r="V1795" s="138">
        <v>1.69</v>
      </c>
      <c r="W1795" s="138">
        <v>1.74</v>
      </c>
      <c r="X1795" s="138">
        <v>1.82</v>
      </c>
      <c r="Y1795" s="138">
        <v>1.86</v>
      </c>
      <c r="Z1795" s="138">
        <v>2.3199999999999998</v>
      </c>
      <c r="AA1795" s="138">
        <v>2.2400000000000002</v>
      </c>
    </row>
    <row r="1796" spans="1:27" ht="23.4" thickBot="1">
      <c r="A1796" s="115" t="s">
        <v>3459</v>
      </c>
      <c r="B1796" s="143">
        <v>1.62</v>
      </c>
      <c r="C1796" s="147">
        <v>-0.25</v>
      </c>
      <c r="D1796" s="116">
        <f t="shared" si="58"/>
        <v>2022</v>
      </c>
      <c r="G1796" s="140" t="s">
        <v>1655</v>
      </c>
      <c r="H1796" s="116">
        <v>4</v>
      </c>
      <c r="I1796" s="116">
        <v>2022</v>
      </c>
      <c r="J1796" t="str">
        <f t="shared" si="57"/>
        <v>4/03/2022</v>
      </c>
      <c r="N1796" s="135">
        <v>44654</v>
      </c>
      <c r="O1796" s="136">
        <v>0.15</v>
      </c>
      <c r="P1796" s="136">
        <v>0.21</v>
      </c>
      <c r="Q1796" s="136">
        <v>0.34</v>
      </c>
      <c r="R1796" s="136" t="s">
        <v>434</v>
      </c>
      <c r="S1796" s="136">
        <v>0.69</v>
      </c>
      <c r="T1796" s="136">
        <v>1.05</v>
      </c>
      <c r="U1796" s="136">
        <v>1.5</v>
      </c>
      <c r="V1796" s="136">
        <v>1.62</v>
      </c>
      <c r="W1796" s="136">
        <v>1.65</v>
      </c>
      <c r="X1796" s="136">
        <v>1.7</v>
      </c>
      <c r="Y1796" s="136">
        <v>1.74</v>
      </c>
      <c r="Z1796" s="136">
        <v>2.23</v>
      </c>
      <c r="AA1796" s="136">
        <v>2.16</v>
      </c>
    </row>
    <row r="1797" spans="1:27" ht="23.4" thickBot="1">
      <c r="A1797" s="115" t="s">
        <v>3460</v>
      </c>
      <c r="B1797" s="144">
        <v>1.68</v>
      </c>
      <c r="C1797" s="148">
        <v>-0.31</v>
      </c>
      <c r="D1797" s="116">
        <f t="shared" si="58"/>
        <v>2022</v>
      </c>
      <c r="G1797" s="141" t="s">
        <v>1655</v>
      </c>
      <c r="H1797" s="116">
        <v>7</v>
      </c>
      <c r="I1797" s="116">
        <v>2022</v>
      </c>
      <c r="J1797" t="str">
        <f t="shared" si="57"/>
        <v>7/03/2022</v>
      </c>
      <c r="N1797" s="137">
        <v>44745</v>
      </c>
      <c r="O1797" s="138">
        <v>0.17</v>
      </c>
      <c r="P1797" s="138">
        <v>0.23</v>
      </c>
      <c r="Q1797" s="138">
        <v>0.38</v>
      </c>
      <c r="R1797" s="138" t="s">
        <v>434</v>
      </c>
      <c r="S1797" s="138">
        <v>0.75</v>
      </c>
      <c r="T1797" s="138">
        <v>1.07</v>
      </c>
      <c r="U1797" s="138">
        <v>1.55</v>
      </c>
      <c r="V1797" s="138">
        <v>1.68</v>
      </c>
      <c r="W1797" s="138">
        <v>1.71</v>
      </c>
      <c r="X1797" s="138">
        <v>1.77</v>
      </c>
      <c r="Y1797" s="138">
        <v>1.78</v>
      </c>
      <c r="Z1797" s="138">
        <v>2.29</v>
      </c>
      <c r="AA1797" s="138">
        <v>2.19</v>
      </c>
    </row>
    <row r="1798" spans="1:27" ht="23.4" thickBot="1">
      <c r="A1798" s="115" t="s">
        <v>3461</v>
      </c>
      <c r="B1798" s="143">
        <v>1.78</v>
      </c>
      <c r="C1798" s="147">
        <v>-0.39</v>
      </c>
      <c r="D1798" s="116">
        <f t="shared" si="58"/>
        <v>2022</v>
      </c>
      <c r="G1798" s="140" t="s">
        <v>1655</v>
      </c>
      <c r="H1798" s="116">
        <v>8</v>
      </c>
      <c r="I1798" s="116">
        <v>2022</v>
      </c>
      <c r="J1798" t="str">
        <f t="shared" si="57"/>
        <v>8/03/2022</v>
      </c>
      <c r="N1798" s="135">
        <v>44776</v>
      </c>
      <c r="O1798" s="136">
        <v>0.16</v>
      </c>
      <c r="P1798" s="136">
        <v>0.24</v>
      </c>
      <c r="Q1798" s="136">
        <v>0.36</v>
      </c>
      <c r="R1798" s="136" t="s">
        <v>434</v>
      </c>
      <c r="S1798" s="136">
        <v>0.72</v>
      </c>
      <c r="T1798" s="136">
        <v>1.1200000000000001</v>
      </c>
      <c r="U1798" s="136">
        <v>1.63</v>
      </c>
      <c r="V1798" s="136">
        <v>1.78</v>
      </c>
      <c r="W1798" s="136">
        <v>1.8</v>
      </c>
      <c r="X1798" s="136">
        <v>1.85</v>
      </c>
      <c r="Y1798" s="136">
        <v>1.86</v>
      </c>
      <c r="Z1798" s="136">
        <v>2.34</v>
      </c>
      <c r="AA1798" s="136">
        <v>2.2400000000000002</v>
      </c>
    </row>
    <row r="1799" spans="1:27" ht="23.4" thickBot="1">
      <c r="A1799" s="115" t="s">
        <v>3462</v>
      </c>
      <c r="B1799" s="144">
        <v>1.83</v>
      </c>
      <c r="C1799" s="148">
        <v>-0.27</v>
      </c>
      <c r="D1799" s="116">
        <f t="shared" si="58"/>
        <v>2022</v>
      </c>
      <c r="G1799" s="141" t="s">
        <v>1655</v>
      </c>
      <c r="H1799" s="116">
        <v>9</v>
      </c>
      <c r="I1799" s="116">
        <v>2022</v>
      </c>
      <c r="J1799" t="str">
        <f t="shared" si="57"/>
        <v>9/03/2022</v>
      </c>
      <c r="N1799" s="137">
        <v>44807</v>
      </c>
      <c r="O1799" s="138">
        <v>0.18</v>
      </c>
      <c r="P1799" s="138">
        <v>0.26</v>
      </c>
      <c r="Q1799" s="138">
        <v>0.38</v>
      </c>
      <c r="R1799" s="138" t="s">
        <v>434</v>
      </c>
      <c r="S1799" s="138">
        <v>0.75</v>
      </c>
      <c r="T1799" s="138">
        <v>1.1499999999999999</v>
      </c>
      <c r="U1799" s="138">
        <v>1.68</v>
      </c>
      <c r="V1799" s="138">
        <v>1.83</v>
      </c>
      <c r="W1799" s="138">
        <v>1.87</v>
      </c>
      <c r="X1799" s="138">
        <v>1.92</v>
      </c>
      <c r="Y1799" s="138">
        <v>1.94</v>
      </c>
      <c r="Z1799" s="138">
        <v>2.38</v>
      </c>
      <c r="AA1799" s="138">
        <v>2.29</v>
      </c>
    </row>
    <row r="1800" spans="1:27" ht="23.4" thickBot="1">
      <c r="A1800" s="115" t="s">
        <v>3463</v>
      </c>
      <c r="B1800" s="143">
        <v>1.88</v>
      </c>
      <c r="C1800" s="147">
        <v>-0.22</v>
      </c>
      <c r="D1800" s="116">
        <f t="shared" si="58"/>
        <v>2022</v>
      </c>
      <c r="G1800" s="140" t="s">
        <v>1655</v>
      </c>
      <c r="H1800" s="116">
        <v>10</v>
      </c>
      <c r="I1800" s="116">
        <v>2022</v>
      </c>
      <c r="J1800" t="str">
        <f t="shared" si="57"/>
        <v>10/03/2022</v>
      </c>
      <c r="N1800" s="135">
        <v>44837</v>
      </c>
      <c r="O1800" s="136">
        <v>0.19</v>
      </c>
      <c r="P1800" s="136">
        <v>0.28000000000000003</v>
      </c>
      <c r="Q1800" s="136">
        <v>0.39</v>
      </c>
      <c r="R1800" s="136" t="s">
        <v>434</v>
      </c>
      <c r="S1800" s="136">
        <v>0.75</v>
      </c>
      <c r="T1800" s="136">
        <v>1.19</v>
      </c>
      <c r="U1800" s="136">
        <v>1.72</v>
      </c>
      <c r="V1800" s="136">
        <v>1.88</v>
      </c>
      <c r="W1800" s="136">
        <v>1.92</v>
      </c>
      <c r="X1800" s="136">
        <v>1.98</v>
      </c>
      <c r="Y1800" s="136">
        <v>1.98</v>
      </c>
      <c r="Z1800" s="136">
        <v>2.4500000000000002</v>
      </c>
      <c r="AA1800" s="136">
        <v>2.38</v>
      </c>
    </row>
    <row r="1801" spans="1:27" ht="23.4" thickBot="1">
      <c r="A1801" s="115" t="s">
        <v>3464</v>
      </c>
      <c r="B1801" s="144">
        <v>1.91</v>
      </c>
      <c r="C1801" s="148">
        <v>-0.3</v>
      </c>
      <c r="D1801" s="116">
        <f t="shared" si="58"/>
        <v>2022</v>
      </c>
      <c r="G1801" s="141" t="s">
        <v>1655</v>
      </c>
      <c r="H1801" s="116">
        <v>11</v>
      </c>
      <c r="I1801" s="116">
        <v>2022</v>
      </c>
      <c r="J1801" t="str">
        <f t="shared" si="57"/>
        <v>11/03/2022</v>
      </c>
      <c r="N1801" s="137">
        <v>44868</v>
      </c>
      <c r="O1801" s="138">
        <v>0.17</v>
      </c>
      <c r="P1801" s="138">
        <v>0.28000000000000003</v>
      </c>
      <c r="Q1801" s="138">
        <v>0.4</v>
      </c>
      <c r="R1801" s="138" t="s">
        <v>434</v>
      </c>
      <c r="S1801" s="138">
        <v>0.78</v>
      </c>
      <c r="T1801" s="138">
        <v>1.22</v>
      </c>
      <c r="U1801" s="138">
        <v>1.75</v>
      </c>
      <c r="V1801" s="138">
        <v>1.91</v>
      </c>
      <c r="W1801" s="138">
        <v>1.96</v>
      </c>
      <c r="X1801" s="138">
        <v>2.0099999999999998</v>
      </c>
      <c r="Y1801" s="138">
        <v>2</v>
      </c>
      <c r="Z1801" s="138">
        <v>2.4500000000000002</v>
      </c>
      <c r="AA1801" s="138">
        <v>2.36</v>
      </c>
    </row>
    <row r="1802" spans="1:27" ht="23.4" thickBot="1">
      <c r="A1802" s="115" t="s">
        <v>3465</v>
      </c>
      <c r="B1802" s="143">
        <v>2.04</v>
      </c>
      <c r="C1802" s="147">
        <v>-0.19</v>
      </c>
      <c r="D1802" s="116">
        <f t="shared" si="58"/>
        <v>2022</v>
      </c>
      <c r="G1802" s="140" t="s">
        <v>1655</v>
      </c>
      <c r="H1802" s="116">
        <v>14</v>
      </c>
      <c r="I1802" s="116">
        <v>2022</v>
      </c>
      <c r="J1802" t="str">
        <f t="shared" si="57"/>
        <v>14/03/2022</v>
      </c>
      <c r="N1802" s="136" t="s">
        <v>1524</v>
      </c>
      <c r="O1802" s="136">
        <v>0.23</v>
      </c>
      <c r="P1802" s="136">
        <v>0.32</v>
      </c>
      <c r="Q1802" s="136">
        <v>0.45</v>
      </c>
      <c r="R1802" s="136" t="s">
        <v>434</v>
      </c>
      <c r="S1802" s="136">
        <v>0.86</v>
      </c>
      <c r="T1802" s="136">
        <v>1.28</v>
      </c>
      <c r="U1802" s="136">
        <v>1.87</v>
      </c>
      <c r="V1802" s="136">
        <v>2.04</v>
      </c>
      <c r="W1802" s="136">
        <v>2.1</v>
      </c>
      <c r="X1802" s="136">
        <v>2.16</v>
      </c>
      <c r="Y1802" s="136">
        <v>2.14</v>
      </c>
      <c r="Z1802" s="136">
        <v>2.56</v>
      </c>
      <c r="AA1802" s="136">
        <v>2.4700000000000002</v>
      </c>
    </row>
    <row r="1803" spans="1:27" ht="23.4" thickBot="1">
      <c r="A1803" s="115" t="s">
        <v>3466</v>
      </c>
      <c r="B1803" s="144">
        <v>2.04</v>
      </c>
      <c r="C1803" s="148">
        <v>-0.09</v>
      </c>
      <c r="D1803" s="116">
        <f t="shared" si="58"/>
        <v>2022</v>
      </c>
      <c r="G1803" s="141" t="s">
        <v>1655</v>
      </c>
      <c r="H1803" s="116">
        <v>15</v>
      </c>
      <c r="I1803" s="116">
        <v>2022</v>
      </c>
      <c r="J1803" t="str">
        <f t="shared" si="57"/>
        <v>15/03/2022</v>
      </c>
      <c r="N1803" s="138" t="s">
        <v>1525</v>
      </c>
      <c r="O1803" s="138">
        <v>0.22</v>
      </c>
      <c r="P1803" s="138">
        <v>0.31</v>
      </c>
      <c r="Q1803" s="138">
        <v>0.46</v>
      </c>
      <c r="R1803" s="138" t="s">
        <v>434</v>
      </c>
      <c r="S1803" s="138">
        <v>0.86</v>
      </c>
      <c r="T1803" s="138">
        <v>1.28</v>
      </c>
      <c r="U1803" s="138">
        <v>1.85</v>
      </c>
      <c r="V1803" s="138">
        <v>2.04</v>
      </c>
      <c r="W1803" s="138">
        <v>2.1</v>
      </c>
      <c r="X1803" s="138">
        <v>2.16</v>
      </c>
      <c r="Y1803" s="138">
        <v>2.15</v>
      </c>
      <c r="Z1803" s="138">
        <v>2.57</v>
      </c>
      <c r="AA1803" s="138">
        <v>2.4900000000000002</v>
      </c>
    </row>
    <row r="1804" spans="1:27" ht="23.4" thickBot="1">
      <c r="A1804" s="115" t="s">
        <v>3467</v>
      </c>
      <c r="B1804" s="143">
        <v>2.14</v>
      </c>
      <c r="C1804" s="147">
        <v>-7.0000000000000007E-2</v>
      </c>
      <c r="D1804" s="116">
        <f t="shared" si="58"/>
        <v>2022</v>
      </c>
      <c r="G1804" s="140" t="s">
        <v>1655</v>
      </c>
      <c r="H1804" s="116">
        <v>16</v>
      </c>
      <c r="I1804" s="116">
        <v>2022</v>
      </c>
      <c r="J1804" t="str">
        <f t="shared" si="57"/>
        <v>16/03/2022</v>
      </c>
      <c r="N1804" s="136" t="s">
        <v>1526</v>
      </c>
      <c r="O1804" s="136">
        <v>0.24</v>
      </c>
      <c r="P1804" s="136">
        <v>0.3</v>
      </c>
      <c r="Q1804" s="136">
        <v>0.44</v>
      </c>
      <c r="R1804" s="136" t="s">
        <v>434</v>
      </c>
      <c r="S1804" s="136">
        <v>0.86</v>
      </c>
      <c r="T1804" s="136">
        <v>1.35</v>
      </c>
      <c r="U1804" s="136">
        <v>1.95</v>
      </c>
      <c r="V1804" s="136">
        <v>2.14</v>
      </c>
      <c r="W1804" s="136">
        <v>2.1800000000000002</v>
      </c>
      <c r="X1804" s="136">
        <v>2.2200000000000002</v>
      </c>
      <c r="Y1804" s="136">
        <v>2.19</v>
      </c>
      <c r="Z1804" s="136">
        <v>2.56</v>
      </c>
      <c r="AA1804" s="136">
        <v>2.46</v>
      </c>
    </row>
    <row r="1805" spans="1:27" ht="23.4" thickBot="1">
      <c r="A1805" s="115" t="s">
        <v>3468</v>
      </c>
      <c r="B1805" s="144">
        <v>2.14</v>
      </c>
      <c r="C1805" s="148">
        <v>-0.13</v>
      </c>
      <c r="D1805" s="116">
        <f t="shared" si="58"/>
        <v>2022</v>
      </c>
      <c r="G1805" s="141" t="s">
        <v>1655</v>
      </c>
      <c r="H1805" s="116">
        <v>17</v>
      </c>
      <c r="I1805" s="116">
        <v>2022</v>
      </c>
      <c r="J1805" t="str">
        <f t="shared" si="57"/>
        <v>17/03/2022</v>
      </c>
      <c r="N1805" s="138" t="s">
        <v>1527</v>
      </c>
      <c r="O1805" s="138">
        <v>0.2</v>
      </c>
      <c r="P1805" s="138">
        <v>0.3</v>
      </c>
      <c r="Q1805" s="138">
        <v>0.4</v>
      </c>
      <c r="R1805" s="138" t="s">
        <v>434</v>
      </c>
      <c r="S1805" s="138">
        <v>0.81</v>
      </c>
      <c r="T1805" s="138">
        <v>1.3</v>
      </c>
      <c r="U1805" s="138">
        <v>1.94</v>
      </c>
      <c r="V1805" s="138">
        <v>2.14</v>
      </c>
      <c r="W1805" s="138">
        <v>2.17</v>
      </c>
      <c r="X1805" s="138">
        <v>2.2200000000000002</v>
      </c>
      <c r="Y1805" s="138">
        <v>2.2000000000000002</v>
      </c>
      <c r="Z1805" s="138">
        <v>2.6</v>
      </c>
      <c r="AA1805" s="138">
        <v>2.5</v>
      </c>
    </row>
    <row r="1806" spans="1:27" ht="23.4" thickBot="1">
      <c r="A1806" s="115" t="s">
        <v>3469</v>
      </c>
      <c r="B1806" s="143">
        <v>2.15</v>
      </c>
      <c r="C1806" s="147">
        <v>-0.14000000000000001</v>
      </c>
      <c r="D1806" s="116">
        <f t="shared" si="58"/>
        <v>2022</v>
      </c>
      <c r="G1806" s="140" t="s">
        <v>1655</v>
      </c>
      <c r="H1806" s="116">
        <v>18</v>
      </c>
      <c r="I1806" s="116">
        <v>2022</v>
      </c>
      <c r="J1806" t="str">
        <f t="shared" si="57"/>
        <v>18/03/2022</v>
      </c>
      <c r="N1806" s="136" t="s">
        <v>1528</v>
      </c>
      <c r="O1806" s="136">
        <v>0.19</v>
      </c>
      <c r="P1806" s="136">
        <v>0.28000000000000003</v>
      </c>
      <c r="Q1806" s="136">
        <v>0.42</v>
      </c>
      <c r="R1806" s="136" t="s">
        <v>434</v>
      </c>
      <c r="S1806" s="136">
        <v>0.83</v>
      </c>
      <c r="T1806" s="136">
        <v>1.29</v>
      </c>
      <c r="U1806" s="136">
        <v>1.97</v>
      </c>
      <c r="V1806" s="136">
        <v>2.15</v>
      </c>
      <c r="W1806" s="136">
        <v>2.14</v>
      </c>
      <c r="X1806" s="136">
        <v>2.17</v>
      </c>
      <c r="Y1806" s="136">
        <v>2.14</v>
      </c>
      <c r="Z1806" s="136">
        <v>2.5299999999999998</v>
      </c>
      <c r="AA1806" s="136">
        <v>2.42</v>
      </c>
    </row>
    <row r="1807" spans="1:27" ht="23.4" thickBot="1">
      <c r="A1807" s="115" t="s">
        <v>3470</v>
      </c>
      <c r="B1807" s="144">
        <v>2.34</v>
      </c>
      <c r="C1807" s="148">
        <v>-0.03</v>
      </c>
      <c r="D1807" s="116">
        <f t="shared" si="58"/>
        <v>2022</v>
      </c>
      <c r="G1807" s="141" t="s">
        <v>1655</v>
      </c>
      <c r="H1807" s="116">
        <v>21</v>
      </c>
      <c r="I1807" s="116">
        <v>2022</v>
      </c>
      <c r="J1807" t="str">
        <f t="shared" si="57"/>
        <v>21/03/2022</v>
      </c>
      <c r="N1807" s="138" t="s">
        <v>1529</v>
      </c>
      <c r="O1807" s="138">
        <v>0.22</v>
      </c>
      <c r="P1807" s="138">
        <v>0.33</v>
      </c>
      <c r="Q1807" s="138">
        <v>0.54</v>
      </c>
      <c r="R1807" s="138" t="s">
        <v>434</v>
      </c>
      <c r="S1807" s="138">
        <v>0.95</v>
      </c>
      <c r="T1807" s="138">
        <v>1.4</v>
      </c>
      <c r="U1807" s="138">
        <v>2.14</v>
      </c>
      <c r="V1807" s="138">
        <v>2.34</v>
      </c>
      <c r="W1807" s="138">
        <v>2.33</v>
      </c>
      <c r="X1807" s="138">
        <v>2.36</v>
      </c>
      <c r="Y1807" s="138">
        <v>2.3199999999999998</v>
      </c>
      <c r="Z1807" s="138">
        <v>2.67</v>
      </c>
      <c r="AA1807" s="138">
        <v>2.5499999999999998</v>
      </c>
    </row>
    <row r="1808" spans="1:27" ht="23.4" thickBot="1">
      <c r="A1808" s="115" t="s">
        <v>3471</v>
      </c>
      <c r="B1808" s="143">
        <v>2.38</v>
      </c>
      <c r="C1808" s="147">
        <v>0.01</v>
      </c>
      <c r="D1808" s="116">
        <f t="shared" si="58"/>
        <v>2022</v>
      </c>
      <c r="G1808" s="140" t="s">
        <v>1655</v>
      </c>
      <c r="H1808" s="116">
        <v>22</v>
      </c>
      <c r="I1808" s="116">
        <v>2022</v>
      </c>
      <c r="J1808" t="str">
        <f t="shared" si="57"/>
        <v>22/03/2022</v>
      </c>
      <c r="N1808" s="136" t="s">
        <v>1530</v>
      </c>
      <c r="O1808" s="136">
        <v>0.2</v>
      </c>
      <c r="P1808" s="136">
        <v>0.3</v>
      </c>
      <c r="Q1808" s="136">
        <v>0.51</v>
      </c>
      <c r="R1808" s="136" t="s">
        <v>434</v>
      </c>
      <c r="S1808" s="136">
        <v>0.96</v>
      </c>
      <c r="T1808" s="136">
        <v>1.59</v>
      </c>
      <c r="U1808" s="136">
        <v>2.1800000000000002</v>
      </c>
      <c r="V1808" s="136">
        <v>2.38</v>
      </c>
      <c r="W1808" s="136">
        <v>2.39</v>
      </c>
      <c r="X1808" s="136">
        <v>2.42</v>
      </c>
      <c r="Y1808" s="136">
        <v>2.38</v>
      </c>
      <c r="Z1808" s="136">
        <v>2.71</v>
      </c>
      <c r="AA1808" s="136">
        <v>2.6</v>
      </c>
    </row>
    <row r="1809" spans="1:27" ht="23.4" thickBot="1">
      <c r="A1809" s="115" t="s">
        <v>3472</v>
      </c>
      <c r="B1809" s="144">
        <v>2.3199999999999998</v>
      </c>
      <c r="C1809" s="148">
        <v>-0.09</v>
      </c>
      <c r="D1809" s="116">
        <f t="shared" si="58"/>
        <v>2022</v>
      </c>
      <c r="G1809" s="141" t="s">
        <v>1655</v>
      </c>
      <c r="H1809" s="116">
        <v>23</v>
      </c>
      <c r="I1809" s="116">
        <v>2022</v>
      </c>
      <c r="J1809" t="str">
        <f t="shared" si="57"/>
        <v>23/03/2022</v>
      </c>
      <c r="N1809" s="138" t="s">
        <v>1531</v>
      </c>
      <c r="O1809" s="138">
        <v>0.15</v>
      </c>
      <c r="P1809" s="138">
        <v>0.27</v>
      </c>
      <c r="Q1809" s="138">
        <v>0.5</v>
      </c>
      <c r="R1809" s="138" t="s">
        <v>434</v>
      </c>
      <c r="S1809" s="138">
        <v>0.93</v>
      </c>
      <c r="T1809" s="138">
        <v>1.52</v>
      </c>
      <c r="U1809" s="138">
        <v>2.13</v>
      </c>
      <c r="V1809" s="138">
        <v>2.3199999999999998</v>
      </c>
      <c r="W1809" s="138">
        <v>2.34</v>
      </c>
      <c r="X1809" s="138">
        <v>2.37</v>
      </c>
      <c r="Y1809" s="138">
        <v>2.3199999999999998</v>
      </c>
      <c r="Z1809" s="138">
        <v>2.65</v>
      </c>
      <c r="AA1809" s="138">
        <v>2.52</v>
      </c>
    </row>
    <row r="1810" spans="1:27" ht="23.4" thickBot="1">
      <c r="A1810" s="115" t="s">
        <v>3473</v>
      </c>
      <c r="B1810" s="143">
        <v>2.35</v>
      </c>
      <c r="C1810" s="147">
        <v>-0.06</v>
      </c>
      <c r="D1810" s="116">
        <f t="shared" si="58"/>
        <v>2022</v>
      </c>
      <c r="G1810" s="140" t="s">
        <v>1655</v>
      </c>
      <c r="H1810" s="116">
        <v>24</v>
      </c>
      <c r="I1810" s="116">
        <v>2022</v>
      </c>
      <c r="J1810" t="str">
        <f t="shared" si="57"/>
        <v>24/03/2022</v>
      </c>
      <c r="N1810" s="136" t="s">
        <v>1532</v>
      </c>
      <c r="O1810" s="136">
        <v>0.16</v>
      </c>
      <c r="P1810" s="136">
        <v>0.31</v>
      </c>
      <c r="Q1810" s="136">
        <v>0.52</v>
      </c>
      <c r="R1810" s="136" t="s">
        <v>434</v>
      </c>
      <c r="S1810" s="136">
        <v>0.96</v>
      </c>
      <c r="T1810" s="136">
        <v>1.55</v>
      </c>
      <c r="U1810" s="136">
        <v>2.13</v>
      </c>
      <c r="V1810" s="136">
        <v>2.35</v>
      </c>
      <c r="W1810" s="136">
        <v>2.37</v>
      </c>
      <c r="X1810" s="136">
        <v>2.39</v>
      </c>
      <c r="Y1810" s="136">
        <v>2.34</v>
      </c>
      <c r="Z1810" s="136">
        <v>2.63</v>
      </c>
      <c r="AA1810" s="136">
        <v>2.5099999999999998</v>
      </c>
    </row>
    <row r="1811" spans="1:27" ht="23.4" thickBot="1">
      <c r="A1811" s="115" t="s">
        <v>3474</v>
      </c>
      <c r="B1811" s="144">
        <v>2.5099999999999998</v>
      </c>
      <c r="C1811" s="148">
        <v>0.03</v>
      </c>
      <c r="D1811" s="116">
        <f t="shared" si="58"/>
        <v>2022</v>
      </c>
      <c r="G1811" s="141" t="s">
        <v>1655</v>
      </c>
      <c r="H1811" s="116">
        <v>25</v>
      </c>
      <c r="I1811" s="116">
        <v>2022</v>
      </c>
      <c r="J1811" t="str">
        <f t="shared" si="57"/>
        <v>25/03/2022</v>
      </c>
      <c r="N1811" s="138" t="s">
        <v>1533</v>
      </c>
      <c r="O1811" s="138">
        <v>0.17</v>
      </c>
      <c r="P1811" s="138">
        <v>0.32</v>
      </c>
      <c r="Q1811" s="138">
        <v>0.55000000000000004</v>
      </c>
      <c r="R1811" s="138" t="s">
        <v>434</v>
      </c>
      <c r="S1811" s="138">
        <v>1.01</v>
      </c>
      <c r="T1811" s="138">
        <v>1.67</v>
      </c>
      <c r="U1811" s="138">
        <v>2.2999999999999998</v>
      </c>
      <c r="V1811" s="138">
        <v>2.5099999999999998</v>
      </c>
      <c r="W1811" s="138">
        <v>2.5499999999999998</v>
      </c>
      <c r="X1811" s="138">
        <v>2.56</v>
      </c>
      <c r="Y1811" s="138">
        <v>2.48</v>
      </c>
      <c r="Z1811" s="138">
        <v>2.74</v>
      </c>
      <c r="AA1811" s="138">
        <v>2.6</v>
      </c>
    </row>
    <row r="1812" spans="1:27" ht="23.4" thickBot="1">
      <c r="A1812" s="115" t="s">
        <v>3475</v>
      </c>
      <c r="B1812" s="143">
        <v>2.5499999999999998</v>
      </c>
      <c r="C1812" s="147">
        <v>0</v>
      </c>
      <c r="D1812" s="116">
        <f t="shared" si="58"/>
        <v>2022</v>
      </c>
      <c r="G1812" s="140" t="s">
        <v>1655</v>
      </c>
      <c r="H1812" s="116">
        <v>28</v>
      </c>
      <c r="I1812" s="116">
        <v>2022</v>
      </c>
      <c r="J1812" t="str">
        <f t="shared" si="57"/>
        <v>28/03/2022</v>
      </c>
      <c r="N1812" s="136" t="s">
        <v>1534</v>
      </c>
      <c r="O1812" s="136">
        <v>0.19</v>
      </c>
      <c r="P1812" s="136">
        <v>0.36</v>
      </c>
      <c r="Q1812" s="136">
        <v>0.59</v>
      </c>
      <c r="R1812" s="136" t="s">
        <v>434</v>
      </c>
      <c r="S1812" s="136">
        <v>1.08</v>
      </c>
      <c r="T1812" s="136">
        <v>1.69</v>
      </c>
      <c r="U1812" s="136">
        <v>2.35</v>
      </c>
      <c r="V1812" s="136">
        <v>2.5499999999999998</v>
      </c>
      <c r="W1812" s="136">
        <v>2.54</v>
      </c>
      <c r="X1812" s="136">
        <v>2.5499999999999998</v>
      </c>
      <c r="Y1812" s="136">
        <v>2.46</v>
      </c>
      <c r="Z1812" s="136">
        <v>2.72</v>
      </c>
      <c r="AA1812" s="136">
        <v>2.57</v>
      </c>
    </row>
    <row r="1813" spans="1:27" ht="23.4" thickBot="1">
      <c r="A1813" s="115" t="s">
        <v>3476</v>
      </c>
      <c r="B1813" s="144">
        <v>2.54</v>
      </c>
      <c r="C1813" s="148">
        <v>0.03</v>
      </c>
      <c r="D1813" s="116">
        <f t="shared" si="58"/>
        <v>2022</v>
      </c>
      <c r="G1813" s="141" t="s">
        <v>1655</v>
      </c>
      <c r="H1813" s="116">
        <v>29</v>
      </c>
      <c r="I1813" s="116">
        <v>2022</v>
      </c>
      <c r="J1813" t="str">
        <f t="shared" si="57"/>
        <v>29/03/2022</v>
      </c>
      <c r="N1813" s="138" t="s">
        <v>1535</v>
      </c>
      <c r="O1813" s="138">
        <v>0.18</v>
      </c>
      <c r="P1813" s="138">
        <v>0.34</v>
      </c>
      <c r="Q1813" s="138">
        <v>0.55000000000000004</v>
      </c>
      <c r="R1813" s="138" t="s">
        <v>434</v>
      </c>
      <c r="S1813" s="138">
        <v>1.06</v>
      </c>
      <c r="T1813" s="138">
        <v>1.67</v>
      </c>
      <c r="U1813" s="138">
        <v>2.35</v>
      </c>
      <c r="V1813" s="138">
        <v>2.54</v>
      </c>
      <c r="W1813" s="138">
        <v>2.4900000000000002</v>
      </c>
      <c r="X1813" s="138">
        <v>2.5</v>
      </c>
      <c r="Y1813" s="138">
        <v>2.41</v>
      </c>
      <c r="Z1813" s="138">
        <v>2.68</v>
      </c>
      <c r="AA1813" s="138">
        <v>2.5299999999999998</v>
      </c>
    </row>
    <row r="1814" spans="1:27" ht="23.4" thickBot="1">
      <c r="A1814" s="115" t="s">
        <v>3477</v>
      </c>
      <c r="B1814" s="143">
        <v>2.4900000000000002</v>
      </c>
      <c r="C1814" s="147">
        <v>-0.02</v>
      </c>
      <c r="D1814" s="116">
        <f t="shared" si="58"/>
        <v>2022</v>
      </c>
      <c r="G1814" s="140" t="s">
        <v>1655</v>
      </c>
      <c r="H1814" s="116">
        <v>30</v>
      </c>
      <c r="I1814" s="116">
        <v>2022</v>
      </c>
      <c r="J1814" t="str">
        <f t="shared" si="57"/>
        <v>30/03/2022</v>
      </c>
      <c r="N1814" s="136" t="s">
        <v>1536</v>
      </c>
      <c r="O1814" s="136">
        <v>0.16</v>
      </c>
      <c r="P1814" s="136">
        <v>0.33</v>
      </c>
      <c r="Q1814" s="136">
        <v>0.55000000000000004</v>
      </c>
      <c r="R1814" s="136" t="s">
        <v>434</v>
      </c>
      <c r="S1814" s="136">
        <v>1.04</v>
      </c>
      <c r="T1814" s="136">
        <v>1.64</v>
      </c>
      <c r="U1814" s="136">
        <v>2.31</v>
      </c>
      <c r="V1814" s="136">
        <v>2.4900000000000002</v>
      </c>
      <c r="W1814" s="136">
        <v>2.44</v>
      </c>
      <c r="X1814" s="136">
        <v>2.4300000000000002</v>
      </c>
      <c r="Y1814" s="136">
        <v>2.35</v>
      </c>
      <c r="Z1814" s="136">
        <v>2.63</v>
      </c>
      <c r="AA1814" s="136">
        <v>2.48</v>
      </c>
    </row>
    <row r="1815" spans="1:27" ht="23.4" thickBot="1">
      <c r="A1815" s="115" t="s">
        <v>3478</v>
      </c>
      <c r="B1815" s="144">
        <v>2.4500000000000002</v>
      </c>
      <c r="C1815" s="148">
        <v>-0.04</v>
      </c>
      <c r="D1815" s="116">
        <f t="shared" si="58"/>
        <v>2022</v>
      </c>
      <c r="G1815" s="141" t="s">
        <v>1655</v>
      </c>
      <c r="H1815" s="116">
        <v>31</v>
      </c>
      <c r="I1815" s="116">
        <v>2022</v>
      </c>
      <c r="J1815" t="str">
        <f t="shared" si="57"/>
        <v>31/03/2022</v>
      </c>
      <c r="N1815" s="138" t="s">
        <v>1537</v>
      </c>
      <c r="O1815" s="138">
        <v>0.17</v>
      </c>
      <c r="P1815" s="138">
        <v>0.35</v>
      </c>
      <c r="Q1815" s="138">
        <v>0.52</v>
      </c>
      <c r="R1815" s="138" t="s">
        <v>434</v>
      </c>
      <c r="S1815" s="138">
        <v>1.06</v>
      </c>
      <c r="T1815" s="138">
        <v>1.63</v>
      </c>
      <c r="U1815" s="138">
        <v>2.2799999999999998</v>
      </c>
      <c r="V1815" s="138">
        <v>2.4500000000000002</v>
      </c>
      <c r="W1815" s="138">
        <v>2.42</v>
      </c>
      <c r="X1815" s="138">
        <v>2.4</v>
      </c>
      <c r="Y1815" s="138">
        <v>2.3199999999999998</v>
      </c>
      <c r="Z1815" s="138">
        <v>2.59</v>
      </c>
      <c r="AA1815" s="138">
        <v>2.44</v>
      </c>
    </row>
    <row r="1816" spans="1:27" ht="23.4" thickBot="1">
      <c r="A1816" s="115" t="s">
        <v>3479</v>
      </c>
      <c r="B1816" s="143">
        <v>2.61</v>
      </c>
      <c r="C1816" s="147">
        <v>0</v>
      </c>
      <c r="D1816" s="116">
        <f t="shared" si="58"/>
        <v>2022</v>
      </c>
      <c r="G1816" s="140" t="s">
        <v>1656</v>
      </c>
      <c r="H1816" s="116">
        <v>1</v>
      </c>
      <c r="I1816" s="116">
        <v>2022</v>
      </c>
      <c r="J1816" t="str">
        <f t="shared" si="57"/>
        <v>1/04/2022</v>
      </c>
      <c r="N1816" s="135">
        <v>44565</v>
      </c>
      <c r="O1816" s="136">
        <v>0.15</v>
      </c>
      <c r="P1816" s="136">
        <v>0.37</v>
      </c>
      <c r="Q1816" s="136">
        <v>0.53</v>
      </c>
      <c r="R1816" s="136" t="s">
        <v>434</v>
      </c>
      <c r="S1816" s="136">
        <v>1.0900000000000001</v>
      </c>
      <c r="T1816" s="136">
        <v>1.72</v>
      </c>
      <c r="U1816" s="136">
        <v>2.44</v>
      </c>
      <c r="V1816" s="136">
        <v>2.61</v>
      </c>
      <c r="W1816" s="136">
        <v>2.5499999999999998</v>
      </c>
      <c r="X1816" s="136">
        <v>2.5</v>
      </c>
      <c r="Y1816" s="136">
        <v>2.39</v>
      </c>
      <c r="Z1816" s="136">
        <v>2.6</v>
      </c>
      <c r="AA1816" s="136">
        <v>2.44</v>
      </c>
    </row>
    <row r="1817" spans="1:27" ht="23.4" thickBot="1">
      <c r="A1817" s="115" t="s">
        <v>3480</v>
      </c>
      <c r="B1817" s="144">
        <v>2.61</v>
      </c>
      <c r="C1817" s="148">
        <v>0.02</v>
      </c>
      <c r="D1817" s="116">
        <f t="shared" si="58"/>
        <v>2022</v>
      </c>
      <c r="G1817" s="141" t="s">
        <v>1656</v>
      </c>
      <c r="H1817" s="116">
        <v>4</v>
      </c>
      <c r="I1817" s="116">
        <v>2022</v>
      </c>
      <c r="J1817" t="str">
        <f t="shared" si="57"/>
        <v>4/04/2022</v>
      </c>
      <c r="N1817" s="137">
        <v>44655</v>
      </c>
      <c r="O1817" s="138">
        <v>0.18</v>
      </c>
      <c r="P1817" s="138">
        <v>0.42</v>
      </c>
      <c r="Q1817" s="138">
        <v>0.66</v>
      </c>
      <c r="R1817" s="138" t="s">
        <v>434</v>
      </c>
      <c r="S1817" s="138">
        <v>1.1399999999999999</v>
      </c>
      <c r="T1817" s="138">
        <v>1.72</v>
      </c>
      <c r="U1817" s="138">
        <v>2.4300000000000002</v>
      </c>
      <c r="V1817" s="138">
        <v>2.61</v>
      </c>
      <c r="W1817" s="138">
        <v>2.56</v>
      </c>
      <c r="X1817" s="138">
        <v>2.52</v>
      </c>
      <c r="Y1817" s="138">
        <v>2.42</v>
      </c>
      <c r="Z1817" s="138">
        <v>2.64</v>
      </c>
      <c r="AA1817" s="138">
        <v>2.48</v>
      </c>
    </row>
    <row r="1818" spans="1:27" ht="23.4" thickBot="1">
      <c r="A1818" s="115" t="s">
        <v>3481</v>
      </c>
      <c r="B1818" s="143">
        <v>2.69</v>
      </c>
      <c r="C1818" s="147">
        <v>0.1</v>
      </c>
      <c r="D1818" s="116">
        <f t="shared" si="58"/>
        <v>2022</v>
      </c>
      <c r="G1818" s="140" t="s">
        <v>1656</v>
      </c>
      <c r="H1818" s="116">
        <v>5</v>
      </c>
      <c r="I1818" s="116">
        <v>2022</v>
      </c>
      <c r="J1818" t="str">
        <f t="shared" si="57"/>
        <v>5/04/2022</v>
      </c>
      <c r="N1818" s="135">
        <v>44685</v>
      </c>
      <c r="O1818" s="136">
        <v>0.18</v>
      </c>
      <c r="P1818" s="136">
        <v>0.42</v>
      </c>
      <c r="Q1818" s="136">
        <v>0.65</v>
      </c>
      <c r="R1818" s="136" t="s">
        <v>434</v>
      </c>
      <c r="S1818" s="136">
        <v>1.1299999999999999</v>
      </c>
      <c r="T1818" s="136">
        <v>1.77</v>
      </c>
      <c r="U1818" s="136">
        <v>2.5099999999999998</v>
      </c>
      <c r="V1818" s="136">
        <v>2.69</v>
      </c>
      <c r="W1818" s="136">
        <v>2.69</v>
      </c>
      <c r="X1818" s="136">
        <v>2.65</v>
      </c>
      <c r="Y1818" s="136">
        <v>2.54</v>
      </c>
      <c r="Z1818" s="136">
        <v>2.74</v>
      </c>
      <c r="AA1818" s="136">
        <v>2.57</v>
      </c>
    </row>
    <row r="1819" spans="1:27" ht="23.4" thickBot="1">
      <c r="A1819" s="115" t="s">
        <v>3482</v>
      </c>
      <c r="B1819" s="144">
        <v>2.67</v>
      </c>
      <c r="C1819" s="148">
        <v>0.17</v>
      </c>
      <c r="D1819" s="116">
        <f t="shared" si="58"/>
        <v>2022</v>
      </c>
      <c r="G1819" s="141" t="s">
        <v>1656</v>
      </c>
      <c r="H1819" s="116">
        <v>6</v>
      </c>
      <c r="I1819" s="116">
        <v>2022</v>
      </c>
      <c r="J1819" t="str">
        <f t="shared" si="57"/>
        <v>6/04/2022</v>
      </c>
      <c r="N1819" s="137">
        <v>44716</v>
      </c>
      <c r="O1819" s="138">
        <v>0.21</v>
      </c>
      <c r="P1819" s="138">
        <v>0.44</v>
      </c>
      <c r="Q1819" s="138">
        <v>0.67</v>
      </c>
      <c r="R1819" s="138" t="s">
        <v>434</v>
      </c>
      <c r="S1819" s="138">
        <v>1.1499999999999999</v>
      </c>
      <c r="T1819" s="138">
        <v>1.79</v>
      </c>
      <c r="U1819" s="138">
        <v>2.5</v>
      </c>
      <c r="V1819" s="138">
        <v>2.67</v>
      </c>
      <c r="W1819" s="138">
        <v>2.7</v>
      </c>
      <c r="X1819" s="138">
        <v>2.69</v>
      </c>
      <c r="Y1819" s="138">
        <v>2.61</v>
      </c>
      <c r="Z1819" s="138">
        <v>2.81</v>
      </c>
      <c r="AA1819" s="138">
        <v>2.63</v>
      </c>
    </row>
    <row r="1820" spans="1:27" ht="23.4" thickBot="1">
      <c r="A1820" s="115" t="s">
        <v>3483</v>
      </c>
      <c r="B1820" s="143">
        <v>2.66</v>
      </c>
      <c r="C1820" s="147">
        <v>0.23</v>
      </c>
      <c r="D1820" s="116">
        <f t="shared" si="58"/>
        <v>2022</v>
      </c>
      <c r="G1820" s="140" t="s">
        <v>1656</v>
      </c>
      <c r="H1820" s="116">
        <v>7</v>
      </c>
      <c r="I1820" s="116">
        <v>2022</v>
      </c>
      <c r="J1820" t="str">
        <f t="shared" si="57"/>
        <v>7/04/2022</v>
      </c>
      <c r="N1820" s="135">
        <v>44746</v>
      </c>
      <c r="O1820" s="136">
        <v>0.21</v>
      </c>
      <c r="P1820" s="136">
        <v>0.5</v>
      </c>
      <c r="Q1820" s="136">
        <v>0.68</v>
      </c>
      <c r="R1820" s="136" t="s">
        <v>434</v>
      </c>
      <c r="S1820" s="136">
        <v>1.1499999999999999</v>
      </c>
      <c r="T1820" s="136">
        <v>1.78</v>
      </c>
      <c r="U1820" s="136">
        <v>2.4700000000000002</v>
      </c>
      <c r="V1820" s="136">
        <v>2.66</v>
      </c>
      <c r="W1820" s="136">
        <v>2.7</v>
      </c>
      <c r="X1820" s="136">
        <v>2.73</v>
      </c>
      <c r="Y1820" s="136">
        <v>2.66</v>
      </c>
      <c r="Z1820" s="136">
        <v>2.87</v>
      </c>
      <c r="AA1820" s="136">
        <v>2.69</v>
      </c>
    </row>
    <row r="1821" spans="1:27" ht="23.4" thickBot="1">
      <c r="A1821" s="115" t="s">
        <v>3484</v>
      </c>
      <c r="B1821" s="144">
        <v>2.73</v>
      </c>
      <c r="C1821" s="148">
        <v>0.26</v>
      </c>
      <c r="D1821" s="116">
        <f t="shared" si="58"/>
        <v>2022</v>
      </c>
      <c r="G1821" s="141" t="s">
        <v>1656</v>
      </c>
      <c r="H1821" s="116">
        <v>8</v>
      </c>
      <c r="I1821" s="116">
        <v>2022</v>
      </c>
      <c r="J1821" t="str">
        <f t="shared" si="57"/>
        <v>8/04/2022</v>
      </c>
      <c r="N1821" s="137">
        <v>44777</v>
      </c>
      <c r="O1821" s="138">
        <v>0.2</v>
      </c>
      <c r="P1821" s="138">
        <v>0.49</v>
      </c>
      <c r="Q1821" s="138">
        <v>0.7</v>
      </c>
      <c r="R1821" s="138" t="s">
        <v>434</v>
      </c>
      <c r="S1821" s="138">
        <v>1.19</v>
      </c>
      <c r="T1821" s="138">
        <v>1.81</v>
      </c>
      <c r="U1821" s="138">
        <v>2.5299999999999998</v>
      </c>
      <c r="V1821" s="138">
        <v>2.73</v>
      </c>
      <c r="W1821" s="138">
        <v>2.76</v>
      </c>
      <c r="X1821" s="138">
        <v>2.79</v>
      </c>
      <c r="Y1821" s="138">
        <v>2.72</v>
      </c>
      <c r="Z1821" s="138">
        <v>2.94</v>
      </c>
      <c r="AA1821" s="138">
        <v>2.76</v>
      </c>
    </row>
    <row r="1822" spans="1:27" ht="23.4" thickBot="1">
      <c r="A1822" s="115" t="s">
        <v>3485</v>
      </c>
      <c r="B1822" s="143">
        <v>2.73</v>
      </c>
      <c r="C1822" s="147">
        <v>0.3</v>
      </c>
      <c r="D1822" s="116">
        <f t="shared" si="58"/>
        <v>2022</v>
      </c>
      <c r="G1822" s="140" t="s">
        <v>1656</v>
      </c>
      <c r="H1822" s="116">
        <v>11</v>
      </c>
      <c r="I1822" s="116">
        <v>2022</v>
      </c>
      <c r="J1822" t="str">
        <f t="shared" si="57"/>
        <v>11/04/2022</v>
      </c>
      <c r="N1822" s="135">
        <v>44869</v>
      </c>
      <c r="O1822" s="136">
        <v>0.22</v>
      </c>
      <c r="P1822" s="136">
        <v>0.54</v>
      </c>
      <c r="Q1822" s="136">
        <v>0.77</v>
      </c>
      <c r="R1822" s="136" t="s">
        <v>434</v>
      </c>
      <c r="S1822" s="136">
        <v>1.23</v>
      </c>
      <c r="T1822" s="136">
        <v>1.85</v>
      </c>
      <c r="U1822" s="136">
        <v>2.5</v>
      </c>
      <c r="V1822" s="136">
        <v>2.73</v>
      </c>
      <c r="W1822" s="136">
        <v>2.79</v>
      </c>
      <c r="X1822" s="136">
        <v>2.84</v>
      </c>
      <c r="Y1822" s="136">
        <v>2.79</v>
      </c>
      <c r="Z1822" s="136">
        <v>3.02</v>
      </c>
      <c r="AA1822" s="136">
        <v>2.84</v>
      </c>
    </row>
    <row r="1823" spans="1:27" ht="23.4" thickBot="1">
      <c r="A1823" s="115" t="s">
        <v>3486</v>
      </c>
      <c r="B1823" s="144">
        <v>2.58</v>
      </c>
      <c r="C1823" s="148">
        <v>0.3</v>
      </c>
      <c r="D1823" s="116">
        <f t="shared" si="58"/>
        <v>2022</v>
      </c>
      <c r="G1823" s="141" t="s">
        <v>1656</v>
      </c>
      <c r="H1823" s="116">
        <v>12</v>
      </c>
      <c r="I1823" s="116">
        <v>2022</v>
      </c>
      <c r="J1823" t="str">
        <f t="shared" si="57"/>
        <v>12/04/2022</v>
      </c>
      <c r="N1823" s="137">
        <v>44899</v>
      </c>
      <c r="O1823" s="138">
        <v>0.21</v>
      </c>
      <c r="P1823" s="138">
        <v>0.52</v>
      </c>
      <c r="Q1823" s="138">
        <v>0.74</v>
      </c>
      <c r="R1823" s="138" t="s">
        <v>434</v>
      </c>
      <c r="S1823" s="138">
        <v>1.2</v>
      </c>
      <c r="T1823" s="138">
        <v>1.77</v>
      </c>
      <c r="U1823" s="138">
        <v>2.39</v>
      </c>
      <c r="V1823" s="138">
        <v>2.58</v>
      </c>
      <c r="W1823" s="138">
        <v>2.66</v>
      </c>
      <c r="X1823" s="138">
        <v>2.73</v>
      </c>
      <c r="Y1823" s="138">
        <v>2.72</v>
      </c>
      <c r="Z1823" s="138">
        <v>2.99</v>
      </c>
      <c r="AA1823" s="138">
        <v>2.82</v>
      </c>
    </row>
    <row r="1824" spans="1:27" ht="23.4" thickBot="1">
      <c r="A1824" s="115" t="s">
        <v>3487</v>
      </c>
      <c r="B1824" s="143">
        <v>2.57</v>
      </c>
      <c r="C1824" s="147">
        <v>0.33</v>
      </c>
      <c r="D1824" s="116">
        <f t="shared" si="58"/>
        <v>2022</v>
      </c>
      <c r="G1824" s="140" t="s">
        <v>1656</v>
      </c>
      <c r="H1824" s="116">
        <v>13</v>
      </c>
      <c r="I1824" s="116">
        <v>2022</v>
      </c>
      <c r="J1824" t="str">
        <f t="shared" si="57"/>
        <v>13/04/2022</v>
      </c>
      <c r="N1824" s="136" t="s">
        <v>1538</v>
      </c>
      <c r="O1824" s="136">
        <v>0.26</v>
      </c>
      <c r="P1824" s="136">
        <v>0.52</v>
      </c>
      <c r="Q1824" s="136">
        <v>0.75</v>
      </c>
      <c r="R1824" s="136" t="s">
        <v>434</v>
      </c>
      <c r="S1824" s="136">
        <v>1.2</v>
      </c>
      <c r="T1824" s="136">
        <v>1.78</v>
      </c>
      <c r="U1824" s="136">
        <v>2.37</v>
      </c>
      <c r="V1824" s="136">
        <v>2.57</v>
      </c>
      <c r="W1824" s="136">
        <v>2.66</v>
      </c>
      <c r="X1824" s="136">
        <v>2.71</v>
      </c>
      <c r="Y1824" s="136">
        <v>2.7</v>
      </c>
      <c r="Z1824" s="136">
        <v>2.97</v>
      </c>
      <c r="AA1824" s="136">
        <v>2.81</v>
      </c>
    </row>
    <row r="1825" spans="1:27" ht="23.4" thickBot="1">
      <c r="A1825" s="115" t="s">
        <v>3488</v>
      </c>
      <c r="B1825" s="144">
        <v>2.67</v>
      </c>
      <c r="C1825" s="148">
        <v>0.37</v>
      </c>
      <c r="D1825" s="116">
        <f t="shared" si="58"/>
        <v>2022</v>
      </c>
      <c r="G1825" s="141" t="s">
        <v>1656</v>
      </c>
      <c r="H1825" s="116">
        <v>14</v>
      </c>
      <c r="I1825" s="116">
        <v>2022</v>
      </c>
      <c r="J1825" t="str">
        <f t="shared" si="57"/>
        <v>14/04/2022</v>
      </c>
      <c r="N1825" s="138" t="s">
        <v>1539</v>
      </c>
      <c r="O1825" s="138">
        <v>0.37</v>
      </c>
      <c r="P1825" s="138">
        <v>0.56999999999999995</v>
      </c>
      <c r="Q1825" s="138">
        <v>0.79</v>
      </c>
      <c r="R1825" s="138" t="s">
        <v>434</v>
      </c>
      <c r="S1825" s="138">
        <v>1.25</v>
      </c>
      <c r="T1825" s="138">
        <v>1.84</v>
      </c>
      <c r="U1825" s="138">
        <v>2.4700000000000002</v>
      </c>
      <c r="V1825" s="138">
        <v>2.67</v>
      </c>
      <c r="W1825" s="138">
        <v>2.79</v>
      </c>
      <c r="X1825" s="138">
        <v>2.84</v>
      </c>
      <c r="Y1825" s="138">
        <v>2.83</v>
      </c>
      <c r="Z1825" s="138">
        <v>3.09</v>
      </c>
      <c r="AA1825" s="138">
        <v>2.92</v>
      </c>
    </row>
    <row r="1826" spans="1:27" ht="23.4" thickBot="1">
      <c r="A1826" s="115" t="s">
        <v>3489</v>
      </c>
      <c r="B1826" s="143">
        <v>2.68</v>
      </c>
      <c r="C1826" s="147">
        <v>0.4</v>
      </c>
      <c r="D1826" s="116">
        <f t="shared" si="58"/>
        <v>2022</v>
      </c>
      <c r="G1826" s="140" t="s">
        <v>1656</v>
      </c>
      <c r="H1826" s="116">
        <v>18</v>
      </c>
      <c r="I1826" s="116">
        <v>2022</v>
      </c>
      <c r="J1826" t="str">
        <f t="shared" si="57"/>
        <v>18/04/2022</v>
      </c>
      <c r="N1826" s="136" t="s">
        <v>1540</v>
      </c>
      <c r="O1826" s="136">
        <v>0.38</v>
      </c>
      <c r="P1826" s="136">
        <v>0.6</v>
      </c>
      <c r="Q1826" s="136">
        <v>0.81</v>
      </c>
      <c r="R1826" s="136" t="s">
        <v>434</v>
      </c>
      <c r="S1826" s="136">
        <v>1.27</v>
      </c>
      <c r="T1826" s="136">
        <v>1.84</v>
      </c>
      <c r="U1826" s="136">
        <v>2.46</v>
      </c>
      <c r="V1826" s="136">
        <v>2.68</v>
      </c>
      <c r="W1826" s="136">
        <v>2.79</v>
      </c>
      <c r="X1826" s="136">
        <v>2.85</v>
      </c>
      <c r="Y1826" s="136">
        <v>2.85</v>
      </c>
      <c r="Z1826" s="136">
        <v>3.12</v>
      </c>
      <c r="AA1826" s="136">
        <v>2.95</v>
      </c>
    </row>
    <row r="1827" spans="1:27" ht="23.4" thickBot="1">
      <c r="A1827" s="115" t="s">
        <v>3490</v>
      </c>
      <c r="B1827" s="144">
        <v>2.81</v>
      </c>
      <c r="C1827" s="148">
        <v>0.45</v>
      </c>
      <c r="D1827" s="116">
        <f t="shared" si="58"/>
        <v>2022</v>
      </c>
      <c r="G1827" s="141" t="s">
        <v>1656</v>
      </c>
      <c r="H1827" s="116">
        <v>19</v>
      </c>
      <c r="I1827" s="116">
        <v>2022</v>
      </c>
      <c r="J1827" t="str">
        <f t="shared" si="57"/>
        <v>19/04/2022</v>
      </c>
      <c r="N1827" s="138" t="s">
        <v>1541</v>
      </c>
      <c r="O1827" s="138">
        <v>0.37</v>
      </c>
      <c r="P1827" s="138">
        <v>0.57999999999999996</v>
      </c>
      <c r="Q1827" s="138">
        <v>0.81</v>
      </c>
      <c r="R1827" s="138" t="s">
        <v>434</v>
      </c>
      <c r="S1827" s="138">
        <v>1.28</v>
      </c>
      <c r="T1827" s="138">
        <v>1.94</v>
      </c>
      <c r="U1827" s="138">
        <v>2.61</v>
      </c>
      <c r="V1827" s="138">
        <v>2.81</v>
      </c>
      <c r="W1827" s="138">
        <v>2.91</v>
      </c>
      <c r="X1827" s="138">
        <v>2.95</v>
      </c>
      <c r="Y1827" s="138">
        <v>2.93</v>
      </c>
      <c r="Z1827" s="138">
        <v>3.19</v>
      </c>
      <c r="AA1827" s="138">
        <v>3.01</v>
      </c>
    </row>
    <row r="1828" spans="1:27" ht="23.4" thickBot="1">
      <c r="A1828" s="115" t="s">
        <v>3491</v>
      </c>
      <c r="B1828" s="143">
        <v>2.79</v>
      </c>
      <c r="C1828" s="147">
        <v>0.35</v>
      </c>
      <c r="D1828" s="116">
        <f t="shared" si="58"/>
        <v>2022</v>
      </c>
      <c r="G1828" s="140" t="s">
        <v>1656</v>
      </c>
      <c r="H1828" s="116">
        <v>20</v>
      </c>
      <c r="I1828" s="116">
        <v>2022</v>
      </c>
      <c r="J1828" t="str">
        <f t="shared" si="57"/>
        <v>20/04/2022</v>
      </c>
      <c r="N1828" s="136" t="s">
        <v>1542</v>
      </c>
      <c r="O1828" s="136">
        <v>0.35</v>
      </c>
      <c r="P1828" s="136">
        <v>0.56000000000000005</v>
      </c>
      <c r="Q1828" s="136">
        <v>0.82</v>
      </c>
      <c r="R1828" s="136" t="s">
        <v>434</v>
      </c>
      <c r="S1828" s="136">
        <v>1.29</v>
      </c>
      <c r="T1828" s="136">
        <v>1.93</v>
      </c>
      <c r="U1828" s="136">
        <v>2.6</v>
      </c>
      <c r="V1828" s="136">
        <v>2.79</v>
      </c>
      <c r="W1828" s="136">
        <v>2.87</v>
      </c>
      <c r="X1828" s="136">
        <v>2.88</v>
      </c>
      <c r="Y1828" s="136">
        <v>2.85</v>
      </c>
      <c r="Z1828" s="136">
        <v>3.08</v>
      </c>
      <c r="AA1828" s="136">
        <v>2.9</v>
      </c>
    </row>
    <row r="1829" spans="1:27" ht="23.4" thickBot="1">
      <c r="A1829" s="115" t="s">
        <v>3492</v>
      </c>
      <c r="B1829" s="144">
        <v>2.87</v>
      </c>
      <c r="C1829" s="148">
        <v>0.32</v>
      </c>
      <c r="D1829" s="116">
        <f t="shared" si="58"/>
        <v>2022</v>
      </c>
      <c r="G1829" s="141" t="s">
        <v>1656</v>
      </c>
      <c r="H1829" s="116">
        <v>21</v>
      </c>
      <c r="I1829" s="116">
        <v>2022</v>
      </c>
      <c r="J1829" t="str">
        <f t="shared" si="57"/>
        <v>21/04/2022</v>
      </c>
      <c r="N1829" s="138" t="s">
        <v>1543</v>
      </c>
      <c r="O1829" s="138">
        <v>0.5</v>
      </c>
      <c r="P1829" s="138">
        <v>0.65</v>
      </c>
      <c r="Q1829" s="138">
        <v>0.83</v>
      </c>
      <c r="R1829" s="138" t="s">
        <v>434</v>
      </c>
      <c r="S1829" s="138">
        <v>1.32</v>
      </c>
      <c r="T1829" s="138">
        <v>2.0099999999999998</v>
      </c>
      <c r="U1829" s="138">
        <v>2.68</v>
      </c>
      <c r="V1829" s="138">
        <v>2.87</v>
      </c>
      <c r="W1829" s="138">
        <v>2.96</v>
      </c>
      <c r="X1829" s="138">
        <v>2.96</v>
      </c>
      <c r="Y1829" s="138">
        <v>2.9</v>
      </c>
      <c r="Z1829" s="138">
        <v>3.12</v>
      </c>
      <c r="AA1829" s="138">
        <v>2.94</v>
      </c>
    </row>
    <row r="1830" spans="1:27" ht="23.4" thickBot="1">
      <c r="A1830" s="115" t="s">
        <v>3493</v>
      </c>
      <c r="B1830" s="143">
        <v>2.88</v>
      </c>
      <c r="C1830" s="147">
        <v>0.37</v>
      </c>
      <c r="D1830" s="116">
        <f t="shared" si="58"/>
        <v>2022</v>
      </c>
      <c r="G1830" s="140" t="s">
        <v>1656</v>
      </c>
      <c r="H1830" s="116">
        <v>22</v>
      </c>
      <c r="I1830" s="116">
        <v>2022</v>
      </c>
      <c r="J1830" t="str">
        <f t="shared" si="57"/>
        <v>22/04/2022</v>
      </c>
      <c r="N1830" s="136" t="s">
        <v>1544</v>
      </c>
      <c r="O1830" s="136">
        <v>0.46</v>
      </c>
      <c r="P1830" s="136">
        <v>0.64</v>
      </c>
      <c r="Q1830" s="136">
        <v>0.83</v>
      </c>
      <c r="R1830" s="136" t="s">
        <v>434</v>
      </c>
      <c r="S1830" s="136">
        <v>1.34</v>
      </c>
      <c r="T1830" s="136">
        <v>2.06</v>
      </c>
      <c r="U1830" s="136">
        <v>2.72</v>
      </c>
      <c r="V1830" s="136">
        <v>2.88</v>
      </c>
      <c r="W1830" s="136">
        <v>2.94</v>
      </c>
      <c r="X1830" s="136">
        <v>2.95</v>
      </c>
      <c r="Y1830" s="136">
        <v>2.9</v>
      </c>
      <c r="Z1830" s="136">
        <v>3.14</v>
      </c>
      <c r="AA1830" s="136">
        <v>2.95</v>
      </c>
    </row>
    <row r="1831" spans="1:27" ht="23.4" thickBot="1">
      <c r="A1831" s="115" t="s">
        <v>3494</v>
      </c>
      <c r="B1831" s="144">
        <v>2.79</v>
      </c>
      <c r="C1831" s="148">
        <v>0.37</v>
      </c>
      <c r="D1831" s="116">
        <f t="shared" si="58"/>
        <v>2022</v>
      </c>
      <c r="G1831" s="141" t="s">
        <v>1656</v>
      </c>
      <c r="H1831" s="116">
        <v>25</v>
      </c>
      <c r="I1831" s="116">
        <v>2022</v>
      </c>
      <c r="J1831" t="str">
        <f t="shared" si="57"/>
        <v>25/04/2022</v>
      </c>
      <c r="N1831" s="138" t="s">
        <v>1545</v>
      </c>
      <c r="O1831" s="138">
        <v>0.4</v>
      </c>
      <c r="P1831" s="138">
        <v>0.61</v>
      </c>
      <c r="Q1831" s="138">
        <v>0.91</v>
      </c>
      <c r="R1831" s="138" t="s">
        <v>434</v>
      </c>
      <c r="S1831" s="138">
        <v>1.42</v>
      </c>
      <c r="T1831" s="138">
        <v>2.0299999999999998</v>
      </c>
      <c r="U1831" s="138">
        <v>2.63</v>
      </c>
      <c r="V1831" s="138">
        <v>2.79</v>
      </c>
      <c r="W1831" s="138">
        <v>2.84</v>
      </c>
      <c r="X1831" s="138">
        <v>2.85</v>
      </c>
      <c r="Y1831" s="138">
        <v>2.81</v>
      </c>
      <c r="Z1831" s="138">
        <v>3.06</v>
      </c>
      <c r="AA1831" s="138">
        <v>2.88</v>
      </c>
    </row>
    <row r="1832" spans="1:27" ht="23.4" thickBot="1">
      <c r="A1832" s="115" t="s">
        <v>3495</v>
      </c>
      <c r="B1832" s="143">
        <v>2.72</v>
      </c>
      <c r="C1832" s="147">
        <v>0.4</v>
      </c>
      <c r="D1832" s="116">
        <f t="shared" si="58"/>
        <v>2022</v>
      </c>
      <c r="G1832" s="140" t="s">
        <v>1656</v>
      </c>
      <c r="H1832" s="116">
        <v>26</v>
      </c>
      <c r="I1832" s="116">
        <v>2022</v>
      </c>
      <c r="J1832" t="str">
        <f t="shared" si="57"/>
        <v>26/04/2022</v>
      </c>
      <c r="N1832" s="136" t="s">
        <v>1546</v>
      </c>
      <c r="O1832" s="136">
        <v>0.38</v>
      </c>
      <c r="P1832" s="136">
        <v>0.61</v>
      </c>
      <c r="Q1832" s="136">
        <v>0.83</v>
      </c>
      <c r="R1832" s="136" t="s">
        <v>434</v>
      </c>
      <c r="S1832" s="136">
        <v>1.4</v>
      </c>
      <c r="T1832" s="136">
        <v>1.99</v>
      </c>
      <c r="U1832" s="136">
        <v>2.54</v>
      </c>
      <c r="V1832" s="136">
        <v>2.72</v>
      </c>
      <c r="W1832" s="136">
        <v>2.79</v>
      </c>
      <c r="X1832" s="136">
        <v>2.8</v>
      </c>
      <c r="Y1832" s="136">
        <v>2.77</v>
      </c>
      <c r="Z1832" s="136">
        <v>3.03</v>
      </c>
      <c r="AA1832" s="136">
        <v>2.86</v>
      </c>
    </row>
    <row r="1833" spans="1:27" ht="23.4" thickBot="1">
      <c r="A1833" s="115" t="s">
        <v>3496</v>
      </c>
      <c r="B1833" s="144">
        <v>2.75</v>
      </c>
      <c r="C1833" s="148">
        <v>0.43</v>
      </c>
      <c r="D1833" s="116">
        <f t="shared" si="58"/>
        <v>2022</v>
      </c>
      <c r="G1833" s="141" t="s">
        <v>1656</v>
      </c>
      <c r="H1833" s="116">
        <v>27</v>
      </c>
      <c r="I1833" s="116">
        <v>2022</v>
      </c>
      <c r="J1833" t="str">
        <f t="shared" si="57"/>
        <v>27/04/2022</v>
      </c>
      <c r="N1833" s="138" t="s">
        <v>1547</v>
      </c>
      <c r="O1833" s="138">
        <v>0.37</v>
      </c>
      <c r="P1833" s="138">
        <v>0.63</v>
      </c>
      <c r="Q1833" s="138">
        <v>0.82</v>
      </c>
      <c r="R1833" s="138" t="s">
        <v>434</v>
      </c>
      <c r="S1833" s="138">
        <v>1.39</v>
      </c>
      <c r="T1833" s="138">
        <v>1.97</v>
      </c>
      <c r="U1833" s="138">
        <v>2.58</v>
      </c>
      <c r="V1833" s="138">
        <v>2.75</v>
      </c>
      <c r="W1833" s="138">
        <v>2.81</v>
      </c>
      <c r="X1833" s="138">
        <v>2.84</v>
      </c>
      <c r="Y1833" s="138">
        <v>2.82</v>
      </c>
      <c r="Z1833" s="138">
        <v>3.08</v>
      </c>
      <c r="AA1833" s="138">
        <v>2.91</v>
      </c>
    </row>
    <row r="1834" spans="1:27" ht="23.4" thickBot="1">
      <c r="A1834" s="115" t="s">
        <v>3497</v>
      </c>
      <c r="B1834" s="143">
        <v>2.8</v>
      </c>
      <c r="C1834" s="147">
        <v>0.36</v>
      </c>
      <c r="D1834" s="116">
        <f t="shared" si="58"/>
        <v>2022</v>
      </c>
      <c r="G1834" s="140" t="s">
        <v>1656</v>
      </c>
      <c r="H1834" s="116">
        <v>28</v>
      </c>
      <c r="I1834" s="116">
        <v>2022</v>
      </c>
      <c r="J1834" t="str">
        <f t="shared" si="57"/>
        <v>28/04/2022</v>
      </c>
      <c r="N1834" s="136" t="s">
        <v>1548</v>
      </c>
      <c r="O1834" s="136">
        <v>0.37</v>
      </c>
      <c r="P1834" s="136">
        <v>0.71</v>
      </c>
      <c r="Q1834" s="136">
        <v>0.82</v>
      </c>
      <c r="R1834" s="136" t="s">
        <v>434</v>
      </c>
      <c r="S1834" s="136">
        <v>1.38</v>
      </c>
      <c r="T1834" s="136">
        <v>2.04</v>
      </c>
      <c r="U1834" s="136">
        <v>2.63</v>
      </c>
      <c r="V1834" s="136">
        <v>2.8</v>
      </c>
      <c r="W1834" s="136">
        <v>2.86</v>
      </c>
      <c r="X1834" s="136">
        <v>2.88</v>
      </c>
      <c r="Y1834" s="136">
        <v>2.85</v>
      </c>
      <c r="Z1834" s="136">
        <v>3.1</v>
      </c>
      <c r="AA1834" s="136">
        <v>2.92</v>
      </c>
    </row>
    <row r="1835" spans="1:27" ht="23.4" thickBot="1">
      <c r="A1835" s="115" t="s">
        <v>3498</v>
      </c>
      <c r="B1835" s="144">
        <v>2.87</v>
      </c>
      <c r="C1835" s="148">
        <v>0.46</v>
      </c>
      <c r="D1835" s="116">
        <f t="shared" si="58"/>
        <v>2022</v>
      </c>
      <c r="G1835" s="141" t="s">
        <v>1656</v>
      </c>
      <c r="H1835" s="116">
        <v>29</v>
      </c>
      <c r="I1835" s="116">
        <v>2022</v>
      </c>
      <c r="J1835" t="str">
        <f t="shared" si="57"/>
        <v>29/04/2022</v>
      </c>
      <c r="N1835" s="138" t="s">
        <v>1549</v>
      </c>
      <c r="O1835" s="138">
        <v>0.37</v>
      </c>
      <c r="P1835" s="138">
        <v>0.73</v>
      </c>
      <c r="Q1835" s="138">
        <v>0.85</v>
      </c>
      <c r="R1835" s="138" t="s">
        <v>434</v>
      </c>
      <c r="S1835" s="138">
        <v>1.41</v>
      </c>
      <c r="T1835" s="138">
        <v>2.1</v>
      </c>
      <c r="U1835" s="138">
        <v>2.7</v>
      </c>
      <c r="V1835" s="138">
        <v>2.87</v>
      </c>
      <c r="W1835" s="138">
        <v>2.92</v>
      </c>
      <c r="X1835" s="138">
        <v>2.94</v>
      </c>
      <c r="Y1835" s="138">
        <v>2.89</v>
      </c>
      <c r="Z1835" s="138">
        <v>3.14</v>
      </c>
      <c r="AA1835" s="138">
        <v>2.96</v>
      </c>
    </row>
    <row r="1836" spans="1:27" ht="23.4" thickBot="1">
      <c r="A1836" s="115" t="s">
        <v>3499</v>
      </c>
      <c r="B1836" s="143">
        <v>2.93</v>
      </c>
      <c r="C1836" s="147">
        <v>0.63</v>
      </c>
      <c r="D1836" s="116">
        <f t="shared" si="58"/>
        <v>2022</v>
      </c>
      <c r="G1836" s="140" t="s">
        <v>1657</v>
      </c>
      <c r="H1836" s="116">
        <v>2</v>
      </c>
      <c r="I1836" s="116">
        <v>2022</v>
      </c>
      <c r="J1836" t="str">
        <f t="shared" si="57"/>
        <v>2/05/2022</v>
      </c>
      <c r="N1836" s="135">
        <v>44597</v>
      </c>
      <c r="O1836" s="136">
        <v>0.41</v>
      </c>
      <c r="P1836" s="136">
        <v>0.71</v>
      </c>
      <c r="Q1836" s="136">
        <v>0.9</v>
      </c>
      <c r="R1836" s="136" t="s">
        <v>434</v>
      </c>
      <c r="S1836" s="136">
        <v>1.49</v>
      </c>
      <c r="T1836" s="136">
        <v>2.1</v>
      </c>
      <c r="U1836" s="136">
        <v>2.73</v>
      </c>
      <c r="V1836" s="136">
        <v>2.93</v>
      </c>
      <c r="W1836" s="136">
        <v>3.01</v>
      </c>
      <c r="X1836" s="136">
        <v>3.04</v>
      </c>
      <c r="Y1836" s="136">
        <v>2.99</v>
      </c>
      <c r="Z1836" s="136">
        <v>3.26</v>
      </c>
      <c r="AA1836" s="136">
        <v>3.07</v>
      </c>
    </row>
    <row r="1837" spans="1:27" ht="23.4" thickBot="1">
      <c r="A1837" s="115" t="s">
        <v>3500</v>
      </c>
      <c r="B1837" s="144">
        <v>2.95</v>
      </c>
      <c r="C1837" s="148">
        <v>0.56000000000000005</v>
      </c>
      <c r="D1837" s="116">
        <f t="shared" si="58"/>
        <v>2022</v>
      </c>
      <c r="G1837" s="141" t="s">
        <v>1657</v>
      </c>
      <c r="H1837" s="116">
        <v>3</v>
      </c>
      <c r="I1837" s="116">
        <v>2022</v>
      </c>
      <c r="J1837" t="str">
        <f t="shared" si="57"/>
        <v>3/05/2022</v>
      </c>
      <c r="N1837" s="137">
        <v>44625</v>
      </c>
      <c r="O1837" s="138">
        <v>0.48</v>
      </c>
      <c r="P1837" s="138">
        <v>0.77</v>
      </c>
      <c r="Q1837" s="138">
        <v>0.91</v>
      </c>
      <c r="R1837" s="138" t="s">
        <v>434</v>
      </c>
      <c r="S1837" s="138">
        <v>1.45</v>
      </c>
      <c r="T1837" s="138">
        <v>2.16</v>
      </c>
      <c r="U1837" s="138">
        <v>2.78</v>
      </c>
      <c r="V1837" s="138">
        <v>2.95</v>
      </c>
      <c r="W1837" s="138">
        <v>3.01</v>
      </c>
      <c r="X1837" s="138">
        <v>3.03</v>
      </c>
      <c r="Y1837" s="138">
        <v>2.97</v>
      </c>
      <c r="Z1837" s="138">
        <v>3.21</v>
      </c>
      <c r="AA1837" s="138">
        <v>3.03</v>
      </c>
    </row>
    <row r="1838" spans="1:27" ht="23.4" thickBot="1">
      <c r="A1838" s="115" t="s">
        <v>3501</v>
      </c>
      <c r="B1838" s="143">
        <v>2.85</v>
      </c>
      <c r="C1838" s="147">
        <v>0.51</v>
      </c>
      <c r="D1838" s="116">
        <f t="shared" si="58"/>
        <v>2022</v>
      </c>
      <c r="G1838" s="140" t="s">
        <v>1657</v>
      </c>
      <c r="H1838" s="116">
        <v>4</v>
      </c>
      <c r="I1838" s="116">
        <v>2022</v>
      </c>
      <c r="J1838" t="str">
        <f t="shared" si="57"/>
        <v>4/05/2022</v>
      </c>
      <c r="N1838" s="135">
        <v>44656</v>
      </c>
      <c r="O1838" s="136">
        <v>0.49</v>
      </c>
      <c r="P1838" s="136">
        <v>0.74</v>
      </c>
      <c r="Q1838" s="136">
        <v>0.89</v>
      </c>
      <c r="R1838" s="136" t="s">
        <v>434</v>
      </c>
      <c r="S1838" s="136">
        <v>1.44</v>
      </c>
      <c r="T1838" s="136">
        <v>2.0699999999999998</v>
      </c>
      <c r="U1838" s="136">
        <v>2.66</v>
      </c>
      <c r="V1838" s="136">
        <v>2.85</v>
      </c>
      <c r="W1838" s="136">
        <v>2.93</v>
      </c>
      <c r="X1838" s="136">
        <v>2.97</v>
      </c>
      <c r="Y1838" s="136">
        <v>2.93</v>
      </c>
      <c r="Z1838" s="136">
        <v>3.21</v>
      </c>
      <c r="AA1838" s="136">
        <v>3.01</v>
      </c>
    </row>
    <row r="1839" spans="1:27" ht="23.4" thickBot="1">
      <c r="A1839" s="115" t="s">
        <v>3502</v>
      </c>
      <c r="B1839" s="144">
        <v>2.91</v>
      </c>
      <c r="C1839" s="148">
        <v>0.64</v>
      </c>
      <c r="D1839" s="116">
        <f t="shared" si="58"/>
        <v>2022</v>
      </c>
      <c r="G1839" s="141" t="s">
        <v>1657</v>
      </c>
      <c r="H1839" s="116">
        <v>5</v>
      </c>
      <c r="I1839" s="116">
        <v>2022</v>
      </c>
      <c r="J1839" t="str">
        <f t="shared" si="57"/>
        <v>5/05/2022</v>
      </c>
      <c r="N1839" s="137">
        <v>44686</v>
      </c>
      <c r="O1839" s="138">
        <v>0.49</v>
      </c>
      <c r="P1839" s="138">
        <v>0.71</v>
      </c>
      <c r="Q1839" s="138">
        <v>0.85</v>
      </c>
      <c r="R1839" s="138" t="s">
        <v>434</v>
      </c>
      <c r="S1839" s="138">
        <v>1.37</v>
      </c>
      <c r="T1839" s="138">
        <v>2.08</v>
      </c>
      <c r="U1839" s="138">
        <v>2.71</v>
      </c>
      <c r="V1839" s="138">
        <v>2.91</v>
      </c>
      <c r="W1839" s="138">
        <v>3.01</v>
      </c>
      <c r="X1839" s="138">
        <v>3.07</v>
      </c>
      <c r="Y1839" s="138">
        <v>3.05</v>
      </c>
      <c r="Z1839" s="138">
        <v>3.35</v>
      </c>
      <c r="AA1839" s="138">
        <v>3.15</v>
      </c>
    </row>
    <row r="1840" spans="1:27" ht="23.4" thickBot="1">
      <c r="A1840" s="115" t="s">
        <v>3503</v>
      </c>
      <c r="B1840" s="143">
        <v>2.94</v>
      </c>
      <c r="C1840" s="147">
        <v>0.72</v>
      </c>
      <c r="D1840" s="116">
        <f t="shared" si="58"/>
        <v>2022</v>
      </c>
      <c r="G1840" s="140" t="s">
        <v>1657</v>
      </c>
      <c r="H1840" s="116">
        <v>6</v>
      </c>
      <c r="I1840" s="116">
        <v>2022</v>
      </c>
      <c r="J1840" t="str">
        <f t="shared" si="57"/>
        <v>6/05/2022</v>
      </c>
      <c r="N1840" s="135">
        <v>44717</v>
      </c>
      <c r="O1840" s="136">
        <v>0.48</v>
      </c>
      <c r="P1840" s="136">
        <v>0.72</v>
      </c>
      <c r="Q1840" s="136">
        <v>0.85</v>
      </c>
      <c r="R1840" s="136" t="s">
        <v>434</v>
      </c>
      <c r="S1840" s="136">
        <v>1.41</v>
      </c>
      <c r="T1840" s="136">
        <v>2.08</v>
      </c>
      <c r="U1840" s="136">
        <v>2.72</v>
      </c>
      <c r="V1840" s="136">
        <v>2.94</v>
      </c>
      <c r="W1840" s="136">
        <v>3.06</v>
      </c>
      <c r="X1840" s="136">
        <v>3.13</v>
      </c>
      <c r="Y1840" s="136">
        <v>3.12</v>
      </c>
      <c r="Z1840" s="136">
        <v>3.43</v>
      </c>
      <c r="AA1840" s="136">
        <v>3.23</v>
      </c>
    </row>
    <row r="1841" spans="1:27" ht="23.4" thickBot="1">
      <c r="A1841" s="115" t="s">
        <v>3504</v>
      </c>
      <c r="B1841" s="144">
        <v>2.81</v>
      </c>
      <c r="C1841" s="148">
        <v>0.76</v>
      </c>
      <c r="D1841" s="116">
        <f t="shared" si="58"/>
        <v>2022</v>
      </c>
      <c r="G1841" s="141" t="s">
        <v>1657</v>
      </c>
      <c r="H1841" s="116">
        <v>9</v>
      </c>
      <c r="I1841" s="116">
        <v>2022</v>
      </c>
      <c r="J1841" t="str">
        <f t="shared" si="57"/>
        <v>9/05/2022</v>
      </c>
      <c r="N1841" s="137">
        <v>44809</v>
      </c>
      <c r="O1841" s="138">
        <v>0.51</v>
      </c>
      <c r="P1841" s="138">
        <v>0.73</v>
      </c>
      <c r="Q1841" s="138">
        <v>0.92</v>
      </c>
      <c r="R1841" s="138" t="s">
        <v>434</v>
      </c>
      <c r="S1841" s="138">
        <v>1.43</v>
      </c>
      <c r="T1841" s="138">
        <v>1.99</v>
      </c>
      <c r="U1841" s="138">
        <v>2.61</v>
      </c>
      <c r="V1841" s="138">
        <v>2.81</v>
      </c>
      <c r="W1841" s="138">
        <v>2.95</v>
      </c>
      <c r="X1841" s="138">
        <v>3.04</v>
      </c>
      <c r="Y1841" s="138">
        <v>3.05</v>
      </c>
      <c r="Z1841" s="138">
        <v>3.38</v>
      </c>
      <c r="AA1841" s="138">
        <v>3.19</v>
      </c>
    </row>
    <row r="1842" spans="1:27" ht="23.4" thickBot="1">
      <c r="A1842" s="115" t="s">
        <v>3505</v>
      </c>
      <c r="B1842" s="143">
        <v>2.81</v>
      </c>
      <c r="C1842" s="147">
        <v>0.77</v>
      </c>
      <c r="D1842" s="116">
        <f t="shared" si="58"/>
        <v>2022</v>
      </c>
      <c r="G1842" s="140" t="s">
        <v>1657</v>
      </c>
      <c r="H1842" s="116">
        <v>10</v>
      </c>
      <c r="I1842" s="116">
        <v>2022</v>
      </c>
      <c r="J1842" t="str">
        <f t="shared" si="57"/>
        <v>10/05/2022</v>
      </c>
      <c r="N1842" s="135">
        <v>44839</v>
      </c>
      <c r="O1842" s="136">
        <v>0.56999999999999995</v>
      </c>
      <c r="P1842" s="136">
        <v>0.75</v>
      </c>
      <c r="Q1842" s="136">
        <v>0.89</v>
      </c>
      <c r="R1842" s="136" t="s">
        <v>434</v>
      </c>
      <c r="S1842" s="136">
        <v>1.44</v>
      </c>
      <c r="T1842" s="136">
        <v>2.0099999999999998</v>
      </c>
      <c r="U1842" s="136">
        <v>2.62</v>
      </c>
      <c r="V1842" s="136">
        <v>2.81</v>
      </c>
      <c r="W1842" s="136">
        <v>2.91</v>
      </c>
      <c r="X1842" s="136">
        <v>2.99</v>
      </c>
      <c r="Y1842" s="136">
        <v>2.99</v>
      </c>
      <c r="Z1842" s="136">
        <v>3.31</v>
      </c>
      <c r="AA1842" s="136">
        <v>3.12</v>
      </c>
    </row>
    <row r="1843" spans="1:27" ht="23.4" thickBot="1">
      <c r="A1843" s="115" t="s">
        <v>3506</v>
      </c>
      <c r="B1843" s="144">
        <v>2.81</v>
      </c>
      <c r="C1843" s="148">
        <v>0.62</v>
      </c>
      <c r="D1843" s="116">
        <f t="shared" si="58"/>
        <v>2022</v>
      </c>
      <c r="G1843" s="141" t="s">
        <v>1657</v>
      </c>
      <c r="H1843" s="116">
        <v>11</v>
      </c>
      <c r="I1843" s="116">
        <v>2022</v>
      </c>
      <c r="J1843" t="str">
        <f t="shared" si="57"/>
        <v>11/05/2022</v>
      </c>
      <c r="N1843" s="137">
        <v>44870</v>
      </c>
      <c r="O1843" s="138">
        <v>0.59</v>
      </c>
      <c r="P1843" s="138">
        <v>0.77</v>
      </c>
      <c r="Q1843" s="138">
        <v>0.91</v>
      </c>
      <c r="R1843" s="138" t="s">
        <v>434</v>
      </c>
      <c r="S1843" s="138">
        <v>1.43</v>
      </c>
      <c r="T1843" s="138">
        <v>1.99</v>
      </c>
      <c r="U1843" s="138">
        <v>2.66</v>
      </c>
      <c r="V1843" s="138">
        <v>2.81</v>
      </c>
      <c r="W1843" s="138">
        <v>2.89</v>
      </c>
      <c r="X1843" s="138">
        <v>2.94</v>
      </c>
      <c r="Y1843" s="138">
        <v>2.91</v>
      </c>
      <c r="Z1843" s="138">
        <v>3.25</v>
      </c>
      <c r="AA1843" s="138">
        <v>3.05</v>
      </c>
    </row>
    <row r="1844" spans="1:27" ht="23.4" thickBot="1">
      <c r="A1844" s="115" t="s">
        <v>3507</v>
      </c>
      <c r="B1844" s="143">
        <v>2.73</v>
      </c>
      <c r="C1844" s="147">
        <v>0.68</v>
      </c>
      <c r="D1844" s="116">
        <f t="shared" si="58"/>
        <v>2022</v>
      </c>
      <c r="G1844" s="140" t="s">
        <v>1657</v>
      </c>
      <c r="H1844" s="116">
        <v>12</v>
      </c>
      <c r="I1844" s="116">
        <v>2022</v>
      </c>
      <c r="J1844" t="str">
        <f t="shared" si="57"/>
        <v>12/05/2022</v>
      </c>
      <c r="N1844" s="135">
        <v>44900</v>
      </c>
      <c r="O1844" s="136">
        <v>0.61</v>
      </c>
      <c r="P1844" s="136">
        <v>0.77</v>
      </c>
      <c r="Q1844" s="136">
        <v>0.96</v>
      </c>
      <c r="R1844" s="136" t="s">
        <v>434</v>
      </c>
      <c r="S1844" s="136">
        <v>1.44</v>
      </c>
      <c r="T1844" s="136">
        <v>1.96</v>
      </c>
      <c r="U1844" s="136">
        <v>2.56</v>
      </c>
      <c r="V1844" s="136">
        <v>2.73</v>
      </c>
      <c r="W1844" s="136">
        <v>2.81</v>
      </c>
      <c r="X1844" s="136">
        <v>2.86</v>
      </c>
      <c r="Y1844" s="136">
        <v>2.84</v>
      </c>
      <c r="Z1844" s="136">
        <v>3.22</v>
      </c>
      <c r="AA1844" s="136">
        <v>3</v>
      </c>
    </row>
    <row r="1845" spans="1:27" ht="23.4" thickBot="1">
      <c r="A1845" s="115" t="s">
        <v>3508</v>
      </c>
      <c r="B1845" s="144">
        <v>2.79</v>
      </c>
      <c r="C1845" s="148">
        <v>0.68</v>
      </c>
      <c r="D1845" s="116">
        <f t="shared" si="58"/>
        <v>2022</v>
      </c>
      <c r="G1845" s="141" t="s">
        <v>1657</v>
      </c>
      <c r="H1845" s="116">
        <v>13</v>
      </c>
      <c r="I1845" s="116">
        <v>2022</v>
      </c>
      <c r="J1845" t="str">
        <f t="shared" si="57"/>
        <v>13/05/2022</v>
      </c>
      <c r="N1845" s="138" t="s">
        <v>1550</v>
      </c>
      <c r="O1845" s="138">
        <v>0.67</v>
      </c>
      <c r="P1845" s="138">
        <v>0.79</v>
      </c>
      <c r="Q1845" s="138">
        <v>1.03</v>
      </c>
      <c r="R1845" s="138" t="s">
        <v>434</v>
      </c>
      <c r="S1845" s="138">
        <v>1.47</v>
      </c>
      <c r="T1845" s="138">
        <v>2.04</v>
      </c>
      <c r="U1845" s="138">
        <v>2.61</v>
      </c>
      <c r="V1845" s="138">
        <v>2.79</v>
      </c>
      <c r="W1845" s="138">
        <v>2.89</v>
      </c>
      <c r="X1845" s="138">
        <v>2.95</v>
      </c>
      <c r="Y1845" s="138">
        <v>2.93</v>
      </c>
      <c r="Z1845" s="138">
        <v>3.32</v>
      </c>
      <c r="AA1845" s="138">
        <v>3.1</v>
      </c>
    </row>
    <row r="1846" spans="1:27" ht="23.4" thickBot="1">
      <c r="A1846" s="115" t="s">
        <v>3509</v>
      </c>
      <c r="B1846" s="143">
        <v>2.75</v>
      </c>
      <c r="C1846" s="147">
        <v>0.7</v>
      </c>
      <c r="D1846" s="116">
        <f t="shared" si="58"/>
        <v>2022</v>
      </c>
      <c r="G1846" s="140" t="s">
        <v>1657</v>
      </c>
      <c r="H1846" s="116">
        <v>16</v>
      </c>
      <c r="I1846" s="116">
        <v>2022</v>
      </c>
      <c r="J1846" t="str">
        <f t="shared" si="57"/>
        <v>16/05/2022</v>
      </c>
      <c r="N1846" s="136" t="s">
        <v>1551</v>
      </c>
      <c r="O1846" s="136">
        <v>0.64</v>
      </c>
      <c r="P1846" s="136">
        <v>0.85</v>
      </c>
      <c r="Q1846" s="136">
        <v>1.07</v>
      </c>
      <c r="R1846" s="136" t="s">
        <v>434</v>
      </c>
      <c r="S1846" s="136">
        <v>1.54</v>
      </c>
      <c r="T1846" s="136">
        <v>2.0699999999999998</v>
      </c>
      <c r="U1846" s="136">
        <v>2.58</v>
      </c>
      <c r="V1846" s="136">
        <v>2.75</v>
      </c>
      <c r="W1846" s="136">
        <v>2.83</v>
      </c>
      <c r="X1846" s="136">
        <v>2.89</v>
      </c>
      <c r="Y1846" s="136">
        <v>2.88</v>
      </c>
      <c r="Z1846" s="136">
        <v>3.3</v>
      </c>
      <c r="AA1846" s="136">
        <v>3.09</v>
      </c>
    </row>
    <row r="1847" spans="1:27" ht="23.4" thickBot="1">
      <c r="A1847" s="115" t="s">
        <v>3510</v>
      </c>
      <c r="B1847" s="144">
        <v>2.89</v>
      </c>
      <c r="C1847" s="148">
        <v>0.76</v>
      </c>
      <c r="D1847" s="116">
        <f t="shared" si="58"/>
        <v>2022</v>
      </c>
      <c r="G1847" s="141" t="s">
        <v>1657</v>
      </c>
      <c r="H1847" s="116">
        <v>17</v>
      </c>
      <c r="I1847" s="116">
        <v>2022</v>
      </c>
      <c r="J1847" t="str">
        <f t="shared" si="57"/>
        <v>17/05/2022</v>
      </c>
      <c r="N1847" s="138" t="s">
        <v>1552</v>
      </c>
      <c r="O1847" s="138">
        <v>0.61</v>
      </c>
      <c r="P1847" s="138">
        <v>0.85</v>
      </c>
      <c r="Q1847" s="138">
        <v>1.06</v>
      </c>
      <c r="R1847" s="138" t="s">
        <v>434</v>
      </c>
      <c r="S1847" s="138">
        <v>1.57</v>
      </c>
      <c r="T1847" s="138">
        <v>2.16</v>
      </c>
      <c r="U1847" s="138">
        <v>2.71</v>
      </c>
      <c r="V1847" s="138">
        <v>2.89</v>
      </c>
      <c r="W1847" s="138">
        <v>2.96</v>
      </c>
      <c r="X1847" s="138">
        <v>3</v>
      </c>
      <c r="Y1847" s="138">
        <v>2.98</v>
      </c>
      <c r="Z1847" s="138">
        <v>3.36</v>
      </c>
      <c r="AA1847" s="138">
        <v>3.17</v>
      </c>
    </row>
    <row r="1848" spans="1:27" ht="23.4" thickBot="1">
      <c r="A1848" s="115" t="s">
        <v>3511</v>
      </c>
      <c r="B1848" s="143">
        <v>2.84</v>
      </c>
      <c r="C1848" s="147">
        <v>0.65</v>
      </c>
      <c r="D1848" s="116">
        <f t="shared" si="58"/>
        <v>2022</v>
      </c>
      <c r="G1848" s="140" t="s">
        <v>1657</v>
      </c>
      <c r="H1848" s="116">
        <v>18</v>
      </c>
      <c r="I1848" s="116">
        <v>2022</v>
      </c>
      <c r="J1848" t="str">
        <f t="shared" si="57"/>
        <v>18/05/2022</v>
      </c>
      <c r="N1848" s="136" t="s">
        <v>1553</v>
      </c>
      <c r="O1848" s="136">
        <v>0.56000000000000005</v>
      </c>
      <c r="P1848" s="136">
        <v>0.85</v>
      </c>
      <c r="Q1848" s="136">
        <v>1.03</v>
      </c>
      <c r="R1848" s="136" t="s">
        <v>434</v>
      </c>
      <c r="S1848" s="136">
        <v>1.56</v>
      </c>
      <c r="T1848" s="136">
        <v>2.16</v>
      </c>
      <c r="U1848" s="136">
        <v>2.68</v>
      </c>
      <c r="V1848" s="136">
        <v>2.84</v>
      </c>
      <c r="W1848" s="136">
        <v>2.89</v>
      </c>
      <c r="X1848" s="136">
        <v>2.91</v>
      </c>
      <c r="Y1848" s="136">
        <v>2.89</v>
      </c>
      <c r="Z1848" s="136">
        <v>3.24</v>
      </c>
      <c r="AA1848" s="136">
        <v>3.07</v>
      </c>
    </row>
    <row r="1849" spans="1:27" ht="23.4" thickBot="1">
      <c r="A1849" s="115" t="s">
        <v>3512</v>
      </c>
      <c r="B1849" s="144">
        <v>2.78</v>
      </c>
      <c r="C1849" s="148">
        <v>0.74</v>
      </c>
      <c r="D1849" s="116">
        <f t="shared" si="58"/>
        <v>2022</v>
      </c>
      <c r="G1849" s="141" t="s">
        <v>1657</v>
      </c>
      <c r="H1849" s="116">
        <v>19</v>
      </c>
      <c r="I1849" s="116">
        <v>2022</v>
      </c>
      <c r="J1849" t="str">
        <f t="shared" si="57"/>
        <v>19/05/2022</v>
      </c>
      <c r="N1849" s="138" t="s">
        <v>1554</v>
      </c>
      <c r="O1849" s="138">
        <v>0.65</v>
      </c>
      <c r="P1849" s="138">
        <v>0.91</v>
      </c>
      <c r="Q1849" s="138">
        <v>1.05</v>
      </c>
      <c r="R1849" s="138" t="s">
        <v>434</v>
      </c>
      <c r="S1849" s="138">
        <v>1.52</v>
      </c>
      <c r="T1849" s="138">
        <v>2.11</v>
      </c>
      <c r="U1849" s="138">
        <v>2.63</v>
      </c>
      <c r="V1849" s="138">
        <v>2.78</v>
      </c>
      <c r="W1849" s="138">
        <v>2.84</v>
      </c>
      <c r="X1849" s="138">
        <v>2.87</v>
      </c>
      <c r="Y1849" s="138">
        <v>2.84</v>
      </c>
      <c r="Z1849" s="138">
        <v>3.24</v>
      </c>
      <c r="AA1849" s="138">
        <v>3.05</v>
      </c>
    </row>
    <row r="1850" spans="1:27" ht="23.4" thickBot="1">
      <c r="A1850" s="115" t="s">
        <v>3513</v>
      </c>
      <c r="B1850" s="143">
        <v>2.73</v>
      </c>
      <c r="C1850" s="147">
        <v>0.76</v>
      </c>
      <c r="D1850" s="116">
        <f t="shared" si="58"/>
        <v>2022</v>
      </c>
      <c r="G1850" s="140" t="s">
        <v>1657</v>
      </c>
      <c r="H1850" s="116">
        <v>20</v>
      </c>
      <c r="I1850" s="116">
        <v>2022</v>
      </c>
      <c r="J1850" t="str">
        <f t="shared" si="57"/>
        <v>20/05/2022</v>
      </c>
      <c r="N1850" s="136" t="s">
        <v>1555</v>
      </c>
      <c r="O1850" s="136">
        <v>0.63</v>
      </c>
      <c r="P1850" s="136">
        <v>0.87</v>
      </c>
      <c r="Q1850" s="136">
        <v>1.03</v>
      </c>
      <c r="R1850" s="136" t="s">
        <v>434</v>
      </c>
      <c r="S1850" s="136">
        <v>1.51</v>
      </c>
      <c r="T1850" s="136">
        <v>2.0699999999999998</v>
      </c>
      <c r="U1850" s="136">
        <v>2.6</v>
      </c>
      <c r="V1850" s="136">
        <v>2.73</v>
      </c>
      <c r="W1850" s="136">
        <v>2.8</v>
      </c>
      <c r="X1850" s="136">
        <v>2.82</v>
      </c>
      <c r="Y1850" s="136">
        <v>2.78</v>
      </c>
      <c r="Z1850" s="136">
        <v>3.17</v>
      </c>
      <c r="AA1850" s="136">
        <v>2.99</v>
      </c>
    </row>
    <row r="1851" spans="1:27" ht="23.4" thickBot="1">
      <c r="A1851" s="115" t="s">
        <v>3514</v>
      </c>
      <c r="B1851" s="144">
        <v>2.8</v>
      </c>
      <c r="C1851" s="148">
        <v>0.8</v>
      </c>
      <c r="D1851" s="116">
        <f t="shared" si="58"/>
        <v>2022</v>
      </c>
      <c r="G1851" s="141" t="s">
        <v>1657</v>
      </c>
      <c r="H1851" s="116">
        <v>23</v>
      </c>
      <c r="I1851" s="116">
        <v>2022</v>
      </c>
      <c r="J1851" t="str">
        <f t="shared" si="57"/>
        <v>23/05/2022</v>
      </c>
      <c r="N1851" s="138" t="s">
        <v>1556</v>
      </c>
      <c r="O1851" s="138">
        <v>0.55000000000000004</v>
      </c>
      <c r="P1851" s="138">
        <v>0.9</v>
      </c>
      <c r="Q1851" s="138">
        <v>1.07</v>
      </c>
      <c r="R1851" s="138" t="s">
        <v>434</v>
      </c>
      <c r="S1851" s="138">
        <v>1.57</v>
      </c>
      <c r="T1851" s="138">
        <v>2.09</v>
      </c>
      <c r="U1851" s="138">
        <v>2.65</v>
      </c>
      <c r="V1851" s="138">
        <v>2.8</v>
      </c>
      <c r="W1851" s="138">
        <v>2.88</v>
      </c>
      <c r="X1851" s="138">
        <v>2.9</v>
      </c>
      <c r="Y1851" s="138">
        <v>2.86</v>
      </c>
      <c r="Z1851" s="138">
        <v>3.26</v>
      </c>
      <c r="AA1851" s="138">
        <v>3.08</v>
      </c>
    </row>
    <row r="1852" spans="1:27" ht="23.4" thickBot="1">
      <c r="A1852" s="115" t="s">
        <v>3515</v>
      </c>
      <c r="B1852" s="143">
        <v>2.66</v>
      </c>
      <c r="C1852" s="147">
        <v>0.75</v>
      </c>
      <c r="D1852" s="116">
        <f t="shared" si="58"/>
        <v>2022</v>
      </c>
      <c r="G1852" s="140" t="s">
        <v>1657</v>
      </c>
      <c r="H1852" s="116">
        <v>24</v>
      </c>
      <c r="I1852" s="116">
        <v>2022</v>
      </c>
      <c r="J1852" t="str">
        <f t="shared" si="57"/>
        <v>24/05/2022</v>
      </c>
      <c r="N1852" s="136" t="s">
        <v>1557</v>
      </c>
      <c r="O1852" s="136">
        <v>0.55000000000000004</v>
      </c>
      <c r="P1852" s="136">
        <v>0.88</v>
      </c>
      <c r="Q1852" s="136">
        <v>1.06</v>
      </c>
      <c r="R1852" s="136" t="s">
        <v>434</v>
      </c>
      <c r="S1852" s="136">
        <v>1.53</v>
      </c>
      <c r="T1852" s="136">
        <v>2.02</v>
      </c>
      <c r="U1852" s="136">
        <v>2.5</v>
      </c>
      <c r="V1852" s="136">
        <v>2.66</v>
      </c>
      <c r="W1852" s="136">
        <v>2.76</v>
      </c>
      <c r="X1852" s="136">
        <v>2.8</v>
      </c>
      <c r="Y1852" s="136">
        <v>2.76</v>
      </c>
      <c r="Z1852" s="136">
        <v>3.16</v>
      </c>
      <c r="AA1852" s="136">
        <v>2.98</v>
      </c>
    </row>
    <row r="1853" spans="1:27" ht="23.4" thickBot="1">
      <c r="A1853" s="115" t="s">
        <v>3516</v>
      </c>
      <c r="B1853" s="144">
        <v>2.63</v>
      </c>
      <c r="C1853" s="148">
        <v>0.76</v>
      </c>
      <c r="D1853" s="116">
        <f t="shared" si="58"/>
        <v>2022</v>
      </c>
      <c r="G1853" s="141" t="s">
        <v>1657</v>
      </c>
      <c r="H1853" s="116">
        <v>25</v>
      </c>
      <c r="I1853" s="116">
        <v>2022</v>
      </c>
      <c r="J1853" t="str">
        <f t="shared" si="57"/>
        <v>25/05/2022</v>
      </c>
      <c r="N1853" s="138" t="s">
        <v>1558</v>
      </c>
      <c r="O1853" s="138">
        <v>0.57999999999999996</v>
      </c>
      <c r="P1853" s="138">
        <v>0.88</v>
      </c>
      <c r="Q1853" s="138">
        <v>1.06</v>
      </c>
      <c r="R1853" s="138" t="s">
        <v>434</v>
      </c>
      <c r="S1853" s="138">
        <v>1.52</v>
      </c>
      <c r="T1853" s="138">
        <v>2.0099999999999998</v>
      </c>
      <c r="U1853" s="138">
        <v>2.48</v>
      </c>
      <c r="V1853" s="138">
        <v>2.63</v>
      </c>
      <c r="W1853" s="138">
        <v>2.71</v>
      </c>
      <c r="X1853" s="138">
        <v>2.76</v>
      </c>
      <c r="Y1853" s="138">
        <v>2.75</v>
      </c>
      <c r="Z1853" s="138">
        <v>3.14</v>
      </c>
      <c r="AA1853" s="138">
        <v>2.97</v>
      </c>
    </row>
    <row r="1854" spans="1:27" ht="23.4" thickBot="1">
      <c r="A1854" s="115" t="s">
        <v>3517</v>
      </c>
      <c r="B1854" s="143">
        <v>2.63</v>
      </c>
      <c r="C1854" s="147">
        <v>0.73</v>
      </c>
      <c r="D1854" s="116">
        <f t="shared" si="58"/>
        <v>2022</v>
      </c>
      <c r="G1854" s="140" t="s">
        <v>1657</v>
      </c>
      <c r="H1854" s="116">
        <v>26</v>
      </c>
      <c r="I1854" s="116">
        <v>2022</v>
      </c>
      <c r="J1854" t="str">
        <f t="shared" si="57"/>
        <v>26/05/2022</v>
      </c>
      <c r="N1854" s="136" t="s">
        <v>1559</v>
      </c>
      <c r="O1854" s="136">
        <v>0.71</v>
      </c>
      <c r="P1854" s="136">
        <v>0.9</v>
      </c>
      <c r="Q1854" s="136">
        <v>1.07</v>
      </c>
      <c r="R1854" s="136" t="s">
        <v>434</v>
      </c>
      <c r="S1854" s="136">
        <v>1.52</v>
      </c>
      <c r="T1854" s="136">
        <v>1.99</v>
      </c>
      <c r="U1854" s="136">
        <v>2.46</v>
      </c>
      <c r="V1854" s="136">
        <v>2.63</v>
      </c>
      <c r="W1854" s="136">
        <v>2.7</v>
      </c>
      <c r="X1854" s="136">
        <v>2.75</v>
      </c>
      <c r="Y1854" s="136">
        <v>2.75</v>
      </c>
      <c r="Z1854" s="136">
        <v>3.18</v>
      </c>
      <c r="AA1854" s="136">
        <v>2.99</v>
      </c>
    </row>
    <row r="1855" spans="1:27" ht="23.4" thickBot="1">
      <c r="A1855" s="115" t="s">
        <v>3518</v>
      </c>
      <c r="B1855" s="144">
        <v>2.64</v>
      </c>
      <c r="C1855" s="148">
        <v>0.71</v>
      </c>
      <c r="D1855" s="116">
        <f t="shared" si="58"/>
        <v>2022</v>
      </c>
      <c r="G1855" s="141" t="s">
        <v>1657</v>
      </c>
      <c r="H1855" s="116">
        <v>27</v>
      </c>
      <c r="I1855" s="116">
        <v>2022</v>
      </c>
      <c r="J1855" t="str">
        <f t="shared" si="57"/>
        <v>27/05/2022</v>
      </c>
      <c r="N1855" s="138" t="s">
        <v>1560</v>
      </c>
      <c r="O1855" s="138">
        <v>0.69</v>
      </c>
      <c r="P1855" s="138">
        <v>0.91</v>
      </c>
      <c r="Q1855" s="138">
        <v>1.08</v>
      </c>
      <c r="R1855" s="138" t="s">
        <v>434</v>
      </c>
      <c r="S1855" s="138">
        <v>1.54</v>
      </c>
      <c r="T1855" s="138">
        <v>2.0099999999999998</v>
      </c>
      <c r="U1855" s="138">
        <v>2.4700000000000002</v>
      </c>
      <c r="V1855" s="138">
        <v>2.64</v>
      </c>
      <c r="W1855" s="138">
        <v>2.71</v>
      </c>
      <c r="X1855" s="138">
        <v>2.76</v>
      </c>
      <c r="Y1855" s="138">
        <v>2.74</v>
      </c>
      <c r="Z1855" s="138">
        <v>3.16</v>
      </c>
      <c r="AA1855" s="138">
        <v>2.97</v>
      </c>
    </row>
    <row r="1856" spans="1:27" ht="23.4" thickBot="1">
      <c r="A1856" s="115" t="s">
        <v>3519</v>
      </c>
      <c r="B1856" s="143">
        <v>2.71</v>
      </c>
      <c r="C1856" s="147">
        <v>0.81</v>
      </c>
      <c r="D1856" s="116">
        <f t="shared" si="58"/>
        <v>2022</v>
      </c>
      <c r="G1856" s="140" t="s">
        <v>1657</v>
      </c>
      <c r="H1856" s="116">
        <v>31</v>
      </c>
      <c r="I1856" s="116">
        <v>2022</v>
      </c>
      <c r="J1856" t="str">
        <f t="shared" si="57"/>
        <v>31/05/2022</v>
      </c>
      <c r="N1856" s="136" t="s">
        <v>1561</v>
      </c>
      <c r="O1856" s="136">
        <v>0.73</v>
      </c>
      <c r="P1856" s="136">
        <v>0.89</v>
      </c>
      <c r="Q1856" s="136">
        <v>1.1599999999999999</v>
      </c>
      <c r="R1856" s="136" t="s">
        <v>434</v>
      </c>
      <c r="S1856" s="136">
        <v>1.64</v>
      </c>
      <c r="T1856" s="136">
        <v>2.08</v>
      </c>
      <c r="U1856" s="136">
        <v>2.5299999999999998</v>
      </c>
      <c r="V1856" s="136">
        <v>2.71</v>
      </c>
      <c r="W1856" s="136">
        <v>2.81</v>
      </c>
      <c r="X1856" s="136">
        <v>2.87</v>
      </c>
      <c r="Y1856" s="136">
        <v>2.85</v>
      </c>
      <c r="Z1856" s="136">
        <v>3.28</v>
      </c>
      <c r="AA1856" s="136">
        <v>3.07</v>
      </c>
    </row>
    <row r="1857" spans="1:27" ht="23.4" thickBot="1">
      <c r="A1857" s="115" t="s">
        <v>3520</v>
      </c>
      <c r="B1857" s="144">
        <v>2.84</v>
      </c>
      <c r="C1857" s="148">
        <v>0.8</v>
      </c>
      <c r="D1857" s="116">
        <f t="shared" si="58"/>
        <v>2022</v>
      </c>
      <c r="G1857" s="141" t="s">
        <v>1658</v>
      </c>
      <c r="H1857" s="116">
        <v>1</v>
      </c>
      <c r="I1857" s="116">
        <v>2022</v>
      </c>
      <c r="J1857" t="str">
        <f t="shared" si="57"/>
        <v>1/06/2022</v>
      </c>
      <c r="N1857" s="137">
        <v>44567</v>
      </c>
      <c r="O1857" s="138">
        <v>0.77</v>
      </c>
      <c r="P1857" s="138">
        <v>0.9</v>
      </c>
      <c r="Q1857" s="138">
        <v>1.1499999999999999</v>
      </c>
      <c r="R1857" s="138" t="s">
        <v>434</v>
      </c>
      <c r="S1857" s="138">
        <v>1.63</v>
      </c>
      <c r="T1857" s="138">
        <v>2.16</v>
      </c>
      <c r="U1857" s="138">
        <v>2.66</v>
      </c>
      <c r="V1857" s="138">
        <v>2.84</v>
      </c>
      <c r="W1857" s="138">
        <v>2.94</v>
      </c>
      <c r="X1857" s="138">
        <v>2.98</v>
      </c>
      <c r="Y1857" s="138">
        <v>2.94</v>
      </c>
      <c r="Z1857" s="138">
        <v>3.31</v>
      </c>
      <c r="AA1857" s="138">
        <v>3.09</v>
      </c>
    </row>
    <row r="1858" spans="1:27" ht="23.4" thickBot="1">
      <c r="A1858" s="115" t="s">
        <v>3521</v>
      </c>
      <c r="B1858" s="143">
        <v>2.83</v>
      </c>
      <c r="C1858" s="147">
        <v>0.76</v>
      </c>
      <c r="D1858" s="116">
        <f t="shared" si="58"/>
        <v>2022</v>
      </c>
      <c r="G1858" s="140" t="s">
        <v>1658</v>
      </c>
      <c r="H1858" s="116">
        <v>2</v>
      </c>
      <c r="I1858" s="116">
        <v>2022</v>
      </c>
      <c r="J1858" t="str">
        <f t="shared" ref="J1858:J1921" si="59">H1858&amp;"/"&amp;G1858&amp;"/"&amp;I1858</f>
        <v>2/06/2022</v>
      </c>
      <c r="N1858" s="135">
        <v>44598</v>
      </c>
      <c r="O1858" s="136">
        <v>0.85</v>
      </c>
      <c r="P1858" s="136">
        <v>1.05</v>
      </c>
      <c r="Q1858" s="136">
        <v>1.17</v>
      </c>
      <c r="R1858" s="136" t="s">
        <v>434</v>
      </c>
      <c r="S1858" s="136">
        <v>1.64</v>
      </c>
      <c r="T1858" s="136">
        <v>2.15</v>
      </c>
      <c r="U1858" s="136">
        <v>2.65</v>
      </c>
      <c r="V1858" s="136">
        <v>2.83</v>
      </c>
      <c r="W1858" s="136">
        <v>2.92</v>
      </c>
      <c r="X1858" s="136">
        <v>2.95</v>
      </c>
      <c r="Y1858" s="136">
        <v>2.92</v>
      </c>
      <c r="Z1858" s="136">
        <v>3.3</v>
      </c>
      <c r="AA1858" s="136">
        <v>3.09</v>
      </c>
    </row>
    <row r="1859" spans="1:27" ht="23.4" thickBot="1">
      <c r="A1859" s="115" t="s">
        <v>3522</v>
      </c>
      <c r="B1859" s="144">
        <v>2.87</v>
      </c>
      <c r="C1859" s="148">
        <v>0.69</v>
      </c>
      <c r="D1859" s="116">
        <f t="shared" ref="D1859:D1922" si="60">YEAR(A1859)</f>
        <v>2022</v>
      </c>
      <c r="G1859" s="141" t="s">
        <v>1658</v>
      </c>
      <c r="H1859" s="116">
        <v>3</v>
      </c>
      <c r="I1859" s="116">
        <v>2022</v>
      </c>
      <c r="J1859" t="str">
        <f t="shared" si="59"/>
        <v>3/06/2022</v>
      </c>
      <c r="N1859" s="137">
        <v>44626</v>
      </c>
      <c r="O1859" s="138">
        <v>0.87</v>
      </c>
      <c r="P1859" s="138">
        <v>1.05</v>
      </c>
      <c r="Q1859" s="138">
        <v>1.21</v>
      </c>
      <c r="R1859" s="138" t="s">
        <v>434</v>
      </c>
      <c r="S1859" s="138">
        <v>1.68</v>
      </c>
      <c r="T1859" s="138">
        <v>2.1800000000000002</v>
      </c>
      <c r="U1859" s="138">
        <v>2.66</v>
      </c>
      <c r="V1859" s="138">
        <v>2.87</v>
      </c>
      <c r="W1859" s="138">
        <v>2.95</v>
      </c>
      <c r="X1859" s="138">
        <v>2.99</v>
      </c>
      <c r="Y1859" s="138">
        <v>2.96</v>
      </c>
      <c r="Z1859" s="138">
        <v>3.33</v>
      </c>
      <c r="AA1859" s="138">
        <v>3.11</v>
      </c>
    </row>
    <row r="1860" spans="1:27" ht="23.4" thickBot="1">
      <c r="A1860" s="115" t="s">
        <v>3523</v>
      </c>
      <c r="B1860" s="143">
        <v>2.94</v>
      </c>
      <c r="C1860" s="147">
        <v>0.75</v>
      </c>
      <c r="D1860" s="116">
        <f t="shared" si="60"/>
        <v>2022</v>
      </c>
      <c r="G1860" s="140" t="s">
        <v>1658</v>
      </c>
      <c r="H1860" s="116">
        <v>6</v>
      </c>
      <c r="I1860" s="116">
        <v>2022</v>
      </c>
      <c r="J1860" t="str">
        <f t="shared" si="59"/>
        <v>6/06/2022</v>
      </c>
      <c r="N1860" s="135">
        <v>44718</v>
      </c>
      <c r="O1860" s="136">
        <v>0.88</v>
      </c>
      <c r="P1860" s="136">
        <v>1.07</v>
      </c>
      <c r="Q1860" s="136">
        <v>1.26</v>
      </c>
      <c r="R1860" s="136" t="s">
        <v>434</v>
      </c>
      <c r="S1860" s="136">
        <v>1.74</v>
      </c>
      <c r="T1860" s="136">
        <v>2.23</v>
      </c>
      <c r="U1860" s="136">
        <v>2.73</v>
      </c>
      <c r="V1860" s="136">
        <v>2.94</v>
      </c>
      <c r="W1860" s="136">
        <v>3.03</v>
      </c>
      <c r="X1860" s="136">
        <v>3.07</v>
      </c>
      <c r="Y1860" s="136">
        <v>3.04</v>
      </c>
      <c r="Z1860" s="136">
        <v>3.41</v>
      </c>
      <c r="AA1860" s="136">
        <v>3.19</v>
      </c>
    </row>
    <row r="1861" spans="1:27" ht="23.4" thickBot="1">
      <c r="A1861" s="115" t="s">
        <v>3524</v>
      </c>
      <c r="B1861" s="144">
        <v>2.91</v>
      </c>
      <c r="C1861" s="148">
        <v>0.72</v>
      </c>
      <c r="D1861" s="116">
        <f t="shared" si="60"/>
        <v>2022</v>
      </c>
      <c r="G1861" s="141" t="s">
        <v>1658</v>
      </c>
      <c r="H1861" s="116">
        <v>7</v>
      </c>
      <c r="I1861" s="116">
        <v>2022</v>
      </c>
      <c r="J1861" t="str">
        <f t="shared" si="59"/>
        <v>7/06/2022</v>
      </c>
      <c r="N1861" s="137">
        <v>44748</v>
      </c>
      <c r="O1861" s="138">
        <v>0.87</v>
      </c>
      <c r="P1861" s="138">
        <v>1.08</v>
      </c>
      <c r="Q1861" s="138">
        <v>1.26</v>
      </c>
      <c r="R1861" s="138" t="s">
        <v>434</v>
      </c>
      <c r="S1861" s="138">
        <v>1.75</v>
      </c>
      <c r="T1861" s="138">
        <v>2.2599999999999998</v>
      </c>
      <c r="U1861" s="138">
        <v>2.75</v>
      </c>
      <c r="V1861" s="138">
        <v>2.91</v>
      </c>
      <c r="W1861" s="138">
        <v>2.99</v>
      </c>
      <c r="X1861" s="138">
        <v>3.02</v>
      </c>
      <c r="Y1861" s="138">
        <v>2.98</v>
      </c>
      <c r="Z1861" s="138">
        <v>3.35</v>
      </c>
      <c r="AA1861" s="138">
        <v>3.13</v>
      </c>
    </row>
    <row r="1862" spans="1:27" ht="23.4" thickBot="1">
      <c r="A1862" s="115" t="s">
        <v>3525</v>
      </c>
      <c r="B1862" s="143">
        <v>2.94</v>
      </c>
      <c r="C1862" s="147">
        <v>0.76</v>
      </c>
      <c r="D1862" s="116">
        <f t="shared" si="60"/>
        <v>2022</v>
      </c>
      <c r="G1862" s="140" t="s">
        <v>1658</v>
      </c>
      <c r="H1862" s="116">
        <v>8</v>
      </c>
      <c r="I1862" s="116">
        <v>2022</v>
      </c>
      <c r="J1862" t="str">
        <f t="shared" si="59"/>
        <v>8/06/2022</v>
      </c>
      <c r="N1862" s="135">
        <v>44779</v>
      </c>
      <c r="O1862" s="136">
        <v>0.89</v>
      </c>
      <c r="P1862" s="136">
        <v>1.1000000000000001</v>
      </c>
      <c r="Q1862" s="136">
        <v>1.28</v>
      </c>
      <c r="R1862" s="136" t="s">
        <v>434</v>
      </c>
      <c r="S1862" s="136">
        <v>1.77</v>
      </c>
      <c r="T1862" s="136">
        <v>2.29</v>
      </c>
      <c r="U1862" s="136">
        <v>2.78</v>
      </c>
      <c r="V1862" s="136">
        <v>2.94</v>
      </c>
      <c r="W1862" s="136">
        <v>3.03</v>
      </c>
      <c r="X1862" s="136">
        <v>3.06</v>
      </c>
      <c r="Y1862" s="136">
        <v>3.03</v>
      </c>
      <c r="Z1862" s="136">
        <v>3.4</v>
      </c>
      <c r="AA1862" s="136">
        <v>3.18</v>
      </c>
    </row>
    <row r="1863" spans="1:27" ht="23.4" thickBot="1">
      <c r="A1863" s="115" t="s">
        <v>3526</v>
      </c>
      <c r="B1863" s="144">
        <v>2.99</v>
      </c>
      <c r="C1863" s="148">
        <v>0.76</v>
      </c>
      <c r="D1863" s="116">
        <f t="shared" si="60"/>
        <v>2022</v>
      </c>
      <c r="G1863" s="141" t="s">
        <v>1658</v>
      </c>
      <c r="H1863" s="116">
        <v>9</v>
      </c>
      <c r="I1863" s="116">
        <v>2022</v>
      </c>
      <c r="J1863" t="str">
        <f t="shared" si="59"/>
        <v>9/06/2022</v>
      </c>
      <c r="N1863" s="137">
        <v>44810</v>
      </c>
      <c r="O1863" s="138">
        <v>1.05</v>
      </c>
      <c r="P1863" s="138">
        <v>1.17</v>
      </c>
      <c r="Q1863" s="138">
        <v>1.3</v>
      </c>
      <c r="R1863" s="138" t="s">
        <v>434</v>
      </c>
      <c r="S1863" s="138">
        <v>1.81</v>
      </c>
      <c r="T1863" s="138">
        <v>2.35</v>
      </c>
      <c r="U1863" s="138">
        <v>2.83</v>
      </c>
      <c r="V1863" s="138">
        <v>2.99</v>
      </c>
      <c r="W1863" s="138">
        <v>3.07</v>
      </c>
      <c r="X1863" s="138">
        <v>3.08</v>
      </c>
      <c r="Y1863" s="138">
        <v>3.04</v>
      </c>
      <c r="Z1863" s="138">
        <v>3.4</v>
      </c>
      <c r="AA1863" s="138">
        <v>3.18</v>
      </c>
    </row>
    <row r="1864" spans="1:27" ht="23.4" thickBot="1">
      <c r="A1864" s="115" t="s">
        <v>3527</v>
      </c>
      <c r="B1864" s="143">
        <v>3.21</v>
      </c>
      <c r="C1864" s="147">
        <v>0.81</v>
      </c>
      <c r="D1864" s="116">
        <f t="shared" si="60"/>
        <v>2022</v>
      </c>
      <c r="G1864" s="140" t="s">
        <v>1658</v>
      </c>
      <c r="H1864" s="116">
        <v>10</v>
      </c>
      <c r="I1864" s="116">
        <v>2022</v>
      </c>
      <c r="J1864" t="str">
        <f t="shared" si="59"/>
        <v>10/06/2022</v>
      </c>
      <c r="N1864" s="135">
        <v>44840</v>
      </c>
      <c r="O1864" s="136">
        <v>1.1000000000000001</v>
      </c>
      <c r="P1864" s="136">
        <v>1.25</v>
      </c>
      <c r="Q1864" s="136">
        <v>1.39</v>
      </c>
      <c r="R1864" s="136" t="s">
        <v>434</v>
      </c>
      <c r="S1864" s="136">
        <v>1.98</v>
      </c>
      <c r="T1864" s="136">
        <v>2.58</v>
      </c>
      <c r="U1864" s="136">
        <v>3.06</v>
      </c>
      <c r="V1864" s="136">
        <v>3.21</v>
      </c>
      <c r="W1864" s="136">
        <v>3.25</v>
      </c>
      <c r="X1864" s="136">
        <v>3.24</v>
      </c>
      <c r="Y1864" s="136">
        <v>3.15</v>
      </c>
      <c r="Z1864" s="136">
        <v>3.45</v>
      </c>
      <c r="AA1864" s="136">
        <v>3.2</v>
      </c>
    </row>
    <row r="1865" spans="1:27" ht="23.4" thickBot="1">
      <c r="A1865" s="115" t="s">
        <v>3528</v>
      </c>
      <c r="B1865" s="144">
        <v>3.56</v>
      </c>
      <c r="C1865" s="148">
        <v>1.04</v>
      </c>
      <c r="D1865" s="116">
        <f t="shared" si="60"/>
        <v>2022</v>
      </c>
      <c r="G1865" s="141" t="s">
        <v>1658</v>
      </c>
      <c r="H1865" s="116">
        <v>13</v>
      </c>
      <c r="I1865" s="116">
        <v>2022</v>
      </c>
      <c r="J1865" t="str">
        <f t="shared" si="59"/>
        <v>13/06/2022</v>
      </c>
      <c r="N1865" s="138" t="s">
        <v>1562</v>
      </c>
      <c r="O1865" s="138">
        <v>1.1299999999999999</v>
      </c>
      <c r="P1865" s="138">
        <v>1.45</v>
      </c>
      <c r="Q1865" s="138">
        <v>1.73</v>
      </c>
      <c r="R1865" s="138" t="s">
        <v>434</v>
      </c>
      <c r="S1865" s="138">
        <v>2.25</v>
      </c>
      <c r="T1865" s="138">
        <v>2.89</v>
      </c>
      <c r="U1865" s="138">
        <v>3.4</v>
      </c>
      <c r="V1865" s="138">
        <v>3.56</v>
      </c>
      <c r="W1865" s="138">
        <v>3.56</v>
      </c>
      <c r="X1865" s="138">
        <v>3.53</v>
      </c>
      <c r="Y1865" s="138">
        <v>3.43</v>
      </c>
      <c r="Z1865" s="138">
        <v>3.68</v>
      </c>
      <c r="AA1865" s="138">
        <v>3.42</v>
      </c>
    </row>
    <row r="1866" spans="1:27" ht="23.4" thickBot="1">
      <c r="A1866" s="115" t="s">
        <v>3529</v>
      </c>
      <c r="B1866" s="143">
        <v>3.6</v>
      </c>
      <c r="C1866" s="147">
        <v>1.1499999999999999</v>
      </c>
      <c r="D1866" s="116">
        <f t="shared" si="60"/>
        <v>2022</v>
      </c>
      <c r="G1866" s="140" t="s">
        <v>1658</v>
      </c>
      <c r="H1866" s="116">
        <v>14</v>
      </c>
      <c r="I1866" s="116">
        <v>2022</v>
      </c>
      <c r="J1866" t="str">
        <f t="shared" si="59"/>
        <v>14/06/2022</v>
      </c>
      <c r="N1866" s="136" t="s">
        <v>1563</v>
      </c>
      <c r="O1866" s="136">
        <v>1.19</v>
      </c>
      <c r="P1866" s="136">
        <v>1.55</v>
      </c>
      <c r="Q1866" s="136">
        <v>1.83</v>
      </c>
      <c r="R1866" s="136" t="s">
        <v>434</v>
      </c>
      <c r="S1866" s="136">
        <v>2.4300000000000002</v>
      </c>
      <c r="T1866" s="136">
        <v>3.15</v>
      </c>
      <c r="U1866" s="136">
        <v>3.45</v>
      </c>
      <c r="V1866" s="136">
        <v>3.6</v>
      </c>
      <c r="W1866" s="136">
        <v>3.61</v>
      </c>
      <c r="X1866" s="136">
        <v>3.6</v>
      </c>
      <c r="Y1866" s="136">
        <v>3.49</v>
      </c>
      <c r="Z1866" s="136">
        <v>3.72</v>
      </c>
      <c r="AA1866" s="136">
        <v>3.45</v>
      </c>
    </row>
    <row r="1867" spans="1:27" ht="23.4" thickBot="1">
      <c r="A1867" s="115" t="s">
        <v>3530</v>
      </c>
      <c r="B1867" s="144">
        <v>3.35</v>
      </c>
      <c r="C1867" s="148">
        <v>1</v>
      </c>
      <c r="D1867" s="116">
        <f t="shared" si="60"/>
        <v>2022</v>
      </c>
      <c r="G1867" s="141" t="s">
        <v>1658</v>
      </c>
      <c r="H1867" s="116">
        <v>15</v>
      </c>
      <c r="I1867" s="116">
        <v>2022</v>
      </c>
      <c r="J1867" t="str">
        <f t="shared" si="59"/>
        <v>15/06/2022</v>
      </c>
      <c r="N1867" s="138" t="s">
        <v>1564</v>
      </c>
      <c r="O1867" s="138">
        <v>1.21</v>
      </c>
      <c r="P1867" s="138">
        <v>1.56</v>
      </c>
      <c r="Q1867" s="138">
        <v>1.74</v>
      </c>
      <c r="R1867" s="138" t="s">
        <v>434</v>
      </c>
      <c r="S1867" s="138">
        <v>2.3199999999999998</v>
      </c>
      <c r="T1867" s="138">
        <v>2.93</v>
      </c>
      <c r="U1867" s="138">
        <v>3.2</v>
      </c>
      <c r="V1867" s="138">
        <v>3.35</v>
      </c>
      <c r="W1867" s="138">
        <v>3.38</v>
      </c>
      <c r="X1867" s="138">
        <v>3.39</v>
      </c>
      <c r="Y1867" s="138">
        <v>3.33</v>
      </c>
      <c r="Z1867" s="138">
        <v>3.64</v>
      </c>
      <c r="AA1867" s="138">
        <v>3.39</v>
      </c>
    </row>
    <row r="1868" spans="1:27" ht="23.4" thickBot="1">
      <c r="A1868" s="115" t="s">
        <v>3531</v>
      </c>
      <c r="B1868" s="143">
        <v>3.33</v>
      </c>
      <c r="C1868" s="147">
        <v>1</v>
      </c>
      <c r="D1868" s="116">
        <f t="shared" si="60"/>
        <v>2022</v>
      </c>
      <c r="G1868" s="140" t="s">
        <v>1658</v>
      </c>
      <c r="H1868" s="116">
        <v>16</v>
      </c>
      <c r="I1868" s="116">
        <v>2022</v>
      </c>
      <c r="J1868" t="str">
        <f t="shared" si="59"/>
        <v>16/06/2022</v>
      </c>
      <c r="N1868" s="136" t="s">
        <v>1565</v>
      </c>
      <c r="O1868" s="136">
        <v>1.19</v>
      </c>
      <c r="P1868" s="136">
        <v>1.47</v>
      </c>
      <c r="Q1868" s="136">
        <v>1.59</v>
      </c>
      <c r="R1868" s="136" t="s">
        <v>434</v>
      </c>
      <c r="S1868" s="136">
        <v>2.2400000000000002</v>
      </c>
      <c r="T1868" s="136">
        <v>2.88</v>
      </c>
      <c r="U1868" s="136">
        <v>3.14</v>
      </c>
      <c r="V1868" s="136">
        <v>3.33</v>
      </c>
      <c r="W1868" s="136">
        <v>3.35</v>
      </c>
      <c r="X1868" s="136">
        <v>3.36</v>
      </c>
      <c r="Y1868" s="136">
        <v>3.28</v>
      </c>
      <c r="Z1868" s="136">
        <v>3.59</v>
      </c>
      <c r="AA1868" s="136">
        <v>3.35</v>
      </c>
    </row>
    <row r="1869" spans="1:27" ht="23.4" thickBot="1">
      <c r="A1869" s="115" t="s">
        <v>3532</v>
      </c>
      <c r="B1869" s="144">
        <v>3.35</v>
      </c>
      <c r="C1869" s="148">
        <v>1</v>
      </c>
      <c r="D1869" s="116">
        <f t="shared" si="60"/>
        <v>2022</v>
      </c>
      <c r="G1869" s="141" t="s">
        <v>1658</v>
      </c>
      <c r="H1869" s="116">
        <v>17</v>
      </c>
      <c r="I1869" s="116">
        <v>2022</v>
      </c>
      <c r="J1869" t="str">
        <f t="shared" si="59"/>
        <v>17/06/2022</v>
      </c>
      <c r="N1869" s="138" t="s">
        <v>1566</v>
      </c>
      <c r="O1869" s="138">
        <v>1.1499999999999999</v>
      </c>
      <c r="P1869" s="138">
        <v>1.5</v>
      </c>
      <c r="Q1869" s="138">
        <v>1.63</v>
      </c>
      <c r="R1869" s="138" t="s">
        <v>434</v>
      </c>
      <c r="S1869" s="138">
        <v>2.25</v>
      </c>
      <c r="T1869" s="138">
        <v>2.86</v>
      </c>
      <c r="U1869" s="138">
        <v>3.17</v>
      </c>
      <c r="V1869" s="138">
        <v>3.35</v>
      </c>
      <c r="W1869" s="138">
        <v>3.34</v>
      </c>
      <c r="X1869" s="138">
        <v>3.34</v>
      </c>
      <c r="Y1869" s="138">
        <v>3.25</v>
      </c>
      <c r="Z1869" s="138">
        <v>3.55</v>
      </c>
      <c r="AA1869" s="138">
        <v>3.3</v>
      </c>
    </row>
    <row r="1870" spans="1:27" ht="23.4" thickBot="1">
      <c r="A1870" s="115" t="s">
        <v>3533</v>
      </c>
      <c r="B1870" s="143">
        <v>3.35</v>
      </c>
      <c r="C1870" s="147">
        <v>1.05</v>
      </c>
      <c r="D1870" s="116">
        <f t="shared" si="60"/>
        <v>2022</v>
      </c>
      <c r="G1870" s="140" t="s">
        <v>1658</v>
      </c>
      <c r="H1870" s="116">
        <v>21</v>
      </c>
      <c r="I1870" s="116">
        <v>2022</v>
      </c>
      <c r="J1870" t="str">
        <f t="shared" si="59"/>
        <v>21/06/2022</v>
      </c>
      <c r="N1870" s="136" t="s">
        <v>1567</v>
      </c>
      <c r="O1870" s="136">
        <v>1.08</v>
      </c>
      <c r="P1870" s="136">
        <v>1.48</v>
      </c>
      <c r="Q1870" s="136">
        <v>1.7</v>
      </c>
      <c r="R1870" s="136" t="s">
        <v>434</v>
      </c>
      <c r="S1870" s="136">
        <v>2.46</v>
      </c>
      <c r="T1870" s="136">
        <v>2.92</v>
      </c>
      <c r="U1870" s="136">
        <v>3.21</v>
      </c>
      <c r="V1870" s="136">
        <v>3.35</v>
      </c>
      <c r="W1870" s="136">
        <v>3.38</v>
      </c>
      <c r="X1870" s="136">
        <v>3.39</v>
      </c>
      <c r="Y1870" s="136">
        <v>3.31</v>
      </c>
      <c r="Z1870" s="136">
        <v>3.63</v>
      </c>
      <c r="AA1870" s="136">
        <v>3.39</v>
      </c>
    </row>
    <row r="1871" spans="1:27" ht="23.4" thickBot="1">
      <c r="A1871" s="115" t="s">
        <v>3534</v>
      </c>
      <c r="B1871" s="144">
        <v>3.2</v>
      </c>
      <c r="C1871" s="148">
        <v>0.95</v>
      </c>
      <c r="D1871" s="116">
        <f t="shared" si="60"/>
        <v>2022</v>
      </c>
      <c r="G1871" s="141" t="s">
        <v>1658</v>
      </c>
      <c r="H1871" s="116">
        <v>22</v>
      </c>
      <c r="I1871" s="116">
        <v>2022</v>
      </c>
      <c r="J1871" t="str">
        <f t="shared" si="59"/>
        <v>22/06/2022</v>
      </c>
      <c r="N1871" s="138" t="s">
        <v>1568</v>
      </c>
      <c r="O1871" s="138">
        <v>0.98</v>
      </c>
      <c r="P1871" s="138">
        <v>1.42</v>
      </c>
      <c r="Q1871" s="138">
        <v>1.61</v>
      </c>
      <c r="R1871" s="138" t="s">
        <v>434</v>
      </c>
      <c r="S1871" s="138">
        <v>2.4</v>
      </c>
      <c r="T1871" s="138">
        <v>2.79</v>
      </c>
      <c r="U1871" s="138">
        <v>3.06</v>
      </c>
      <c r="V1871" s="138">
        <v>3.2</v>
      </c>
      <c r="W1871" s="138">
        <v>3.22</v>
      </c>
      <c r="X1871" s="138">
        <v>3.24</v>
      </c>
      <c r="Y1871" s="138">
        <v>3.16</v>
      </c>
      <c r="Z1871" s="138">
        <v>3.49</v>
      </c>
      <c r="AA1871" s="138">
        <v>3.25</v>
      </c>
    </row>
    <row r="1872" spans="1:27" ht="23.4" thickBot="1">
      <c r="A1872" s="115" t="s">
        <v>3535</v>
      </c>
      <c r="B1872" s="143">
        <v>3.12</v>
      </c>
      <c r="C1872" s="147">
        <v>0.95</v>
      </c>
      <c r="D1872" s="116">
        <f t="shared" si="60"/>
        <v>2022</v>
      </c>
      <c r="G1872" s="140" t="s">
        <v>1658</v>
      </c>
      <c r="H1872" s="116">
        <v>23</v>
      </c>
      <c r="I1872" s="116">
        <v>2022</v>
      </c>
      <c r="J1872" t="str">
        <f t="shared" si="59"/>
        <v>23/06/2022</v>
      </c>
      <c r="N1872" s="136" t="s">
        <v>1569</v>
      </c>
      <c r="O1872" s="136">
        <v>1.1200000000000001</v>
      </c>
      <c r="P1872" s="136">
        <v>1.54</v>
      </c>
      <c r="Q1872" s="136">
        <v>1.65</v>
      </c>
      <c r="R1872" s="136" t="s">
        <v>434</v>
      </c>
      <c r="S1872" s="136">
        <v>2.44</v>
      </c>
      <c r="T1872" s="136">
        <v>2.78</v>
      </c>
      <c r="U1872" s="136">
        <v>3.01</v>
      </c>
      <c r="V1872" s="136">
        <v>3.12</v>
      </c>
      <c r="W1872" s="136">
        <v>3.14</v>
      </c>
      <c r="X1872" s="136">
        <v>3.16</v>
      </c>
      <c r="Y1872" s="136">
        <v>3.09</v>
      </c>
      <c r="Z1872" s="136">
        <v>3.45</v>
      </c>
      <c r="AA1872" s="136">
        <v>3.21</v>
      </c>
    </row>
    <row r="1873" spans="1:27" ht="23.4" thickBot="1">
      <c r="A1873" s="115" t="s">
        <v>3536</v>
      </c>
      <c r="B1873" s="144">
        <v>3.13</v>
      </c>
      <c r="C1873" s="148">
        <v>0.96</v>
      </c>
      <c r="D1873" s="116">
        <f t="shared" si="60"/>
        <v>2022</v>
      </c>
      <c r="G1873" s="141" t="s">
        <v>1658</v>
      </c>
      <c r="H1873" s="116">
        <v>24</v>
      </c>
      <c r="I1873" s="116">
        <v>2022</v>
      </c>
      <c r="J1873" t="str">
        <f t="shared" si="59"/>
        <v>24/06/2022</v>
      </c>
      <c r="N1873" s="138" t="s">
        <v>1570</v>
      </c>
      <c r="O1873" s="138">
        <v>1.19</v>
      </c>
      <c r="P1873" s="138">
        <v>1.6</v>
      </c>
      <c r="Q1873" s="138">
        <v>1.73</v>
      </c>
      <c r="R1873" s="138" t="s">
        <v>434</v>
      </c>
      <c r="S1873" s="138">
        <v>2.5099999999999998</v>
      </c>
      <c r="T1873" s="138">
        <v>2.83</v>
      </c>
      <c r="U1873" s="138">
        <v>3.04</v>
      </c>
      <c r="V1873" s="138">
        <v>3.13</v>
      </c>
      <c r="W1873" s="138">
        <v>3.18</v>
      </c>
      <c r="X1873" s="138">
        <v>3.19</v>
      </c>
      <c r="Y1873" s="138">
        <v>3.13</v>
      </c>
      <c r="Z1873" s="138">
        <v>3.51</v>
      </c>
      <c r="AA1873" s="138">
        <v>3.26</v>
      </c>
    </row>
    <row r="1874" spans="1:27" ht="23.4" thickBot="1">
      <c r="A1874" s="115" t="s">
        <v>3537</v>
      </c>
      <c r="B1874" s="143">
        <v>3.21</v>
      </c>
      <c r="C1874" s="147">
        <v>1.03</v>
      </c>
      <c r="D1874" s="116">
        <f t="shared" si="60"/>
        <v>2022</v>
      </c>
      <c r="G1874" s="140" t="s">
        <v>1658</v>
      </c>
      <c r="H1874" s="116">
        <v>27</v>
      </c>
      <c r="I1874" s="116">
        <v>2022</v>
      </c>
      <c r="J1874" t="str">
        <f t="shared" si="59"/>
        <v>27/06/2022</v>
      </c>
      <c r="N1874" s="136" t="s">
        <v>1571</v>
      </c>
      <c r="O1874" s="136">
        <v>1.1599999999999999</v>
      </c>
      <c r="P1874" s="136">
        <v>1.57</v>
      </c>
      <c r="Q1874" s="136">
        <v>1.79</v>
      </c>
      <c r="R1874" s="136" t="s">
        <v>434</v>
      </c>
      <c r="S1874" s="136">
        <v>2.56</v>
      </c>
      <c r="T1874" s="136">
        <v>2.89</v>
      </c>
      <c r="U1874" s="136">
        <v>3.08</v>
      </c>
      <c r="V1874" s="136">
        <v>3.21</v>
      </c>
      <c r="W1874" s="136">
        <v>3.24</v>
      </c>
      <c r="X1874" s="136">
        <v>3.27</v>
      </c>
      <c r="Y1874" s="136">
        <v>3.2</v>
      </c>
      <c r="Z1874" s="136">
        <v>3.56</v>
      </c>
      <c r="AA1874" s="136">
        <v>3.31</v>
      </c>
    </row>
    <row r="1875" spans="1:27" ht="23.4" thickBot="1">
      <c r="A1875" s="115" t="s">
        <v>3538</v>
      </c>
      <c r="B1875" s="144">
        <v>3.21</v>
      </c>
      <c r="C1875" s="148">
        <v>1.08</v>
      </c>
      <c r="D1875" s="116">
        <f t="shared" si="60"/>
        <v>2022</v>
      </c>
      <c r="G1875" s="141" t="s">
        <v>1658</v>
      </c>
      <c r="H1875" s="116">
        <v>28</v>
      </c>
      <c r="I1875" s="116">
        <v>2022</v>
      </c>
      <c r="J1875" t="str">
        <f t="shared" si="59"/>
        <v>28/06/2022</v>
      </c>
      <c r="N1875" s="138" t="s">
        <v>1572</v>
      </c>
      <c r="O1875" s="138">
        <v>1.1200000000000001</v>
      </c>
      <c r="P1875" s="138">
        <v>1.59</v>
      </c>
      <c r="Q1875" s="138">
        <v>1.79</v>
      </c>
      <c r="R1875" s="138" t="s">
        <v>434</v>
      </c>
      <c r="S1875" s="138">
        <v>2.5499999999999998</v>
      </c>
      <c r="T1875" s="138">
        <v>2.88</v>
      </c>
      <c r="U1875" s="138">
        <v>3.1</v>
      </c>
      <c r="V1875" s="138">
        <v>3.21</v>
      </c>
      <c r="W1875" s="138">
        <v>3.25</v>
      </c>
      <c r="X1875" s="138">
        <v>3.27</v>
      </c>
      <c r="Y1875" s="138">
        <v>3.2</v>
      </c>
      <c r="Z1875" s="138">
        <v>3.55</v>
      </c>
      <c r="AA1875" s="138">
        <v>3.3</v>
      </c>
    </row>
    <row r="1876" spans="1:27" ht="23.4" thickBot="1">
      <c r="A1876" s="115" t="s">
        <v>3539</v>
      </c>
      <c r="B1876" s="143">
        <v>3.13</v>
      </c>
      <c r="C1876" s="147">
        <v>1.1599999999999999</v>
      </c>
      <c r="D1876" s="116">
        <f t="shared" si="60"/>
        <v>2022</v>
      </c>
      <c r="G1876" s="140" t="s">
        <v>1658</v>
      </c>
      <c r="H1876" s="116">
        <v>29</v>
      </c>
      <c r="I1876" s="116">
        <v>2022</v>
      </c>
      <c r="J1876" t="str">
        <f t="shared" si="59"/>
        <v>29/06/2022</v>
      </c>
      <c r="N1876" s="136" t="s">
        <v>1573</v>
      </c>
      <c r="O1876" s="136">
        <v>1.1200000000000001</v>
      </c>
      <c r="P1876" s="136">
        <v>1.53</v>
      </c>
      <c r="Q1876" s="136">
        <v>1.78</v>
      </c>
      <c r="R1876" s="136" t="s">
        <v>434</v>
      </c>
      <c r="S1876" s="136">
        <v>2.5499999999999998</v>
      </c>
      <c r="T1876" s="136">
        <v>2.88</v>
      </c>
      <c r="U1876" s="136">
        <v>3.06</v>
      </c>
      <c r="V1876" s="136">
        <v>3.13</v>
      </c>
      <c r="W1876" s="136">
        <v>3.15</v>
      </c>
      <c r="X1876" s="136">
        <v>3.17</v>
      </c>
      <c r="Y1876" s="136">
        <v>3.1</v>
      </c>
      <c r="Z1876" s="136">
        <v>3.46</v>
      </c>
      <c r="AA1876" s="136">
        <v>3.22</v>
      </c>
    </row>
    <row r="1877" spans="1:27" ht="23.4" thickBot="1">
      <c r="A1877" s="115" t="s">
        <v>3540</v>
      </c>
      <c r="B1877" s="144">
        <v>2.99</v>
      </c>
      <c r="C1877" s="148">
        <v>1.1200000000000001</v>
      </c>
      <c r="D1877" s="116">
        <f t="shared" si="60"/>
        <v>2022</v>
      </c>
      <c r="G1877" s="141" t="s">
        <v>1658</v>
      </c>
      <c r="H1877" s="116">
        <v>30</v>
      </c>
      <c r="I1877" s="116">
        <v>2022</v>
      </c>
      <c r="J1877" t="str">
        <f t="shared" si="59"/>
        <v>30/06/2022</v>
      </c>
      <c r="N1877" s="138" t="s">
        <v>1574</v>
      </c>
      <c r="O1877" s="138">
        <v>1.28</v>
      </c>
      <c r="P1877" s="138">
        <v>1.68</v>
      </c>
      <c r="Q1877" s="138">
        <v>1.72</v>
      </c>
      <c r="R1877" s="138" t="s">
        <v>434</v>
      </c>
      <c r="S1877" s="138">
        <v>2.5099999999999998</v>
      </c>
      <c r="T1877" s="138">
        <v>2.8</v>
      </c>
      <c r="U1877" s="138">
        <v>2.92</v>
      </c>
      <c r="V1877" s="138">
        <v>2.99</v>
      </c>
      <c r="W1877" s="138">
        <v>3.01</v>
      </c>
      <c r="X1877" s="138">
        <v>3.04</v>
      </c>
      <c r="Y1877" s="138">
        <v>2.98</v>
      </c>
      <c r="Z1877" s="138">
        <v>3.38</v>
      </c>
      <c r="AA1877" s="138">
        <v>3.14</v>
      </c>
    </row>
    <row r="1878" spans="1:27" ht="23.4" thickBot="1">
      <c r="A1878" s="115" t="s">
        <v>3541</v>
      </c>
      <c r="B1878" s="143">
        <v>2.85</v>
      </c>
      <c r="C1878" s="147">
        <v>1.08</v>
      </c>
      <c r="D1878" s="116">
        <f t="shared" si="60"/>
        <v>2022</v>
      </c>
      <c r="G1878" s="140" t="s">
        <v>1659</v>
      </c>
      <c r="H1878" s="116">
        <v>1</v>
      </c>
      <c r="I1878" s="116">
        <v>2022</v>
      </c>
      <c r="J1878" t="str">
        <f t="shared" si="59"/>
        <v>1/07/2022</v>
      </c>
      <c r="N1878" s="135">
        <v>44568</v>
      </c>
      <c r="O1878" s="136">
        <v>1.27</v>
      </c>
      <c r="P1878" s="136">
        <v>1.68</v>
      </c>
      <c r="Q1878" s="136">
        <v>1.73</v>
      </c>
      <c r="R1878" s="136" t="s">
        <v>434</v>
      </c>
      <c r="S1878" s="136">
        <v>2.52</v>
      </c>
      <c r="T1878" s="136">
        <v>2.79</v>
      </c>
      <c r="U1878" s="136">
        <v>2.84</v>
      </c>
      <c r="V1878" s="136">
        <v>2.85</v>
      </c>
      <c r="W1878" s="136">
        <v>2.88</v>
      </c>
      <c r="X1878" s="136">
        <v>2.92</v>
      </c>
      <c r="Y1878" s="136">
        <v>2.88</v>
      </c>
      <c r="Z1878" s="136">
        <v>3.35</v>
      </c>
      <c r="AA1878" s="136">
        <v>3.11</v>
      </c>
    </row>
    <row r="1879" spans="1:27" ht="23.4" thickBot="1">
      <c r="A1879" s="115" t="s">
        <v>3542</v>
      </c>
      <c r="B1879" s="144">
        <v>2.82</v>
      </c>
      <c r="C1879" s="148">
        <v>1.03</v>
      </c>
      <c r="D1879" s="116">
        <f t="shared" si="60"/>
        <v>2022</v>
      </c>
      <c r="G1879" s="141" t="s">
        <v>1659</v>
      </c>
      <c r="H1879" s="116">
        <v>5</v>
      </c>
      <c r="I1879" s="116">
        <v>2022</v>
      </c>
      <c r="J1879" t="str">
        <f t="shared" si="59"/>
        <v>5/07/2022</v>
      </c>
      <c r="N1879" s="137">
        <v>44688</v>
      </c>
      <c r="O1879" s="138">
        <v>1.33</v>
      </c>
      <c r="P1879" s="138">
        <v>1.71</v>
      </c>
      <c r="Q1879" s="138">
        <v>1.9</v>
      </c>
      <c r="R1879" s="138" t="s">
        <v>434</v>
      </c>
      <c r="S1879" s="138">
        <v>2.59</v>
      </c>
      <c r="T1879" s="138">
        <v>2.77</v>
      </c>
      <c r="U1879" s="138">
        <v>2.82</v>
      </c>
      <c r="V1879" s="138">
        <v>2.82</v>
      </c>
      <c r="W1879" s="138">
        <v>2.82</v>
      </c>
      <c r="X1879" s="138">
        <v>2.87</v>
      </c>
      <c r="Y1879" s="138">
        <v>2.82</v>
      </c>
      <c r="Z1879" s="138">
        <v>3.31</v>
      </c>
      <c r="AA1879" s="138">
        <v>3.05</v>
      </c>
    </row>
    <row r="1880" spans="1:27" ht="23.4" thickBot="1">
      <c r="A1880" s="115" t="s">
        <v>3543</v>
      </c>
      <c r="B1880" s="143">
        <v>2.99</v>
      </c>
      <c r="C1880" s="147">
        <v>1.1200000000000001</v>
      </c>
      <c r="D1880" s="116">
        <f t="shared" si="60"/>
        <v>2022</v>
      </c>
      <c r="G1880" s="140" t="s">
        <v>1659</v>
      </c>
      <c r="H1880" s="116">
        <v>6</v>
      </c>
      <c r="I1880" s="116">
        <v>2022</v>
      </c>
      <c r="J1880" t="str">
        <f t="shared" si="59"/>
        <v>6/07/2022</v>
      </c>
      <c r="N1880" s="135">
        <v>44719</v>
      </c>
      <c r="O1880" s="136">
        <v>1.36</v>
      </c>
      <c r="P1880" s="136">
        <v>1.7</v>
      </c>
      <c r="Q1880" s="136">
        <v>1.9</v>
      </c>
      <c r="R1880" s="136" t="s">
        <v>434</v>
      </c>
      <c r="S1880" s="136">
        <v>2.62</v>
      </c>
      <c r="T1880" s="136">
        <v>2.82</v>
      </c>
      <c r="U1880" s="136">
        <v>2.97</v>
      </c>
      <c r="V1880" s="136">
        <v>2.99</v>
      </c>
      <c r="W1880" s="136">
        <v>2.96</v>
      </c>
      <c r="X1880" s="136">
        <v>2.99</v>
      </c>
      <c r="Y1880" s="136">
        <v>2.93</v>
      </c>
      <c r="Z1880" s="136">
        <v>3.42</v>
      </c>
      <c r="AA1880" s="136">
        <v>3.14</v>
      </c>
    </row>
    <row r="1881" spans="1:27" ht="23.4" thickBot="1">
      <c r="A1881" s="115" t="s">
        <v>3544</v>
      </c>
      <c r="B1881" s="144">
        <v>3.05</v>
      </c>
      <c r="C1881" s="148">
        <v>1.1599999999999999</v>
      </c>
      <c r="D1881" s="116">
        <f t="shared" si="60"/>
        <v>2022</v>
      </c>
      <c r="G1881" s="141" t="s">
        <v>1659</v>
      </c>
      <c r="H1881" s="116">
        <v>7</v>
      </c>
      <c r="I1881" s="116">
        <v>2022</v>
      </c>
      <c r="J1881" t="str">
        <f t="shared" si="59"/>
        <v>7/07/2022</v>
      </c>
      <c r="N1881" s="137">
        <v>44749</v>
      </c>
      <c r="O1881" s="138">
        <v>1.55</v>
      </c>
      <c r="P1881" s="138">
        <v>1.9</v>
      </c>
      <c r="Q1881" s="138">
        <v>1.95</v>
      </c>
      <c r="R1881" s="138" t="s">
        <v>434</v>
      </c>
      <c r="S1881" s="138">
        <v>2.64</v>
      </c>
      <c r="T1881" s="138">
        <v>2.87</v>
      </c>
      <c r="U1881" s="138">
        <v>3.03</v>
      </c>
      <c r="V1881" s="138">
        <v>3.05</v>
      </c>
      <c r="W1881" s="138">
        <v>3.05</v>
      </c>
      <c r="X1881" s="138">
        <v>3.07</v>
      </c>
      <c r="Y1881" s="138">
        <v>3.01</v>
      </c>
      <c r="Z1881" s="138">
        <v>3.45</v>
      </c>
      <c r="AA1881" s="138">
        <v>3.2</v>
      </c>
    </row>
    <row r="1882" spans="1:27" ht="23.4" thickBot="1">
      <c r="A1882" s="115" t="s">
        <v>3545</v>
      </c>
      <c r="B1882" s="143">
        <v>3.14</v>
      </c>
      <c r="C1882" s="147">
        <v>1.2</v>
      </c>
      <c r="D1882" s="116">
        <f t="shared" si="60"/>
        <v>2022</v>
      </c>
      <c r="G1882" s="140" t="s">
        <v>1659</v>
      </c>
      <c r="H1882" s="116">
        <v>8</v>
      </c>
      <c r="I1882" s="116">
        <v>2022</v>
      </c>
      <c r="J1882" t="str">
        <f t="shared" si="59"/>
        <v>8/07/2022</v>
      </c>
      <c r="N1882" s="135">
        <v>44780</v>
      </c>
      <c r="O1882" s="136">
        <v>1.57</v>
      </c>
      <c r="P1882" s="136">
        <v>1.92</v>
      </c>
      <c r="Q1882" s="136">
        <v>1.98</v>
      </c>
      <c r="R1882" s="136" t="s">
        <v>434</v>
      </c>
      <c r="S1882" s="136">
        <v>2.68</v>
      </c>
      <c r="T1882" s="136">
        <v>2.96</v>
      </c>
      <c r="U1882" s="136">
        <v>3.12</v>
      </c>
      <c r="V1882" s="136">
        <v>3.14</v>
      </c>
      <c r="W1882" s="136">
        <v>3.13</v>
      </c>
      <c r="X1882" s="136">
        <v>3.16</v>
      </c>
      <c r="Y1882" s="136">
        <v>3.09</v>
      </c>
      <c r="Z1882" s="136">
        <v>3.53</v>
      </c>
      <c r="AA1882" s="136">
        <v>3.27</v>
      </c>
    </row>
    <row r="1883" spans="1:27" ht="23.4" thickBot="1">
      <c r="A1883" s="115" t="s">
        <v>3546</v>
      </c>
      <c r="B1883" s="144">
        <v>3.09</v>
      </c>
      <c r="C1883" s="148">
        <v>1.1599999999999999</v>
      </c>
      <c r="D1883" s="116">
        <f t="shared" si="60"/>
        <v>2022</v>
      </c>
      <c r="G1883" s="141" t="s">
        <v>1659</v>
      </c>
      <c r="H1883" s="116">
        <v>11</v>
      </c>
      <c r="I1883" s="116">
        <v>2022</v>
      </c>
      <c r="J1883" t="str">
        <f t="shared" si="59"/>
        <v>11/07/2022</v>
      </c>
      <c r="N1883" s="137">
        <v>44872</v>
      </c>
      <c r="O1883" s="138">
        <v>1.58</v>
      </c>
      <c r="P1883" s="138">
        <v>1.95</v>
      </c>
      <c r="Q1883" s="138">
        <v>2.1800000000000002</v>
      </c>
      <c r="R1883" s="138" t="s">
        <v>434</v>
      </c>
      <c r="S1883" s="138">
        <v>2.79</v>
      </c>
      <c r="T1883" s="138">
        <v>2.97</v>
      </c>
      <c r="U1883" s="138">
        <v>3.07</v>
      </c>
      <c r="V1883" s="138">
        <v>3.09</v>
      </c>
      <c r="W1883" s="138">
        <v>3.05</v>
      </c>
      <c r="X1883" s="138">
        <v>3.06</v>
      </c>
      <c r="Y1883" s="138">
        <v>2.99</v>
      </c>
      <c r="Z1883" s="138">
        <v>3.43</v>
      </c>
      <c r="AA1883" s="138">
        <v>3.18</v>
      </c>
    </row>
    <row r="1884" spans="1:27" ht="23.4" thickBot="1">
      <c r="A1884" s="115" t="s">
        <v>3547</v>
      </c>
      <c r="B1884" s="143">
        <v>3.07</v>
      </c>
      <c r="C1884" s="147">
        <v>1.1200000000000001</v>
      </c>
      <c r="D1884" s="116">
        <f t="shared" si="60"/>
        <v>2022</v>
      </c>
      <c r="G1884" s="140" t="s">
        <v>1659</v>
      </c>
      <c r="H1884" s="116">
        <v>12</v>
      </c>
      <c r="I1884" s="116">
        <v>2022</v>
      </c>
      <c r="J1884" t="str">
        <f t="shared" si="59"/>
        <v>12/07/2022</v>
      </c>
      <c r="N1884" s="135">
        <v>44902</v>
      </c>
      <c r="O1884" s="136">
        <v>1.63</v>
      </c>
      <c r="P1884" s="136">
        <v>2.0099999999999998</v>
      </c>
      <c r="Q1884" s="136">
        <v>2.2200000000000002</v>
      </c>
      <c r="R1884" s="136" t="s">
        <v>434</v>
      </c>
      <c r="S1884" s="136">
        <v>2.78</v>
      </c>
      <c r="T1884" s="136">
        <v>3.07</v>
      </c>
      <c r="U1884" s="136">
        <v>3.03</v>
      </c>
      <c r="V1884" s="136">
        <v>3.07</v>
      </c>
      <c r="W1884" s="136">
        <v>3.01</v>
      </c>
      <c r="X1884" s="136">
        <v>3.01</v>
      </c>
      <c r="Y1884" s="136">
        <v>2.96</v>
      </c>
      <c r="Z1884" s="136">
        <v>3.37</v>
      </c>
      <c r="AA1884" s="136">
        <v>3.13</v>
      </c>
    </row>
    <row r="1885" spans="1:27" ht="23.4" thickBot="1">
      <c r="A1885" s="115" t="s">
        <v>3548</v>
      </c>
      <c r="B1885" s="144">
        <v>3.14</v>
      </c>
      <c r="C1885" s="148">
        <v>1.06</v>
      </c>
      <c r="D1885" s="116">
        <f t="shared" si="60"/>
        <v>2022</v>
      </c>
      <c r="G1885" s="141" t="s">
        <v>1659</v>
      </c>
      <c r="H1885" s="116">
        <v>13</v>
      </c>
      <c r="I1885" s="116">
        <v>2022</v>
      </c>
      <c r="J1885" t="str">
        <f t="shared" si="59"/>
        <v>13/07/2022</v>
      </c>
      <c r="N1885" s="138" t="s">
        <v>1575</v>
      </c>
      <c r="O1885" s="138">
        <v>1.78</v>
      </c>
      <c r="P1885" s="138">
        <v>2.2000000000000002</v>
      </c>
      <c r="Q1885" s="138">
        <v>2.39</v>
      </c>
      <c r="R1885" s="138" t="s">
        <v>434</v>
      </c>
      <c r="S1885" s="138">
        <v>2.96</v>
      </c>
      <c r="T1885" s="138">
        <v>3.21</v>
      </c>
      <c r="U1885" s="138">
        <v>3.13</v>
      </c>
      <c r="V1885" s="138">
        <v>3.14</v>
      </c>
      <c r="W1885" s="138">
        <v>3.02</v>
      </c>
      <c r="X1885" s="138">
        <v>3</v>
      </c>
      <c r="Y1885" s="138">
        <v>2.91</v>
      </c>
      <c r="Z1885" s="138">
        <v>3.35</v>
      </c>
      <c r="AA1885" s="138">
        <v>3.08</v>
      </c>
    </row>
    <row r="1886" spans="1:27" ht="23.4" thickBot="1">
      <c r="A1886" s="115" t="s">
        <v>3549</v>
      </c>
      <c r="B1886" s="143">
        <v>3.16</v>
      </c>
      <c r="C1886" s="147">
        <v>1.07</v>
      </c>
      <c r="D1886" s="116">
        <f t="shared" si="60"/>
        <v>2022</v>
      </c>
      <c r="G1886" s="140" t="s">
        <v>1659</v>
      </c>
      <c r="H1886" s="116">
        <v>14</v>
      </c>
      <c r="I1886" s="116">
        <v>2022</v>
      </c>
      <c r="J1886" t="str">
        <f t="shared" si="59"/>
        <v>14/07/2022</v>
      </c>
      <c r="N1886" s="136" t="s">
        <v>1576</v>
      </c>
      <c r="O1886" s="136">
        <v>1.99</v>
      </c>
      <c r="P1886" s="136">
        <v>2.3199999999999998</v>
      </c>
      <c r="Q1886" s="136">
        <v>2.4</v>
      </c>
      <c r="R1886" s="136" t="s">
        <v>434</v>
      </c>
      <c r="S1886" s="136">
        <v>2.93</v>
      </c>
      <c r="T1886" s="136">
        <v>3.16</v>
      </c>
      <c r="U1886" s="136">
        <v>3.15</v>
      </c>
      <c r="V1886" s="136">
        <v>3.16</v>
      </c>
      <c r="W1886" s="136">
        <v>3.06</v>
      </c>
      <c r="X1886" s="136">
        <v>3.05</v>
      </c>
      <c r="Y1886" s="136">
        <v>2.96</v>
      </c>
      <c r="Z1886" s="136">
        <v>3.36</v>
      </c>
      <c r="AA1886" s="136">
        <v>3.11</v>
      </c>
    </row>
    <row r="1887" spans="1:27" ht="23.4" thickBot="1">
      <c r="A1887" s="115" t="s">
        <v>3550</v>
      </c>
      <c r="B1887" s="144">
        <v>3.14</v>
      </c>
      <c r="C1887" s="148">
        <v>1.03</v>
      </c>
      <c r="D1887" s="116">
        <f t="shared" si="60"/>
        <v>2022</v>
      </c>
      <c r="G1887" s="141" t="s">
        <v>1659</v>
      </c>
      <c r="H1887" s="116">
        <v>15</v>
      </c>
      <c r="I1887" s="116">
        <v>2022</v>
      </c>
      <c r="J1887" t="str">
        <f t="shared" si="59"/>
        <v>15/07/2022</v>
      </c>
      <c r="N1887" s="138" t="s">
        <v>1577</v>
      </c>
      <c r="O1887" s="138">
        <v>1.98</v>
      </c>
      <c r="P1887" s="138">
        <v>2.2599999999999998</v>
      </c>
      <c r="Q1887" s="138">
        <v>2.37</v>
      </c>
      <c r="R1887" s="138" t="s">
        <v>434</v>
      </c>
      <c r="S1887" s="138">
        <v>2.94</v>
      </c>
      <c r="T1887" s="138">
        <v>3.12</v>
      </c>
      <c r="U1887" s="138">
        <v>3.13</v>
      </c>
      <c r="V1887" s="138">
        <v>3.14</v>
      </c>
      <c r="W1887" s="138">
        <v>3.05</v>
      </c>
      <c r="X1887" s="138">
        <v>3.03</v>
      </c>
      <c r="Y1887" s="138">
        <v>2.93</v>
      </c>
      <c r="Z1887" s="138">
        <v>3.34</v>
      </c>
      <c r="AA1887" s="138">
        <v>3.1</v>
      </c>
    </row>
    <row r="1888" spans="1:27" ht="23.4" thickBot="1">
      <c r="A1888" s="115" t="s">
        <v>3551</v>
      </c>
      <c r="B1888" s="143">
        <v>3.15</v>
      </c>
      <c r="C1888" s="147">
        <v>1.06</v>
      </c>
      <c r="D1888" s="116">
        <f t="shared" si="60"/>
        <v>2022</v>
      </c>
      <c r="G1888" s="140" t="s">
        <v>1659</v>
      </c>
      <c r="H1888" s="116">
        <v>18</v>
      </c>
      <c r="I1888" s="116">
        <v>2022</v>
      </c>
      <c r="J1888" t="str">
        <f t="shared" si="59"/>
        <v>18/07/2022</v>
      </c>
      <c r="N1888" s="136" t="s">
        <v>1578</v>
      </c>
      <c r="O1888" s="136">
        <v>1.96</v>
      </c>
      <c r="P1888" s="136">
        <v>2.2799999999999998</v>
      </c>
      <c r="Q1888" s="136">
        <v>2.5</v>
      </c>
      <c r="R1888" s="136" t="s">
        <v>434</v>
      </c>
      <c r="S1888" s="136">
        <v>3.02</v>
      </c>
      <c r="T1888" s="136">
        <v>3.13</v>
      </c>
      <c r="U1888" s="136">
        <v>3.15</v>
      </c>
      <c r="V1888" s="136">
        <v>3.15</v>
      </c>
      <c r="W1888" s="136">
        <v>3.06</v>
      </c>
      <c r="X1888" s="136">
        <v>3.05</v>
      </c>
      <c r="Y1888" s="136">
        <v>2.96</v>
      </c>
      <c r="Z1888" s="136">
        <v>3.39</v>
      </c>
      <c r="AA1888" s="136">
        <v>3.14</v>
      </c>
    </row>
    <row r="1889" spans="1:27" ht="23.4" thickBot="1">
      <c r="A1889" s="115" t="s">
        <v>3552</v>
      </c>
      <c r="B1889" s="144">
        <v>3.22</v>
      </c>
      <c r="C1889" s="148">
        <v>1.08</v>
      </c>
      <c r="D1889" s="116">
        <f t="shared" si="60"/>
        <v>2022</v>
      </c>
      <c r="G1889" s="141" t="s">
        <v>1659</v>
      </c>
      <c r="H1889" s="116">
        <v>19</v>
      </c>
      <c r="I1889" s="116">
        <v>2022</v>
      </c>
      <c r="J1889" t="str">
        <f t="shared" si="59"/>
        <v>19/07/2022</v>
      </c>
      <c r="N1889" s="138" t="s">
        <v>1579</v>
      </c>
      <c r="O1889" s="138">
        <v>1.93</v>
      </c>
      <c r="P1889" s="138">
        <v>2.29</v>
      </c>
      <c r="Q1889" s="138">
        <v>2.52</v>
      </c>
      <c r="R1889" s="138" t="s">
        <v>434</v>
      </c>
      <c r="S1889" s="138">
        <v>3.06</v>
      </c>
      <c r="T1889" s="138">
        <v>3.18</v>
      </c>
      <c r="U1889" s="138">
        <v>3.23</v>
      </c>
      <c r="V1889" s="138">
        <v>3.22</v>
      </c>
      <c r="W1889" s="138">
        <v>3.14</v>
      </c>
      <c r="X1889" s="138">
        <v>3.11</v>
      </c>
      <c r="Y1889" s="138">
        <v>3.01</v>
      </c>
      <c r="Z1889" s="138">
        <v>3.42</v>
      </c>
      <c r="AA1889" s="138">
        <v>3.17</v>
      </c>
    </row>
    <row r="1890" spans="1:27" ht="23.4" thickBot="1">
      <c r="A1890" s="115" t="s">
        <v>3553</v>
      </c>
      <c r="B1890" s="143">
        <v>3.25</v>
      </c>
      <c r="C1890" s="147">
        <v>1.1000000000000001</v>
      </c>
      <c r="D1890" s="116">
        <f t="shared" si="60"/>
        <v>2022</v>
      </c>
      <c r="G1890" s="140" t="s">
        <v>1659</v>
      </c>
      <c r="H1890" s="116">
        <v>20</v>
      </c>
      <c r="I1890" s="116">
        <v>2022</v>
      </c>
      <c r="J1890" t="str">
        <f t="shared" si="59"/>
        <v>20/07/2022</v>
      </c>
      <c r="N1890" s="136" t="s">
        <v>1580</v>
      </c>
      <c r="O1890" s="136">
        <v>1.92</v>
      </c>
      <c r="P1890" s="136">
        <v>2.29</v>
      </c>
      <c r="Q1890" s="136">
        <v>2.5099999999999998</v>
      </c>
      <c r="R1890" s="136" t="s">
        <v>434</v>
      </c>
      <c r="S1890" s="136">
        <v>3.04</v>
      </c>
      <c r="T1890" s="136">
        <v>3.18</v>
      </c>
      <c r="U1890" s="136">
        <v>3.25</v>
      </c>
      <c r="V1890" s="136">
        <v>3.25</v>
      </c>
      <c r="W1890" s="136">
        <v>3.18</v>
      </c>
      <c r="X1890" s="136">
        <v>3.15</v>
      </c>
      <c r="Y1890" s="136">
        <v>3.04</v>
      </c>
      <c r="Z1890" s="136">
        <v>3.43</v>
      </c>
      <c r="AA1890" s="136">
        <v>3.17</v>
      </c>
    </row>
    <row r="1891" spans="1:27" ht="23.4" thickBot="1">
      <c r="A1891" s="115" t="s">
        <v>3554</v>
      </c>
      <c r="B1891" s="144">
        <v>3.07</v>
      </c>
      <c r="C1891" s="148">
        <v>1.08</v>
      </c>
      <c r="D1891" s="116">
        <f t="shared" si="60"/>
        <v>2022</v>
      </c>
      <c r="G1891" s="141" t="s">
        <v>1659</v>
      </c>
      <c r="H1891" s="116">
        <v>21</v>
      </c>
      <c r="I1891" s="116">
        <v>2022</v>
      </c>
      <c r="J1891" t="str">
        <f t="shared" si="59"/>
        <v>21/07/2022</v>
      </c>
      <c r="N1891" s="138" t="s">
        <v>1581</v>
      </c>
      <c r="O1891" s="138">
        <v>2.15</v>
      </c>
      <c r="P1891" s="138">
        <v>2.2999999999999998</v>
      </c>
      <c r="Q1891" s="138">
        <v>2.48</v>
      </c>
      <c r="R1891" s="138" t="s">
        <v>434</v>
      </c>
      <c r="S1891" s="138">
        <v>3</v>
      </c>
      <c r="T1891" s="138">
        <v>3.11</v>
      </c>
      <c r="U1891" s="138">
        <v>3.1</v>
      </c>
      <c r="V1891" s="138">
        <v>3.07</v>
      </c>
      <c r="W1891" s="138">
        <v>3</v>
      </c>
      <c r="X1891" s="138">
        <v>2.99</v>
      </c>
      <c r="Y1891" s="138">
        <v>2.91</v>
      </c>
      <c r="Z1891" s="138">
        <v>3.33</v>
      </c>
      <c r="AA1891" s="138">
        <v>3.08</v>
      </c>
    </row>
    <row r="1892" spans="1:27" ht="23.4" thickBot="1">
      <c r="A1892" s="115" t="s">
        <v>3555</v>
      </c>
      <c r="B1892" s="143">
        <v>2.93</v>
      </c>
      <c r="C1892" s="147">
        <v>0.97</v>
      </c>
      <c r="D1892" s="116">
        <f t="shared" si="60"/>
        <v>2022</v>
      </c>
      <c r="G1892" s="140" t="s">
        <v>1659</v>
      </c>
      <c r="H1892" s="116">
        <v>22</v>
      </c>
      <c r="I1892" s="116">
        <v>2022</v>
      </c>
      <c r="J1892" t="str">
        <f t="shared" si="59"/>
        <v>22/07/2022</v>
      </c>
      <c r="N1892" s="136" t="s">
        <v>1582</v>
      </c>
      <c r="O1892" s="136">
        <v>2.15</v>
      </c>
      <c r="P1892" s="136">
        <v>2.29</v>
      </c>
      <c r="Q1892" s="136">
        <v>2.4900000000000002</v>
      </c>
      <c r="R1892" s="136" t="s">
        <v>434</v>
      </c>
      <c r="S1892" s="136">
        <v>2.97</v>
      </c>
      <c r="T1892" s="136">
        <v>3.01</v>
      </c>
      <c r="U1892" s="136">
        <v>2.98</v>
      </c>
      <c r="V1892" s="136">
        <v>2.93</v>
      </c>
      <c r="W1892" s="136">
        <v>2.87</v>
      </c>
      <c r="X1892" s="136">
        <v>2.85</v>
      </c>
      <c r="Y1892" s="136">
        <v>2.77</v>
      </c>
      <c r="Z1892" s="136">
        <v>3.23</v>
      </c>
      <c r="AA1892" s="136">
        <v>3</v>
      </c>
    </row>
    <row r="1893" spans="1:27" ht="23.4" thickBot="1">
      <c r="A1893" s="115" t="s">
        <v>3556</v>
      </c>
      <c r="B1893" s="144">
        <v>2.98</v>
      </c>
      <c r="C1893" s="148">
        <v>0.99</v>
      </c>
      <c r="D1893" s="116">
        <f t="shared" si="60"/>
        <v>2022</v>
      </c>
      <c r="G1893" s="141" t="s">
        <v>1659</v>
      </c>
      <c r="H1893" s="116">
        <v>25</v>
      </c>
      <c r="I1893" s="116">
        <v>2022</v>
      </c>
      <c r="J1893" t="str">
        <f t="shared" si="59"/>
        <v>25/07/2022</v>
      </c>
      <c r="N1893" s="138" t="s">
        <v>1583</v>
      </c>
      <c r="O1893" s="138">
        <v>2.14</v>
      </c>
      <c r="P1893" s="138">
        <v>2.31</v>
      </c>
      <c r="Q1893" s="138">
        <v>2.62</v>
      </c>
      <c r="R1893" s="138" t="s">
        <v>434</v>
      </c>
      <c r="S1893" s="138">
        <v>3.06</v>
      </c>
      <c r="T1893" s="138">
        <v>3.07</v>
      </c>
      <c r="U1893" s="138">
        <v>3</v>
      </c>
      <c r="V1893" s="138">
        <v>2.98</v>
      </c>
      <c r="W1893" s="138">
        <v>2.89</v>
      </c>
      <c r="X1893" s="138">
        <v>2.89</v>
      </c>
      <c r="Y1893" s="138">
        <v>2.81</v>
      </c>
      <c r="Z1893" s="138">
        <v>3.28</v>
      </c>
      <c r="AA1893" s="138">
        <v>3.04</v>
      </c>
    </row>
    <row r="1894" spans="1:27" ht="23.4" thickBot="1">
      <c r="A1894" s="115" t="s">
        <v>3557</v>
      </c>
      <c r="B1894" s="143">
        <v>3.01</v>
      </c>
      <c r="C1894" s="147">
        <v>0.99</v>
      </c>
      <c r="D1894" s="116">
        <f t="shared" si="60"/>
        <v>2022</v>
      </c>
      <c r="G1894" s="140" t="s">
        <v>1659</v>
      </c>
      <c r="H1894" s="116">
        <v>26</v>
      </c>
      <c r="I1894" s="116">
        <v>2022</v>
      </c>
      <c r="J1894" t="str">
        <f t="shared" si="59"/>
        <v>26/07/2022</v>
      </c>
      <c r="N1894" s="136" t="s">
        <v>1584</v>
      </c>
      <c r="O1894" s="136">
        <v>2.17</v>
      </c>
      <c r="P1894" s="136">
        <v>2.35</v>
      </c>
      <c r="Q1894" s="136">
        <v>2.5499999999999998</v>
      </c>
      <c r="R1894" s="136" t="s">
        <v>434</v>
      </c>
      <c r="S1894" s="136">
        <v>3.01</v>
      </c>
      <c r="T1894" s="136">
        <v>3.06</v>
      </c>
      <c r="U1894" s="136">
        <v>3.02</v>
      </c>
      <c r="V1894" s="136">
        <v>3.01</v>
      </c>
      <c r="W1894" s="136">
        <v>2.89</v>
      </c>
      <c r="X1894" s="136">
        <v>2.88</v>
      </c>
      <c r="Y1894" s="136">
        <v>2.81</v>
      </c>
      <c r="Z1894" s="136">
        <v>3.27</v>
      </c>
      <c r="AA1894" s="136">
        <v>3.03</v>
      </c>
    </row>
    <row r="1895" spans="1:27" ht="23.4" thickBot="1">
      <c r="A1895" s="115" t="s">
        <v>3558</v>
      </c>
      <c r="B1895" s="144">
        <v>2.93</v>
      </c>
      <c r="C1895" s="148">
        <v>0.94</v>
      </c>
      <c r="D1895" s="116">
        <f t="shared" si="60"/>
        <v>2022</v>
      </c>
      <c r="G1895" s="141" t="s">
        <v>1659</v>
      </c>
      <c r="H1895" s="116">
        <v>27</v>
      </c>
      <c r="I1895" s="116">
        <v>2022</v>
      </c>
      <c r="J1895" t="str">
        <f t="shared" si="59"/>
        <v>27/07/2022</v>
      </c>
      <c r="N1895" s="138" t="s">
        <v>1585</v>
      </c>
      <c r="O1895" s="138">
        <v>2.14</v>
      </c>
      <c r="P1895" s="138">
        <v>2.2999999999999998</v>
      </c>
      <c r="Q1895" s="138">
        <v>2.44</v>
      </c>
      <c r="R1895" s="138" t="s">
        <v>434</v>
      </c>
      <c r="S1895" s="138">
        <v>2.93</v>
      </c>
      <c r="T1895" s="138">
        <v>3</v>
      </c>
      <c r="U1895" s="138">
        <v>2.96</v>
      </c>
      <c r="V1895" s="138">
        <v>2.93</v>
      </c>
      <c r="W1895" s="138">
        <v>2.82</v>
      </c>
      <c r="X1895" s="138">
        <v>2.83</v>
      </c>
      <c r="Y1895" s="138">
        <v>2.78</v>
      </c>
      <c r="Z1895" s="138">
        <v>3.26</v>
      </c>
      <c r="AA1895" s="138">
        <v>3.03</v>
      </c>
    </row>
    <row r="1896" spans="1:27" ht="23.4" thickBot="1">
      <c r="A1896" s="115" t="s">
        <v>3559</v>
      </c>
      <c r="B1896" s="143">
        <v>2.81</v>
      </c>
      <c r="C1896" s="147">
        <v>0.88</v>
      </c>
      <c r="D1896" s="116">
        <f t="shared" si="60"/>
        <v>2022</v>
      </c>
      <c r="G1896" s="140" t="s">
        <v>1659</v>
      </c>
      <c r="H1896" s="116">
        <v>28</v>
      </c>
      <c r="I1896" s="116">
        <v>2022</v>
      </c>
      <c r="J1896" t="str">
        <f t="shared" si="59"/>
        <v>28/07/2022</v>
      </c>
      <c r="N1896" s="136" t="s">
        <v>1586</v>
      </c>
      <c r="O1896" s="136">
        <v>2.2000000000000002</v>
      </c>
      <c r="P1896" s="136">
        <v>2.2999999999999998</v>
      </c>
      <c r="Q1896" s="136">
        <v>2.42</v>
      </c>
      <c r="R1896" s="136" t="s">
        <v>434</v>
      </c>
      <c r="S1896" s="136">
        <v>2.9</v>
      </c>
      <c r="T1896" s="136">
        <v>2.93</v>
      </c>
      <c r="U1896" s="136">
        <v>2.85</v>
      </c>
      <c r="V1896" s="136">
        <v>2.81</v>
      </c>
      <c r="W1896" s="136">
        <v>2.69</v>
      </c>
      <c r="X1896" s="136">
        <v>2.69</v>
      </c>
      <c r="Y1896" s="136">
        <v>2.68</v>
      </c>
      <c r="Z1896" s="136">
        <v>3.23</v>
      </c>
      <c r="AA1896" s="136">
        <v>3.02</v>
      </c>
    </row>
    <row r="1897" spans="1:27" ht="23.4" thickBot="1">
      <c r="A1897" s="115" t="s">
        <v>3560</v>
      </c>
      <c r="B1897" s="144">
        <v>2.83</v>
      </c>
      <c r="C1897" s="148">
        <v>0.82</v>
      </c>
      <c r="D1897" s="116">
        <f t="shared" si="60"/>
        <v>2022</v>
      </c>
      <c r="G1897" s="141" t="s">
        <v>1659</v>
      </c>
      <c r="H1897" s="116">
        <v>29</v>
      </c>
      <c r="I1897" s="116">
        <v>2022</v>
      </c>
      <c r="J1897" t="str">
        <f t="shared" si="59"/>
        <v>29/07/2022</v>
      </c>
      <c r="N1897" s="138" t="s">
        <v>1587</v>
      </c>
      <c r="O1897" s="138">
        <v>2.2200000000000002</v>
      </c>
      <c r="P1897" s="138">
        <v>2.2799999999999998</v>
      </c>
      <c r="Q1897" s="138">
        <v>2.41</v>
      </c>
      <c r="R1897" s="138" t="s">
        <v>434</v>
      </c>
      <c r="S1897" s="138">
        <v>2.91</v>
      </c>
      <c r="T1897" s="138">
        <v>2.98</v>
      </c>
      <c r="U1897" s="138">
        <v>2.89</v>
      </c>
      <c r="V1897" s="138">
        <v>2.83</v>
      </c>
      <c r="W1897" s="138">
        <v>2.7</v>
      </c>
      <c r="X1897" s="138">
        <v>2.7</v>
      </c>
      <c r="Y1897" s="138">
        <v>2.67</v>
      </c>
      <c r="Z1897" s="138">
        <v>3.2</v>
      </c>
      <c r="AA1897" s="138">
        <v>3</v>
      </c>
    </row>
    <row r="1898" spans="1:27" ht="23.4" thickBot="1">
      <c r="A1898" s="115" t="s">
        <v>3561</v>
      </c>
      <c r="B1898" s="143">
        <v>2.82</v>
      </c>
      <c r="C1898" s="147">
        <v>0.78</v>
      </c>
      <c r="D1898" s="116">
        <f t="shared" si="60"/>
        <v>2022</v>
      </c>
      <c r="G1898" s="140" t="s">
        <v>1660</v>
      </c>
      <c r="H1898" s="116">
        <v>1</v>
      </c>
      <c r="I1898" s="116">
        <v>2022</v>
      </c>
      <c r="J1898" t="str">
        <f t="shared" si="59"/>
        <v>1/08/2022</v>
      </c>
      <c r="N1898" s="135">
        <v>44569</v>
      </c>
      <c r="O1898" s="136">
        <v>2.2200000000000002</v>
      </c>
      <c r="P1898" s="136">
        <v>2.33</v>
      </c>
      <c r="Q1898" s="136">
        <v>2.56</v>
      </c>
      <c r="R1898" s="136" t="s">
        <v>434</v>
      </c>
      <c r="S1898" s="136">
        <v>2.96</v>
      </c>
      <c r="T1898" s="136">
        <v>2.98</v>
      </c>
      <c r="U1898" s="136">
        <v>2.9</v>
      </c>
      <c r="V1898" s="136">
        <v>2.82</v>
      </c>
      <c r="W1898" s="136">
        <v>2.66</v>
      </c>
      <c r="X1898" s="136">
        <v>2.64</v>
      </c>
      <c r="Y1898" s="136">
        <v>2.6</v>
      </c>
      <c r="Z1898" s="136">
        <v>3.12</v>
      </c>
      <c r="AA1898" s="136">
        <v>2.92</v>
      </c>
    </row>
    <row r="1899" spans="1:27" ht="23.4" thickBot="1">
      <c r="A1899" s="115" t="s">
        <v>3562</v>
      </c>
      <c r="B1899" s="144">
        <v>3.02</v>
      </c>
      <c r="C1899" s="148">
        <v>0.91</v>
      </c>
      <c r="D1899" s="116">
        <f t="shared" si="60"/>
        <v>2022</v>
      </c>
      <c r="G1899" s="141" t="s">
        <v>1660</v>
      </c>
      <c r="H1899" s="116">
        <v>2</v>
      </c>
      <c r="I1899" s="116">
        <v>2022</v>
      </c>
      <c r="J1899" t="str">
        <f t="shared" si="59"/>
        <v>2/08/2022</v>
      </c>
      <c r="N1899" s="137">
        <v>44600</v>
      </c>
      <c r="O1899" s="138">
        <v>2.2200000000000002</v>
      </c>
      <c r="P1899" s="138">
        <v>2.33</v>
      </c>
      <c r="Q1899" s="138">
        <v>2.56</v>
      </c>
      <c r="R1899" s="138" t="s">
        <v>434</v>
      </c>
      <c r="S1899" s="138">
        <v>3</v>
      </c>
      <c r="T1899" s="138">
        <v>3.09</v>
      </c>
      <c r="U1899" s="138">
        <v>3.06</v>
      </c>
      <c r="V1899" s="138">
        <v>3.02</v>
      </c>
      <c r="W1899" s="138">
        <v>2.85</v>
      </c>
      <c r="X1899" s="138">
        <v>2.82</v>
      </c>
      <c r="Y1899" s="138">
        <v>2.75</v>
      </c>
      <c r="Z1899" s="138">
        <v>3.22</v>
      </c>
      <c r="AA1899" s="138">
        <v>3</v>
      </c>
    </row>
    <row r="1900" spans="1:27" ht="23.4" thickBot="1">
      <c r="A1900" s="115" t="s">
        <v>3563</v>
      </c>
      <c r="B1900" s="143">
        <v>3.04</v>
      </c>
      <c r="C1900" s="147">
        <v>0.84</v>
      </c>
      <c r="D1900" s="116">
        <f t="shared" si="60"/>
        <v>2022</v>
      </c>
      <c r="G1900" s="140" t="s">
        <v>1660</v>
      </c>
      <c r="H1900" s="116">
        <v>3</v>
      </c>
      <c r="I1900" s="116">
        <v>2022</v>
      </c>
      <c r="J1900" t="str">
        <f t="shared" si="59"/>
        <v>3/08/2022</v>
      </c>
      <c r="N1900" s="135">
        <v>44628</v>
      </c>
      <c r="O1900" s="136">
        <v>2.2000000000000002</v>
      </c>
      <c r="P1900" s="136">
        <v>2.29</v>
      </c>
      <c r="Q1900" s="136">
        <v>2.52</v>
      </c>
      <c r="R1900" s="136" t="s">
        <v>434</v>
      </c>
      <c r="S1900" s="136">
        <v>3</v>
      </c>
      <c r="T1900" s="136">
        <v>3.14</v>
      </c>
      <c r="U1900" s="136">
        <v>3.1</v>
      </c>
      <c r="V1900" s="136">
        <v>3.04</v>
      </c>
      <c r="W1900" s="136">
        <v>2.86</v>
      </c>
      <c r="X1900" s="136">
        <v>2.81</v>
      </c>
      <c r="Y1900" s="136">
        <v>2.73</v>
      </c>
      <c r="Z1900" s="136">
        <v>3.17</v>
      </c>
      <c r="AA1900" s="136">
        <v>2.96</v>
      </c>
    </row>
    <row r="1901" spans="1:27" ht="23.4" thickBot="1">
      <c r="A1901" s="115" t="s">
        <v>3564</v>
      </c>
      <c r="B1901" s="144">
        <v>2.95</v>
      </c>
      <c r="C1901" s="148">
        <v>0.87</v>
      </c>
      <c r="D1901" s="116">
        <f t="shared" si="60"/>
        <v>2022</v>
      </c>
      <c r="G1901" s="141" t="s">
        <v>1660</v>
      </c>
      <c r="H1901" s="116">
        <v>4</v>
      </c>
      <c r="I1901" s="116">
        <v>2022</v>
      </c>
      <c r="J1901" t="str">
        <f t="shared" si="59"/>
        <v>4/08/2022</v>
      </c>
      <c r="N1901" s="137">
        <v>44659</v>
      </c>
      <c r="O1901" s="138">
        <v>2.19</v>
      </c>
      <c r="P1901" s="138">
        <v>2.36</v>
      </c>
      <c r="Q1901" s="138">
        <v>2.5</v>
      </c>
      <c r="R1901" s="138" t="s">
        <v>434</v>
      </c>
      <c r="S1901" s="138">
        <v>2.98</v>
      </c>
      <c r="T1901" s="138">
        <v>3.11</v>
      </c>
      <c r="U1901" s="138">
        <v>3.03</v>
      </c>
      <c r="V1901" s="138">
        <v>2.95</v>
      </c>
      <c r="W1901" s="138">
        <v>2.76</v>
      </c>
      <c r="X1901" s="138">
        <v>2.73</v>
      </c>
      <c r="Y1901" s="138">
        <v>2.68</v>
      </c>
      <c r="Z1901" s="138">
        <v>3.15</v>
      </c>
      <c r="AA1901" s="138">
        <v>2.97</v>
      </c>
    </row>
    <row r="1902" spans="1:27" ht="23.4" thickBot="1">
      <c r="A1902" s="115" t="s">
        <v>3565</v>
      </c>
      <c r="B1902" s="143">
        <v>3.18</v>
      </c>
      <c r="C1902" s="147">
        <v>0.94</v>
      </c>
      <c r="D1902" s="116">
        <f t="shared" si="60"/>
        <v>2022</v>
      </c>
      <c r="G1902" s="140" t="s">
        <v>1660</v>
      </c>
      <c r="H1902" s="116">
        <v>5</v>
      </c>
      <c r="I1902" s="116">
        <v>2022</v>
      </c>
      <c r="J1902" t="str">
        <f t="shared" si="59"/>
        <v>5/08/2022</v>
      </c>
      <c r="N1902" s="135">
        <v>44689</v>
      </c>
      <c r="O1902" s="136">
        <v>2.21</v>
      </c>
      <c r="P1902" s="136">
        <v>2.39</v>
      </c>
      <c r="Q1902" s="136">
        <v>2.58</v>
      </c>
      <c r="R1902" s="136" t="s">
        <v>434</v>
      </c>
      <c r="S1902" s="136">
        <v>3.1</v>
      </c>
      <c r="T1902" s="136">
        <v>3.29</v>
      </c>
      <c r="U1902" s="136">
        <v>3.24</v>
      </c>
      <c r="V1902" s="136">
        <v>3.18</v>
      </c>
      <c r="W1902" s="136">
        <v>2.97</v>
      </c>
      <c r="X1902" s="136">
        <v>2.91</v>
      </c>
      <c r="Y1902" s="136">
        <v>2.83</v>
      </c>
      <c r="Z1902" s="136">
        <v>3.27</v>
      </c>
      <c r="AA1902" s="136">
        <v>3.06</v>
      </c>
    </row>
    <row r="1903" spans="1:27" ht="23.4" thickBot="1">
      <c r="A1903" s="115" t="s">
        <v>3566</v>
      </c>
      <c r="B1903" s="144">
        <v>3.14</v>
      </c>
      <c r="C1903" s="148">
        <v>0.87</v>
      </c>
      <c r="D1903" s="116">
        <f t="shared" si="60"/>
        <v>2022</v>
      </c>
      <c r="G1903" s="141" t="s">
        <v>1660</v>
      </c>
      <c r="H1903" s="116">
        <v>8</v>
      </c>
      <c r="I1903" s="116">
        <v>2022</v>
      </c>
      <c r="J1903" t="str">
        <f t="shared" si="59"/>
        <v>8/08/2022</v>
      </c>
      <c r="N1903" s="137">
        <v>44781</v>
      </c>
      <c r="O1903" s="138">
        <v>2.23</v>
      </c>
      <c r="P1903" s="138">
        <v>2.4300000000000002</v>
      </c>
      <c r="Q1903" s="138">
        <v>2.65</v>
      </c>
      <c r="R1903" s="138" t="s">
        <v>434</v>
      </c>
      <c r="S1903" s="138">
        <v>3.15</v>
      </c>
      <c r="T1903" s="138">
        <v>3.3</v>
      </c>
      <c r="U1903" s="138">
        <v>3.21</v>
      </c>
      <c r="V1903" s="138">
        <v>3.14</v>
      </c>
      <c r="W1903" s="138">
        <v>2.91</v>
      </c>
      <c r="X1903" s="138">
        <v>2.85</v>
      </c>
      <c r="Y1903" s="138">
        <v>2.77</v>
      </c>
      <c r="Z1903" s="138">
        <v>3.22</v>
      </c>
      <c r="AA1903" s="138">
        <v>3</v>
      </c>
    </row>
    <row r="1904" spans="1:27" ht="23.4" thickBot="1">
      <c r="A1904" s="115" t="s">
        <v>3567</v>
      </c>
      <c r="B1904" s="143">
        <v>3.2</v>
      </c>
      <c r="C1904" s="147">
        <v>0.91</v>
      </c>
      <c r="D1904" s="116">
        <f t="shared" si="60"/>
        <v>2022</v>
      </c>
      <c r="G1904" s="140" t="s">
        <v>1660</v>
      </c>
      <c r="H1904" s="116">
        <v>9</v>
      </c>
      <c r="I1904" s="116">
        <v>2022</v>
      </c>
      <c r="J1904" t="str">
        <f t="shared" si="59"/>
        <v>9/08/2022</v>
      </c>
      <c r="N1904" s="135">
        <v>44812</v>
      </c>
      <c r="O1904" s="136">
        <v>2.23</v>
      </c>
      <c r="P1904" s="136">
        <v>2.4300000000000002</v>
      </c>
      <c r="Q1904" s="136">
        <v>2.67</v>
      </c>
      <c r="R1904" s="136" t="s">
        <v>434</v>
      </c>
      <c r="S1904" s="136">
        <v>3.16</v>
      </c>
      <c r="T1904" s="136">
        <v>3.33</v>
      </c>
      <c r="U1904" s="136">
        <v>3.28</v>
      </c>
      <c r="V1904" s="136">
        <v>3.2</v>
      </c>
      <c r="W1904" s="136">
        <v>2.97</v>
      </c>
      <c r="X1904" s="136">
        <v>2.89</v>
      </c>
      <c r="Y1904" s="136">
        <v>2.8</v>
      </c>
      <c r="Z1904" s="136">
        <v>3.24</v>
      </c>
      <c r="AA1904" s="136">
        <v>3.01</v>
      </c>
    </row>
    <row r="1905" spans="1:27" ht="23.4" thickBot="1">
      <c r="A1905" s="115" t="s">
        <v>3568</v>
      </c>
      <c r="B1905" s="144">
        <v>3.13</v>
      </c>
      <c r="C1905" s="148">
        <v>0.94</v>
      </c>
      <c r="D1905" s="116">
        <f t="shared" si="60"/>
        <v>2022</v>
      </c>
      <c r="G1905" s="141" t="s">
        <v>1660</v>
      </c>
      <c r="H1905" s="116">
        <v>10</v>
      </c>
      <c r="I1905" s="116">
        <v>2022</v>
      </c>
      <c r="J1905" t="str">
        <f t="shared" si="59"/>
        <v>10/08/2022</v>
      </c>
      <c r="N1905" s="137">
        <v>44842</v>
      </c>
      <c r="O1905" s="138">
        <v>2.2400000000000002</v>
      </c>
      <c r="P1905" s="138">
        <v>2.4300000000000002</v>
      </c>
      <c r="Q1905" s="138">
        <v>2.65</v>
      </c>
      <c r="R1905" s="138" t="s">
        <v>434</v>
      </c>
      <c r="S1905" s="138">
        <v>3.13</v>
      </c>
      <c r="T1905" s="138">
        <v>3.26</v>
      </c>
      <c r="U1905" s="138">
        <v>3.23</v>
      </c>
      <c r="V1905" s="138">
        <v>3.13</v>
      </c>
      <c r="W1905" s="138">
        <v>2.93</v>
      </c>
      <c r="X1905" s="138">
        <v>2.86</v>
      </c>
      <c r="Y1905" s="138">
        <v>2.78</v>
      </c>
      <c r="Z1905" s="138">
        <v>3.27</v>
      </c>
      <c r="AA1905" s="138">
        <v>3.04</v>
      </c>
    </row>
    <row r="1906" spans="1:27" ht="23.4" thickBot="1">
      <c r="A1906" s="115" t="s">
        <v>3569</v>
      </c>
      <c r="B1906" s="143">
        <v>3.16</v>
      </c>
      <c r="C1906" s="147">
        <v>1.03</v>
      </c>
      <c r="D1906" s="116">
        <f t="shared" si="60"/>
        <v>2022</v>
      </c>
      <c r="G1906" s="140" t="s">
        <v>1660</v>
      </c>
      <c r="H1906" s="116">
        <v>11</v>
      </c>
      <c r="I1906" s="116">
        <v>2022</v>
      </c>
      <c r="J1906" t="str">
        <f t="shared" si="59"/>
        <v>11/08/2022</v>
      </c>
      <c r="N1906" s="135">
        <v>44873</v>
      </c>
      <c r="O1906" s="136">
        <v>2.2400000000000002</v>
      </c>
      <c r="P1906" s="136">
        <v>2.5099999999999998</v>
      </c>
      <c r="Q1906" s="136">
        <v>2.62</v>
      </c>
      <c r="R1906" s="136" t="s">
        <v>434</v>
      </c>
      <c r="S1906" s="136">
        <v>3.08</v>
      </c>
      <c r="T1906" s="136">
        <v>3.25</v>
      </c>
      <c r="U1906" s="136">
        <v>3.23</v>
      </c>
      <c r="V1906" s="136">
        <v>3.16</v>
      </c>
      <c r="W1906" s="136">
        <v>2.98</v>
      </c>
      <c r="X1906" s="136">
        <v>2.94</v>
      </c>
      <c r="Y1906" s="136">
        <v>2.87</v>
      </c>
      <c r="Z1906" s="136">
        <v>3.38</v>
      </c>
      <c r="AA1906" s="136">
        <v>3.15</v>
      </c>
    </row>
    <row r="1907" spans="1:27" ht="23.4" thickBot="1">
      <c r="A1907" s="115" t="s">
        <v>3570</v>
      </c>
      <c r="B1907" s="144">
        <v>3.18</v>
      </c>
      <c r="C1907" s="148">
        <v>1.01</v>
      </c>
      <c r="D1907" s="116">
        <f t="shared" si="60"/>
        <v>2022</v>
      </c>
      <c r="G1907" s="141" t="s">
        <v>1660</v>
      </c>
      <c r="H1907" s="116">
        <v>12</v>
      </c>
      <c r="I1907" s="116">
        <v>2022</v>
      </c>
      <c r="J1907" t="str">
        <f t="shared" si="59"/>
        <v>12/08/2022</v>
      </c>
      <c r="N1907" s="137">
        <v>44903</v>
      </c>
      <c r="O1907" s="138">
        <v>2.23</v>
      </c>
      <c r="P1907" s="138">
        <v>2.5</v>
      </c>
      <c r="Q1907" s="138">
        <v>2.63</v>
      </c>
      <c r="R1907" s="138" t="s">
        <v>434</v>
      </c>
      <c r="S1907" s="138">
        <v>3.13</v>
      </c>
      <c r="T1907" s="138">
        <v>3.26</v>
      </c>
      <c r="U1907" s="138">
        <v>3.25</v>
      </c>
      <c r="V1907" s="138">
        <v>3.18</v>
      </c>
      <c r="W1907" s="138">
        <v>2.97</v>
      </c>
      <c r="X1907" s="138">
        <v>2.92</v>
      </c>
      <c r="Y1907" s="138">
        <v>2.84</v>
      </c>
      <c r="Z1907" s="138">
        <v>3.34</v>
      </c>
      <c r="AA1907" s="138">
        <v>3.12</v>
      </c>
    </row>
    <row r="1908" spans="1:27" ht="23.4" thickBot="1">
      <c r="A1908" s="115" t="s">
        <v>3571</v>
      </c>
      <c r="B1908" s="143">
        <v>3.14</v>
      </c>
      <c r="C1908" s="147">
        <v>1.02</v>
      </c>
      <c r="D1908" s="116">
        <f t="shared" si="60"/>
        <v>2022</v>
      </c>
      <c r="G1908" s="140" t="s">
        <v>1660</v>
      </c>
      <c r="H1908" s="116">
        <v>15</v>
      </c>
      <c r="I1908" s="116">
        <v>2022</v>
      </c>
      <c r="J1908" t="str">
        <f t="shared" si="59"/>
        <v>15/08/2022</v>
      </c>
      <c r="N1908" s="136" t="s">
        <v>1588</v>
      </c>
      <c r="O1908" s="136">
        <v>2.27</v>
      </c>
      <c r="P1908" s="136">
        <v>2.5299999999999998</v>
      </c>
      <c r="Q1908" s="136">
        <v>2.72</v>
      </c>
      <c r="R1908" s="136" t="s">
        <v>434</v>
      </c>
      <c r="S1908" s="136">
        <v>3.13</v>
      </c>
      <c r="T1908" s="136">
        <v>3.23</v>
      </c>
      <c r="U1908" s="136">
        <v>3.2</v>
      </c>
      <c r="V1908" s="136">
        <v>3.14</v>
      </c>
      <c r="W1908" s="136">
        <v>2.91</v>
      </c>
      <c r="X1908" s="136">
        <v>2.86</v>
      </c>
      <c r="Y1908" s="136">
        <v>2.79</v>
      </c>
      <c r="Z1908" s="136">
        <v>3.31</v>
      </c>
      <c r="AA1908" s="136">
        <v>3.1</v>
      </c>
    </row>
    <row r="1909" spans="1:27" ht="23.4" thickBot="1">
      <c r="A1909" s="115" t="s">
        <v>3572</v>
      </c>
      <c r="B1909" s="144">
        <v>3.19</v>
      </c>
      <c r="C1909" s="148">
        <v>1.01</v>
      </c>
      <c r="D1909" s="116">
        <f t="shared" si="60"/>
        <v>2022</v>
      </c>
      <c r="G1909" s="141" t="s">
        <v>1660</v>
      </c>
      <c r="H1909" s="116">
        <v>16</v>
      </c>
      <c r="I1909" s="116">
        <v>2022</v>
      </c>
      <c r="J1909" t="str">
        <f t="shared" si="59"/>
        <v>16/08/2022</v>
      </c>
      <c r="N1909" s="138" t="s">
        <v>1589</v>
      </c>
      <c r="O1909" s="138">
        <v>2.2599999999999998</v>
      </c>
      <c r="P1909" s="138">
        <v>2.5099999999999998</v>
      </c>
      <c r="Q1909" s="138">
        <v>2.7</v>
      </c>
      <c r="R1909" s="138" t="s">
        <v>434</v>
      </c>
      <c r="S1909" s="138">
        <v>3.12</v>
      </c>
      <c r="T1909" s="138">
        <v>3.26</v>
      </c>
      <c r="U1909" s="138">
        <v>3.25</v>
      </c>
      <c r="V1909" s="138">
        <v>3.19</v>
      </c>
      <c r="W1909" s="138">
        <v>2.95</v>
      </c>
      <c r="X1909" s="138">
        <v>2.9</v>
      </c>
      <c r="Y1909" s="138">
        <v>2.82</v>
      </c>
      <c r="Z1909" s="138">
        <v>3.31</v>
      </c>
      <c r="AA1909" s="138">
        <v>3.11</v>
      </c>
    </row>
    <row r="1910" spans="1:27" ht="23.4" thickBot="1">
      <c r="A1910" s="115" t="s">
        <v>3573</v>
      </c>
      <c r="B1910" s="143">
        <v>3.27</v>
      </c>
      <c r="C1910" s="147">
        <v>1.04</v>
      </c>
      <c r="D1910" s="116">
        <f t="shared" si="60"/>
        <v>2022</v>
      </c>
      <c r="G1910" s="140" t="s">
        <v>1660</v>
      </c>
      <c r="H1910" s="116">
        <v>17</v>
      </c>
      <c r="I1910" s="116">
        <v>2022</v>
      </c>
      <c r="J1910" t="str">
        <f t="shared" si="59"/>
        <v>17/08/2022</v>
      </c>
      <c r="N1910" s="136" t="s">
        <v>1590</v>
      </c>
      <c r="O1910" s="136">
        <v>2.2200000000000002</v>
      </c>
      <c r="P1910" s="136">
        <v>2.5099999999999998</v>
      </c>
      <c r="Q1910" s="136">
        <v>2.68</v>
      </c>
      <c r="R1910" s="136" t="s">
        <v>434</v>
      </c>
      <c r="S1910" s="136">
        <v>3.15</v>
      </c>
      <c r="T1910" s="136">
        <v>3.27</v>
      </c>
      <c r="U1910" s="136">
        <v>3.28</v>
      </c>
      <c r="V1910" s="136">
        <v>3.27</v>
      </c>
      <c r="W1910" s="136">
        <v>3.04</v>
      </c>
      <c r="X1910" s="136">
        <v>2.99</v>
      </c>
      <c r="Y1910" s="136">
        <v>2.89</v>
      </c>
      <c r="Z1910" s="136">
        <v>3.37</v>
      </c>
      <c r="AA1910" s="136">
        <v>3.15</v>
      </c>
    </row>
    <row r="1911" spans="1:27" ht="23.4" thickBot="1">
      <c r="A1911" s="115" t="s">
        <v>3574</v>
      </c>
      <c r="B1911" s="144">
        <v>3.23</v>
      </c>
      <c r="C1911" s="148">
        <v>0.96</v>
      </c>
      <c r="D1911" s="116">
        <f t="shared" si="60"/>
        <v>2022</v>
      </c>
      <c r="G1911" s="141" t="s">
        <v>1660</v>
      </c>
      <c r="H1911" s="116">
        <v>18</v>
      </c>
      <c r="I1911" s="116">
        <v>2022</v>
      </c>
      <c r="J1911" t="str">
        <f t="shared" si="59"/>
        <v>18/08/2022</v>
      </c>
      <c r="N1911" s="138" t="s">
        <v>1591</v>
      </c>
      <c r="O1911" s="138">
        <v>2.23</v>
      </c>
      <c r="P1911" s="138">
        <v>2.56</v>
      </c>
      <c r="Q1911" s="138">
        <v>2.71</v>
      </c>
      <c r="R1911" s="138" t="s">
        <v>434</v>
      </c>
      <c r="S1911" s="138">
        <v>3.12</v>
      </c>
      <c r="T1911" s="138">
        <v>3.24</v>
      </c>
      <c r="U1911" s="138">
        <v>3.22</v>
      </c>
      <c r="V1911" s="138">
        <v>3.23</v>
      </c>
      <c r="W1911" s="138">
        <v>3.02</v>
      </c>
      <c r="X1911" s="138">
        <v>2.97</v>
      </c>
      <c r="Y1911" s="138">
        <v>2.88</v>
      </c>
      <c r="Z1911" s="138">
        <v>3.35</v>
      </c>
      <c r="AA1911" s="138">
        <v>3.14</v>
      </c>
    </row>
    <row r="1912" spans="1:27" ht="23.4" thickBot="1">
      <c r="A1912" s="115" t="s">
        <v>3575</v>
      </c>
      <c r="B1912" s="143">
        <v>3.28</v>
      </c>
      <c r="C1912" s="147">
        <v>1</v>
      </c>
      <c r="D1912" s="116">
        <f t="shared" si="60"/>
        <v>2022</v>
      </c>
      <c r="G1912" s="140" t="s">
        <v>1660</v>
      </c>
      <c r="H1912" s="116">
        <v>19</v>
      </c>
      <c r="I1912" s="116">
        <v>2022</v>
      </c>
      <c r="J1912" t="str">
        <f t="shared" si="59"/>
        <v>19/08/2022</v>
      </c>
      <c r="N1912" s="136" t="s">
        <v>1592</v>
      </c>
      <c r="O1912" s="136">
        <v>2.23</v>
      </c>
      <c r="P1912" s="136">
        <v>2.6</v>
      </c>
      <c r="Q1912" s="136">
        <v>2.74</v>
      </c>
      <c r="R1912" s="136" t="s">
        <v>434</v>
      </c>
      <c r="S1912" s="136">
        <v>3.16</v>
      </c>
      <c r="T1912" s="136">
        <v>3.26</v>
      </c>
      <c r="U1912" s="136">
        <v>3.25</v>
      </c>
      <c r="V1912" s="136">
        <v>3.28</v>
      </c>
      <c r="W1912" s="136">
        <v>3.11</v>
      </c>
      <c r="X1912" s="136">
        <v>3.06</v>
      </c>
      <c r="Y1912" s="136">
        <v>2.98</v>
      </c>
      <c r="Z1912" s="136">
        <v>3.44</v>
      </c>
      <c r="AA1912" s="136">
        <v>3.22</v>
      </c>
    </row>
    <row r="1913" spans="1:27" ht="23.4" thickBot="1">
      <c r="A1913" s="115" t="s">
        <v>3576</v>
      </c>
      <c r="B1913" s="144">
        <v>3.36</v>
      </c>
      <c r="C1913" s="148">
        <v>1.01</v>
      </c>
      <c r="D1913" s="116">
        <f t="shared" si="60"/>
        <v>2022</v>
      </c>
      <c r="G1913" s="141" t="s">
        <v>1660</v>
      </c>
      <c r="H1913" s="116">
        <v>22</v>
      </c>
      <c r="I1913" s="116">
        <v>2022</v>
      </c>
      <c r="J1913" t="str">
        <f t="shared" si="59"/>
        <v>22/08/2022</v>
      </c>
      <c r="N1913" s="138" t="s">
        <v>1593</v>
      </c>
      <c r="O1913" s="138">
        <v>2.27</v>
      </c>
      <c r="P1913" s="138">
        <v>2.6</v>
      </c>
      <c r="Q1913" s="138">
        <v>2.82</v>
      </c>
      <c r="R1913" s="138" t="s">
        <v>434</v>
      </c>
      <c r="S1913" s="138">
        <v>3.23</v>
      </c>
      <c r="T1913" s="138">
        <v>3.32</v>
      </c>
      <c r="U1913" s="138">
        <v>3.32</v>
      </c>
      <c r="V1913" s="138">
        <v>3.36</v>
      </c>
      <c r="W1913" s="138">
        <v>3.17</v>
      </c>
      <c r="X1913" s="138">
        <v>3.12</v>
      </c>
      <c r="Y1913" s="138">
        <v>3.03</v>
      </c>
      <c r="Z1913" s="138">
        <v>3.48</v>
      </c>
      <c r="AA1913" s="138">
        <v>3.24</v>
      </c>
    </row>
    <row r="1914" spans="1:27" ht="23.4" thickBot="1">
      <c r="A1914" s="115" t="s">
        <v>3577</v>
      </c>
      <c r="B1914" s="143">
        <v>3.35</v>
      </c>
      <c r="C1914" s="147">
        <v>1.02</v>
      </c>
      <c r="D1914" s="116">
        <f t="shared" si="60"/>
        <v>2022</v>
      </c>
      <c r="G1914" s="140" t="s">
        <v>1660</v>
      </c>
      <c r="H1914" s="116">
        <v>23</v>
      </c>
      <c r="I1914" s="116">
        <v>2022</v>
      </c>
      <c r="J1914" t="str">
        <f t="shared" si="59"/>
        <v>23/08/2022</v>
      </c>
      <c r="N1914" s="136" t="s">
        <v>1594</v>
      </c>
      <c r="O1914" s="136">
        <v>2.2799999999999998</v>
      </c>
      <c r="P1914" s="136">
        <v>2.6</v>
      </c>
      <c r="Q1914" s="136">
        <v>2.8</v>
      </c>
      <c r="R1914" s="136" t="s">
        <v>434</v>
      </c>
      <c r="S1914" s="136">
        <v>3.21</v>
      </c>
      <c r="T1914" s="136">
        <v>3.29</v>
      </c>
      <c r="U1914" s="136">
        <v>3.29</v>
      </c>
      <c r="V1914" s="136">
        <v>3.35</v>
      </c>
      <c r="W1914" s="136">
        <v>3.18</v>
      </c>
      <c r="X1914" s="136">
        <v>3.14</v>
      </c>
      <c r="Y1914" s="136">
        <v>3.05</v>
      </c>
      <c r="Z1914" s="136">
        <v>3.49</v>
      </c>
      <c r="AA1914" s="136">
        <v>3.26</v>
      </c>
    </row>
    <row r="1915" spans="1:27" ht="23.4" thickBot="1">
      <c r="A1915" s="115" t="s">
        <v>3578</v>
      </c>
      <c r="B1915" s="144">
        <v>3.4</v>
      </c>
      <c r="C1915" s="148">
        <v>1.06</v>
      </c>
      <c r="D1915" s="116">
        <f t="shared" si="60"/>
        <v>2022</v>
      </c>
      <c r="G1915" s="141" t="s">
        <v>1660</v>
      </c>
      <c r="H1915" s="116">
        <v>24</v>
      </c>
      <c r="I1915" s="116">
        <v>2022</v>
      </c>
      <c r="J1915" t="str">
        <f t="shared" si="59"/>
        <v>24/08/2022</v>
      </c>
      <c r="N1915" s="138" t="s">
        <v>1595</v>
      </c>
      <c r="O1915" s="138">
        <v>2.29</v>
      </c>
      <c r="P1915" s="138">
        <v>2.62</v>
      </c>
      <c r="Q1915" s="138">
        <v>2.82</v>
      </c>
      <c r="R1915" s="138" t="s">
        <v>434</v>
      </c>
      <c r="S1915" s="138">
        <v>3.28</v>
      </c>
      <c r="T1915" s="138">
        <v>3.35</v>
      </c>
      <c r="U1915" s="138">
        <v>3.36</v>
      </c>
      <c r="V1915" s="138">
        <v>3.4</v>
      </c>
      <c r="W1915" s="138">
        <v>3.2</v>
      </c>
      <c r="X1915" s="138">
        <v>3.2</v>
      </c>
      <c r="Y1915" s="138">
        <v>3.11</v>
      </c>
      <c r="Z1915" s="138">
        <v>3.55</v>
      </c>
      <c r="AA1915" s="138">
        <v>3.32</v>
      </c>
    </row>
    <row r="1916" spans="1:27" ht="23.4" thickBot="1">
      <c r="A1916" s="115" t="s">
        <v>3579</v>
      </c>
      <c r="B1916" s="143">
        <v>3.37</v>
      </c>
      <c r="C1916" s="147">
        <v>1.02</v>
      </c>
      <c r="D1916" s="116">
        <f t="shared" si="60"/>
        <v>2022</v>
      </c>
      <c r="G1916" s="140" t="s">
        <v>1660</v>
      </c>
      <c r="H1916" s="116">
        <v>25</v>
      </c>
      <c r="I1916" s="116">
        <v>2022</v>
      </c>
      <c r="J1916" t="str">
        <f t="shared" si="59"/>
        <v>25/08/2022</v>
      </c>
      <c r="N1916" s="136" t="s">
        <v>1596</v>
      </c>
      <c r="O1916" s="136">
        <v>2.42</v>
      </c>
      <c r="P1916" s="136">
        <v>2.7</v>
      </c>
      <c r="Q1916" s="136">
        <v>2.88</v>
      </c>
      <c r="R1916" s="136" t="s">
        <v>434</v>
      </c>
      <c r="S1916" s="136">
        <v>3.25</v>
      </c>
      <c r="T1916" s="136">
        <v>3.33</v>
      </c>
      <c r="U1916" s="136">
        <v>3.35</v>
      </c>
      <c r="V1916" s="136">
        <v>3.37</v>
      </c>
      <c r="W1916" s="136">
        <v>3.15</v>
      </c>
      <c r="X1916" s="136">
        <v>3.11</v>
      </c>
      <c r="Y1916" s="136">
        <v>3.03</v>
      </c>
      <c r="Z1916" s="136">
        <v>3.47</v>
      </c>
      <c r="AA1916" s="136">
        <v>3.25</v>
      </c>
    </row>
    <row r="1917" spans="1:27" ht="23.4" thickBot="1">
      <c r="A1917" s="115" t="s">
        <v>3580</v>
      </c>
      <c r="B1917" s="144">
        <v>3.4</v>
      </c>
      <c r="C1917" s="148">
        <v>1</v>
      </c>
      <c r="D1917" s="116">
        <f t="shared" si="60"/>
        <v>2022</v>
      </c>
      <c r="G1917" s="141" t="s">
        <v>1660</v>
      </c>
      <c r="H1917" s="116">
        <v>26</v>
      </c>
      <c r="I1917" s="116">
        <v>2022</v>
      </c>
      <c r="J1917" t="str">
        <f t="shared" si="59"/>
        <v>26/08/2022</v>
      </c>
      <c r="N1917" s="138" t="s">
        <v>1597</v>
      </c>
      <c r="O1917" s="138">
        <v>2.39</v>
      </c>
      <c r="P1917" s="138">
        <v>2.69</v>
      </c>
      <c r="Q1917" s="138">
        <v>2.89</v>
      </c>
      <c r="R1917" s="138" t="s">
        <v>434</v>
      </c>
      <c r="S1917" s="138">
        <v>3.26</v>
      </c>
      <c r="T1917" s="138">
        <v>3.36</v>
      </c>
      <c r="U1917" s="138">
        <v>3.37</v>
      </c>
      <c r="V1917" s="138">
        <v>3.4</v>
      </c>
      <c r="W1917" s="138">
        <v>3.2</v>
      </c>
      <c r="X1917" s="138">
        <v>3.14</v>
      </c>
      <c r="Y1917" s="138">
        <v>3.04</v>
      </c>
      <c r="Z1917" s="138">
        <v>3.44</v>
      </c>
      <c r="AA1917" s="138">
        <v>3.21</v>
      </c>
    </row>
    <row r="1918" spans="1:27" ht="23.4" thickBot="1">
      <c r="A1918" s="115" t="s">
        <v>3581</v>
      </c>
      <c r="B1918" s="143">
        <v>3.45</v>
      </c>
      <c r="C1918" s="147">
        <v>1.04</v>
      </c>
      <c r="D1918" s="116">
        <f t="shared" si="60"/>
        <v>2022</v>
      </c>
      <c r="G1918" s="140" t="s">
        <v>1660</v>
      </c>
      <c r="H1918" s="116">
        <v>29</v>
      </c>
      <c r="I1918" s="116">
        <v>2022</v>
      </c>
      <c r="J1918" t="str">
        <f t="shared" si="59"/>
        <v>29/08/2022</v>
      </c>
      <c r="N1918" s="136" t="s">
        <v>1598</v>
      </c>
      <c r="O1918" s="136">
        <v>2.4500000000000002</v>
      </c>
      <c r="P1918" s="136">
        <v>2.75</v>
      </c>
      <c r="Q1918" s="136">
        <v>2.97</v>
      </c>
      <c r="R1918" s="136" t="s">
        <v>434</v>
      </c>
      <c r="S1918" s="136">
        <v>3.32</v>
      </c>
      <c r="T1918" s="136">
        <v>3.43</v>
      </c>
      <c r="U1918" s="136">
        <v>3.42</v>
      </c>
      <c r="V1918" s="136">
        <v>3.45</v>
      </c>
      <c r="W1918" s="136">
        <v>3.27</v>
      </c>
      <c r="X1918" s="136">
        <v>3.21</v>
      </c>
      <c r="Y1918" s="136">
        <v>3.12</v>
      </c>
      <c r="Z1918" s="136">
        <v>3.5</v>
      </c>
      <c r="AA1918" s="136">
        <v>3.25</v>
      </c>
    </row>
    <row r="1919" spans="1:27" ht="23.4" thickBot="1">
      <c r="A1919" s="115" t="s">
        <v>3582</v>
      </c>
      <c r="B1919" s="144">
        <v>3.47</v>
      </c>
      <c r="C1919" s="148">
        <v>1.02</v>
      </c>
      <c r="D1919" s="116">
        <f t="shared" si="60"/>
        <v>2022</v>
      </c>
      <c r="G1919" s="141" t="s">
        <v>1660</v>
      </c>
      <c r="H1919" s="116">
        <v>30</v>
      </c>
      <c r="I1919" s="116">
        <v>2022</v>
      </c>
      <c r="J1919" t="str">
        <f t="shared" si="59"/>
        <v>30/08/2022</v>
      </c>
      <c r="N1919" s="138" t="s">
        <v>1599</v>
      </c>
      <c r="O1919" s="138">
        <v>2.4300000000000002</v>
      </c>
      <c r="P1919" s="138">
        <v>2.73</v>
      </c>
      <c r="Q1919" s="138">
        <v>2.97</v>
      </c>
      <c r="R1919" s="138" t="s">
        <v>434</v>
      </c>
      <c r="S1919" s="138">
        <v>3.31</v>
      </c>
      <c r="T1919" s="138">
        <v>3.48</v>
      </c>
      <c r="U1919" s="138">
        <v>3.46</v>
      </c>
      <c r="V1919" s="138">
        <v>3.47</v>
      </c>
      <c r="W1919" s="138">
        <v>3.27</v>
      </c>
      <c r="X1919" s="138">
        <v>3.22</v>
      </c>
      <c r="Y1919" s="138">
        <v>3.11</v>
      </c>
      <c r="Z1919" s="138">
        <v>3.49</v>
      </c>
      <c r="AA1919" s="138">
        <v>3.23</v>
      </c>
    </row>
    <row r="1920" spans="1:27" ht="23.4" thickBot="1">
      <c r="A1920" s="115" t="s">
        <v>3583</v>
      </c>
      <c r="B1920" s="143">
        <v>3.46</v>
      </c>
      <c r="C1920" s="147">
        <v>1.1100000000000001</v>
      </c>
      <c r="D1920" s="116">
        <f t="shared" si="60"/>
        <v>2022</v>
      </c>
      <c r="G1920" s="140" t="s">
        <v>1660</v>
      </c>
      <c r="H1920" s="116">
        <v>31</v>
      </c>
      <c r="I1920" s="116">
        <v>2022</v>
      </c>
      <c r="J1920" t="str">
        <f t="shared" si="59"/>
        <v>31/08/2022</v>
      </c>
      <c r="N1920" s="136" t="s">
        <v>1600</v>
      </c>
      <c r="O1920" s="136">
        <v>2.4</v>
      </c>
      <c r="P1920" s="136">
        <v>2.72</v>
      </c>
      <c r="Q1920" s="136">
        <v>2.96</v>
      </c>
      <c r="R1920" s="136" t="s">
        <v>434</v>
      </c>
      <c r="S1920" s="136">
        <v>3.32</v>
      </c>
      <c r="T1920" s="136">
        <v>3.5</v>
      </c>
      <c r="U1920" s="136">
        <v>3.45</v>
      </c>
      <c r="V1920" s="136">
        <v>3.46</v>
      </c>
      <c r="W1920" s="136">
        <v>3.3</v>
      </c>
      <c r="X1920" s="136">
        <v>3.25</v>
      </c>
      <c r="Y1920" s="136">
        <v>3.15</v>
      </c>
      <c r="Z1920" s="136">
        <v>3.53</v>
      </c>
      <c r="AA1920" s="136">
        <v>3.27</v>
      </c>
    </row>
    <row r="1921" spans="1:27" ht="23.4" thickBot="1">
      <c r="A1921" s="115" t="s">
        <v>3584</v>
      </c>
      <c r="B1921" s="144">
        <v>3.54</v>
      </c>
      <c r="C1921" s="148">
        <v>1.22</v>
      </c>
      <c r="D1921" s="116">
        <f t="shared" si="60"/>
        <v>2022</v>
      </c>
      <c r="G1921" s="141" t="s">
        <v>1661</v>
      </c>
      <c r="H1921" s="116">
        <v>1</v>
      </c>
      <c r="I1921" s="116">
        <v>2022</v>
      </c>
      <c r="J1921" t="str">
        <f t="shared" si="59"/>
        <v>1/09/2022</v>
      </c>
      <c r="N1921" s="137">
        <v>44570</v>
      </c>
      <c r="O1921" s="138">
        <v>2.5299999999999998</v>
      </c>
      <c r="P1921" s="138">
        <v>2.8</v>
      </c>
      <c r="Q1921" s="138">
        <v>2.97</v>
      </c>
      <c r="R1921" s="138" t="s">
        <v>434</v>
      </c>
      <c r="S1921" s="138">
        <v>3.34</v>
      </c>
      <c r="T1921" s="138">
        <v>3.51</v>
      </c>
      <c r="U1921" s="138">
        <v>3.51</v>
      </c>
      <c r="V1921" s="138">
        <v>3.54</v>
      </c>
      <c r="W1921" s="138">
        <v>3.39</v>
      </c>
      <c r="X1921" s="138">
        <v>3.36</v>
      </c>
      <c r="Y1921" s="138">
        <v>3.26</v>
      </c>
      <c r="Z1921" s="138">
        <v>3.64</v>
      </c>
      <c r="AA1921" s="138">
        <v>3.37</v>
      </c>
    </row>
    <row r="1922" spans="1:27" ht="23.4" thickBot="1">
      <c r="A1922" s="115" t="s">
        <v>3585</v>
      </c>
      <c r="B1922" s="143">
        <v>3.44</v>
      </c>
      <c r="C1922" s="147">
        <v>1.17</v>
      </c>
      <c r="D1922" s="116">
        <f t="shared" si="60"/>
        <v>2022</v>
      </c>
      <c r="G1922" s="140" t="s">
        <v>1661</v>
      </c>
      <c r="H1922" s="116">
        <v>2</v>
      </c>
      <c r="I1922" s="116">
        <v>2022</v>
      </c>
      <c r="J1922" t="str">
        <f t="shared" ref="J1922:J1985" si="61">H1922&amp;"/"&amp;G1922&amp;"/"&amp;I1922</f>
        <v>2/09/2022</v>
      </c>
      <c r="N1922" s="135">
        <v>44601</v>
      </c>
      <c r="O1922" s="136">
        <v>2.4900000000000002</v>
      </c>
      <c r="P1922" s="136">
        <v>2.79</v>
      </c>
      <c r="Q1922" s="136">
        <v>2.94</v>
      </c>
      <c r="R1922" s="136" t="s">
        <v>434</v>
      </c>
      <c r="S1922" s="136">
        <v>3.33</v>
      </c>
      <c r="T1922" s="136">
        <v>3.47</v>
      </c>
      <c r="U1922" s="136">
        <v>3.4</v>
      </c>
      <c r="V1922" s="136">
        <v>3.44</v>
      </c>
      <c r="W1922" s="136">
        <v>3.3</v>
      </c>
      <c r="X1922" s="136">
        <v>3.29</v>
      </c>
      <c r="Y1922" s="136">
        <v>3.2</v>
      </c>
      <c r="Z1922" s="136">
        <v>3.61</v>
      </c>
      <c r="AA1922" s="136">
        <v>3.35</v>
      </c>
    </row>
    <row r="1923" spans="1:27" ht="23.4" thickBot="1">
      <c r="A1923" s="115" t="s">
        <v>3586</v>
      </c>
      <c r="B1923" s="144">
        <v>3.55</v>
      </c>
      <c r="C1923" s="148">
        <v>1.27</v>
      </c>
      <c r="D1923" s="116">
        <f t="shared" ref="D1923:D1986" si="62">YEAR(A1923)</f>
        <v>2022</v>
      </c>
      <c r="G1923" s="141" t="s">
        <v>1661</v>
      </c>
      <c r="H1923" s="116">
        <v>6</v>
      </c>
      <c r="I1923" s="116">
        <v>2022</v>
      </c>
      <c r="J1923" t="str">
        <f t="shared" si="61"/>
        <v>6/09/2022</v>
      </c>
      <c r="N1923" s="137">
        <v>44721</v>
      </c>
      <c r="O1923" s="138">
        <v>2.44</v>
      </c>
      <c r="P1923" s="138">
        <v>2.82</v>
      </c>
      <c r="Q1923" s="138">
        <v>3.04</v>
      </c>
      <c r="R1923" s="138" t="s">
        <v>434</v>
      </c>
      <c r="S1923" s="138">
        <v>3.4</v>
      </c>
      <c r="T1923" s="138">
        <v>3.61</v>
      </c>
      <c r="U1923" s="138">
        <v>3.5</v>
      </c>
      <c r="V1923" s="138">
        <v>3.55</v>
      </c>
      <c r="W1923" s="138">
        <v>3.43</v>
      </c>
      <c r="X1923" s="138">
        <v>3.41</v>
      </c>
      <c r="Y1923" s="138">
        <v>3.33</v>
      </c>
      <c r="Z1923" s="138">
        <v>3.74</v>
      </c>
      <c r="AA1923" s="138">
        <v>3.49</v>
      </c>
    </row>
    <row r="1924" spans="1:27" ht="23.4" thickBot="1">
      <c r="A1924" s="115" t="s">
        <v>3587</v>
      </c>
      <c r="B1924" s="143">
        <v>3.5</v>
      </c>
      <c r="C1924" s="147">
        <v>1.22</v>
      </c>
      <c r="D1924" s="116">
        <f t="shared" si="62"/>
        <v>2022</v>
      </c>
      <c r="G1924" s="140" t="s">
        <v>1661</v>
      </c>
      <c r="H1924" s="116">
        <v>7</v>
      </c>
      <c r="I1924" s="116">
        <v>2022</v>
      </c>
      <c r="J1924" t="str">
        <f t="shared" si="61"/>
        <v>7/09/2022</v>
      </c>
      <c r="N1924" s="135">
        <v>44751</v>
      </c>
      <c r="O1924" s="136">
        <v>2.2999999999999998</v>
      </c>
      <c r="P1924" s="136">
        <v>2.8</v>
      </c>
      <c r="Q1924" s="136">
        <v>3.07</v>
      </c>
      <c r="R1924" s="136" t="s">
        <v>434</v>
      </c>
      <c r="S1924" s="136">
        <v>3.42</v>
      </c>
      <c r="T1924" s="136">
        <v>3.6</v>
      </c>
      <c r="U1924" s="136">
        <v>3.45</v>
      </c>
      <c r="V1924" s="136">
        <v>3.5</v>
      </c>
      <c r="W1924" s="136">
        <v>3.37</v>
      </c>
      <c r="X1924" s="136">
        <v>3.35</v>
      </c>
      <c r="Y1924" s="136">
        <v>3.27</v>
      </c>
      <c r="Z1924" s="136">
        <v>3.67</v>
      </c>
      <c r="AA1924" s="136">
        <v>3.42</v>
      </c>
    </row>
    <row r="1925" spans="1:27" ht="23.4" thickBot="1">
      <c r="A1925" s="115" t="s">
        <v>3588</v>
      </c>
      <c r="B1925" s="144">
        <v>3.54</v>
      </c>
      <c r="C1925" s="148">
        <v>1.27</v>
      </c>
      <c r="D1925" s="116">
        <f t="shared" si="62"/>
        <v>2022</v>
      </c>
      <c r="G1925" s="141" t="s">
        <v>1661</v>
      </c>
      <c r="H1925" s="116">
        <v>8</v>
      </c>
      <c r="I1925" s="116">
        <v>2022</v>
      </c>
      <c r="J1925" t="str">
        <f t="shared" si="61"/>
        <v>8/09/2022</v>
      </c>
      <c r="N1925" s="137">
        <v>44782</v>
      </c>
      <c r="O1925" s="138">
        <v>2.57</v>
      </c>
      <c r="P1925" s="138">
        <v>2.86</v>
      </c>
      <c r="Q1925" s="138">
        <v>3.06</v>
      </c>
      <c r="R1925" s="138" t="s">
        <v>434</v>
      </c>
      <c r="S1925" s="138">
        <v>3.44</v>
      </c>
      <c r="T1925" s="138">
        <v>3.6</v>
      </c>
      <c r="U1925" s="138">
        <v>3.48</v>
      </c>
      <c r="V1925" s="138">
        <v>3.54</v>
      </c>
      <c r="W1925" s="138">
        <v>3.39</v>
      </c>
      <c r="X1925" s="138">
        <v>3.37</v>
      </c>
      <c r="Y1925" s="138">
        <v>3.29</v>
      </c>
      <c r="Z1925" s="138">
        <v>3.69</v>
      </c>
      <c r="AA1925" s="138">
        <v>3.45</v>
      </c>
    </row>
    <row r="1926" spans="1:27" ht="23.4" thickBot="1">
      <c r="A1926" s="115" t="s">
        <v>3589</v>
      </c>
      <c r="B1926" s="143">
        <v>3.61</v>
      </c>
      <c r="C1926" s="147">
        <v>1.29</v>
      </c>
      <c r="D1926" s="116">
        <f t="shared" si="62"/>
        <v>2022</v>
      </c>
      <c r="G1926" s="140" t="s">
        <v>1661</v>
      </c>
      <c r="H1926" s="116">
        <v>9</v>
      </c>
      <c r="I1926" s="116">
        <v>2022</v>
      </c>
      <c r="J1926" t="str">
        <f t="shared" si="61"/>
        <v>9/09/2022</v>
      </c>
      <c r="N1926" s="135">
        <v>44813</v>
      </c>
      <c r="O1926" s="136">
        <v>2.57</v>
      </c>
      <c r="P1926" s="136">
        <v>2.88</v>
      </c>
      <c r="Q1926" s="136">
        <v>3.08</v>
      </c>
      <c r="R1926" s="136" t="s">
        <v>434</v>
      </c>
      <c r="S1926" s="136">
        <v>3.52</v>
      </c>
      <c r="T1926" s="136">
        <v>3.67</v>
      </c>
      <c r="U1926" s="136">
        <v>3.56</v>
      </c>
      <c r="V1926" s="136">
        <v>3.61</v>
      </c>
      <c r="W1926" s="136">
        <v>3.45</v>
      </c>
      <c r="X1926" s="136">
        <v>3.42</v>
      </c>
      <c r="Y1926" s="136">
        <v>3.33</v>
      </c>
      <c r="Z1926" s="136">
        <v>3.71</v>
      </c>
      <c r="AA1926" s="136">
        <v>3.47</v>
      </c>
    </row>
    <row r="1927" spans="1:27" ht="23.4" thickBot="1">
      <c r="A1927" s="115" t="s">
        <v>3590</v>
      </c>
      <c r="B1927" s="144">
        <v>3.6</v>
      </c>
      <c r="C1927" s="148">
        <v>1.37</v>
      </c>
      <c r="D1927" s="116">
        <f t="shared" si="62"/>
        <v>2022</v>
      </c>
      <c r="G1927" s="141" t="s">
        <v>1661</v>
      </c>
      <c r="H1927" s="116">
        <v>12</v>
      </c>
      <c r="I1927" s="116">
        <v>2022</v>
      </c>
      <c r="J1927" t="str">
        <f t="shared" si="61"/>
        <v>12/09/2022</v>
      </c>
      <c r="N1927" s="137">
        <v>44904</v>
      </c>
      <c r="O1927" s="138">
        <v>2.62</v>
      </c>
      <c r="P1927" s="138">
        <v>2.93</v>
      </c>
      <c r="Q1927" s="138">
        <v>3.17</v>
      </c>
      <c r="R1927" s="138" t="s">
        <v>434</v>
      </c>
      <c r="S1927" s="138">
        <v>3.56</v>
      </c>
      <c r="T1927" s="138">
        <v>3.7</v>
      </c>
      <c r="U1927" s="138">
        <v>3.58</v>
      </c>
      <c r="V1927" s="138">
        <v>3.6</v>
      </c>
      <c r="W1927" s="138">
        <v>3.47</v>
      </c>
      <c r="X1927" s="138">
        <v>3.45</v>
      </c>
      <c r="Y1927" s="138">
        <v>3.37</v>
      </c>
      <c r="Z1927" s="138">
        <v>3.76</v>
      </c>
      <c r="AA1927" s="138">
        <v>3.53</v>
      </c>
    </row>
    <row r="1928" spans="1:27" ht="23.4" thickBot="1">
      <c r="A1928" s="115" t="s">
        <v>3591</v>
      </c>
      <c r="B1928" s="143">
        <v>3.75</v>
      </c>
      <c r="C1928" s="147">
        <v>1.36</v>
      </c>
      <c r="D1928" s="116">
        <f t="shared" si="62"/>
        <v>2022</v>
      </c>
      <c r="G1928" s="140" t="s">
        <v>1661</v>
      </c>
      <c r="H1928" s="116">
        <v>13</v>
      </c>
      <c r="I1928" s="116">
        <v>2022</v>
      </c>
      <c r="J1928" t="str">
        <f t="shared" si="61"/>
        <v>13/09/2022</v>
      </c>
      <c r="N1928" s="136" t="s">
        <v>1601</v>
      </c>
      <c r="O1928" s="136">
        <v>2.5499999999999998</v>
      </c>
      <c r="P1928" s="136">
        <v>2.95</v>
      </c>
      <c r="Q1928" s="136">
        <v>3.28</v>
      </c>
      <c r="R1928" s="136" t="s">
        <v>434</v>
      </c>
      <c r="S1928" s="136">
        <v>3.75</v>
      </c>
      <c r="T1928" s="136">
        <v>3.92</v>
      </c>
      <c r="U1928" s="136">
        <v>3.75</v>
      </c>
      <c r="V1928" s="136">
        <v>3.75</v>
      </c>
      <c r="W1928" s="136">
        <v>3.58</v>
      </c>
      <c r="X1928" s="136">
        <v>3.53</v>
      </c>
      <c r="Y1928" s="136">
        <v>3.42</v>
      </c>
      <c r="Z1928" s="136">
        <v>3.75</v>
      </c>
      <c r="AA1928" s="136">
        <v>3.51</v>
      </c>
    </row>
    <row r="1929" spans="1:27" ht="23.4" thickBot="1">
      <c r="A1929" s="115" t="s">
        <v>3592</v>
      </c>
      <c r="B1929" s="144">
        <v>3.79</v>
      </c>
      <c r="C1929" s="148">
        <v>1.31</v>
      </c>
      <c r="D1929" s="116">
        <f t="shared" si="62"/>
        <v>2022</v>
      </c>
      <c r="G1929" s="141" t="s">
        <v>1661</v>
      </c>
      <c r="H1929" s="116">
        <v>14</v>
      </c>
      <c r="I1929" s="116">
        <v>2022</v>
      </c>
      <c r="J1929" t="str">
        <f t="shared" si="61"/>
        <v>14/09/2022</v>
      </c>
      <c r="N1929" s="138" t="s">
        <v>1602</v>
      </c>
      <c r="O1929" s="138">
        <v>2.54</v>
      </c>
      <c r="P1929" s="138">
        <v>2.95</v>
      </c>
      <c r="Q1929" s="138">
        <v>3.24</v>
      </c>
      <c r="R1929" s="138" t="s">
        <v>434</v>
      </c>
      <c r="S1929" s="138">
        <v>3.76</v>
      </c>
      <c r="T1929" s="138">
        <v>3.95</v>
      </c>
      <c r="U1929" s="138">
        <v>3.78</v>
      </c>
      <c r="V1929" s="138">
        <v>3.79</v>
      </c>
      <c r="W1929" s="138">
        <v>3.6</v>
      </c>
      <c r="X1929" s="138">
        <v>3.52</v>
      </c>
      <c r="Y1929" s="138">
        <v>3.41</v>
      </c>
      <c r="Z1929" s="138">
        <v>3.73</v>
      </c>
      <c r="AA1929" s="138">
        <v>3.47</v>
      </c>
    </row>
    <row r="1930" spans="1:27" ht="23.4" thickBot="1">
      <c r="A1930" s="115" t="s">
        <v>3593</v>
      </c>
      <c r="B1930" s="143">
        <v>3.85</v>
      </c>
      <c r="C1930" s="147">
        <v>1.34</v>
      </c>
      <c r="D1930" s="116">
        <f t="shared" si="62"/>
        <v>2022</v>
      </c>
      <c r="G1930" s="140" t="s">
        <v>1661</v>
      </c>
      <c r="H1930" s="116">
        <v>15</v>
      </c>
      <c r="I1930" s="116">
        <v>2022</v>
      </c>
      <c r="J1930" t="str">
        <f t="shared" si="61"/>
        <v>15/09/2022</v>
      </c>
      <c r="N1930" s="136" t="s">
        <v>1603</v>
      </c>
      <c r="O1930" s="136">
        <v>2.76</v>
      </c>
      <c r="P1930" s="136">
        <v>3.03</v>
      </c>
      <c r="Q1930" s="136">
        <v>3.22</v>
      </c>
      <c r="R1930" s="136" t="s">
        <v>434</v>
      </c>
      <c r="S1930" s="136">
        <v>3.78</v>
      </c>
      <c r="T1930" s="136">
        <v>4</v>
      </c>
      <c r="U1930" s="136">
        <v>3.87</v>
      </c>
      <c r="V1930" s="136">
        <v>3.85</v>
      </c>
      <c r="W1930" s="136">
        <v>3.66</v>
      </c>
      <c r="X1930" s="136">
        <v>3.59</v>
      </c>
      <c r="Y1930" s="136">
        <v>3.45</v>
      </c>
      <c r="Z1930" s="136">
        <v>3.75</v>
      </c>
      <c r="AA1930" s="136">
        <v>3.48</v>
      </c>
    </row>
    <row r="1931" spans="1:27" ht="23.4" thickBot="1">
      <c r="A1931" s="115" t="s">
        <v>3594</v>
      </c>
      <c r="B1931" s="144">
        <v>3.81</v>
      </c>
      <c r="C1931" s="148">
        <v>1.41</v>
      </c>
      <c r="D1931" s="116">
        <f t="shared" si="62"/>
        <v>2022</v>
      </c>
      <c r="G1931" s="141" t="s">
        <v>1661</v>
      </c>
      <c r="H1931" s="116">
        <v>16</v>
      </c>
      <c r="I1931" s="116">
        <v>2022</v>
      </c>
      <c r="J1931" t="str">
        <f t="shared" si="61"/>
        <v>16/09/2022</v>
      </c>
      <c r="N1931" s="138" t="s">
        <v>1604</v>
      </c>
      <c r="O1931" s="138">
        <v>2.68</v>
      </c>
      <c r="P1931" s="138">
        <v>3.01</v>
      </c>
      <c r="Q1931" s="138">
        <v>3.2</v>
      </c>
      <c r="R1931" s="138" t="s">
        <v>434</v>
      </c>
      <c r="S1931" s="138">
        <v>3.77</v>
      </c>
      <c r="T1931" s="138">
        <v>3.96</v>
      </c>
      <c r="U1931" s="138">
        <v>3.85</v>
      </c>
      <c r="V1931" s="138">
        <v>3.81</v>
      </c>
      <c r="W1931" s="138">
        <v>3.62</v>
      </c>
      <c r="X1931" s="138">
        <v>3.56</v>
      </c>
      <c r="Y1931" s="138">
        <v>3.45</v>
      </c>
      <c r="Z1931" s="138">
        <v>3.79</v>
      </c>
      <c r="AA1931" s="138">
        <v>3.52</v>
      </c>
    </row>
    <row r="1932" spans="1:27" ht="23.4" thickBot="1">
      <c r="A1932" s="115" t="s">
        <v>3595</v>
      </c>
      <c r="B1932" s="143">
        <v>3.9</v>
      </c>
      <c r="C1932" s="147">
        <v>1.44</v>
      </c>
      <c r="D1932" s="116">
        <f t="shared" si="62"/>
        <v>2022</v>
      </c>
      <c r="G1932" s="140" t="s">
        <v>1661</v>
      </c>
      <c r="H1932" s="116">
        <v>19</v>
      </c>
      <c r="I1932" s="116">
        <v>2022</v>
      </c>
      <c r="J1932" t="str">
        <f t="shared" si="61"/>
        <v>19/09/2022</v>
      </c>
      <c r="N1932" s="136" t="s">
        <v>1605</v>
      </c>
      <c r="O1932" s="136">
        <v>2.62</v>
      </c>
      <c r="P1932" s="136">
        <v>3.02</v>
      </c>
      <c r="Q1932" s="136">
        <v>3.37</v>
      </c>
      <c r="R1932" s="136" t="s">
        <v>434</v>
      </c>
      <c r="S1932" s="136">
        <v>3.87</v>
      </c>
      <c r="T1932" s="136">
        <v>4.05</v>
      </c>
      <c r="U1932" s="136">
        <v>3.95</v>
      </c>
      <c r="V1932" s="136">
        <v>3.9</v>
      </c>
      <c r="W1932" s="136">
        <v>3.69</v>
      </c>
      <c r="X1932" s="136">
        <v>3.62</v>
      </c>
      <c r="Y1932" s="136">
        <v>3.49</v>
      </c>
      <c r="Z1932" s="136">
        <v>3.77</v>
      </c>
      <c r="AA1932" s="136">
        <v>3.52</v>
      </c>
    </row>
    <row r="1933" spans="1:27" ht="23.4" thickBot="1">
      <c r="A1933" s="115" t="s">
        <v>3596</v>
      </c>
      <c r="B1933" s="144">
        <v>3.94</v>
      </c>
      <c r="C1933" s="148">
        <v>1.46</v>
      </c>
      <c r="D1933" s="116">
        <f t="shared" si="62"/>
        <v>2022</v>
      </c>
      <c r="G1933" s="141" t="s">
        <v>1661</v>
      </c>
      <c r="H1933" s="116">
        <v>20</v>
      </c>
      <c r="I1933" s="116">
        <v>2022</v>
      </c>
      <c r="J1933" t="str">
        <f t="shared" si="61"/>
        <v>20/09/2022</v>
      </c>
      <c r="N1933" s="138" t="s">
        <v>1606</v>
      </c>
      <c r="O1933" s="138">
        <v>2.57</v>
      </c>
      <c r="P1933" s="138">
        <v>3.05</v>
      </c>
      <c r="Q1933" s="138">
        <v>3.35</v>
      </c>
      <c r="R1933" s="138" t="s">
        <v>434</v>
      </c>
      <c r="S1933" s="138">
        <v>3.86</v>
      </c>
      <c r="T1933" s="138">
        <v>4.03</v>
      </c>
      <c r="U1933" s="138">
        <v>3.96</v>
      </c>
      <c r="V1933" s="138">
        <v>3.94</v>
      </c>
      <c r="W1933" s="138">
        <v>3.75</v>
      </c>
      <c r="X1933" s="138">
        <v>3.69</v>
      </c>
      <c r="Y1933" s="138">
        <v>3.57</v>
      </c>
      <c r="Z1933" s="138">
        <v>3.83</v>
      </c>
      <c r="AA1933" s="138">
        <v>3.59</v>
      </c>
    </row>
    <row r="1934" spans="1:27" ht="23.4" thickBot="1">
      <c r="A1934" s="115" t="s">
        <v>3597</v>
      </c>
      <c r="B1934" s="143">
        <v>3.98</v>
      </c>
      <c r="C1934" s="147">
        <v>1.4</v>
      </c>
      <c r="D1934" s="116">
        <f t="shared" si="62"/>
        <v>2022</v>
      </c>
      <c r="G1934" s="140" t="s">
        <v>1661</v>
      </c>
      <c r="H1934" s="116">
        <v>21</v>
      </c>
      <c r="I1934" s="116">
        <v>2022</v>
      </c>
      <c r="J1934" t="str">
        <f t="shared" si="61"/>
        <v>21/09/2022</v>
      </c>
      <c r="N1934" s="136" t="s">
        <v>1607</v>
      </c>
      <c r="O1934" s="136">
        <v>2.59</v>
      </c>
      <c r="P1934" s="136">
        <v>3.06</v>
      </c>
      <c r="Q1934" s="136">
        <v>3.31</v>
      </c>
      <c r="R1934" s="136" t="s">
        <v>434</v>
      </c>
      <c r="S1934" s="136">
        <v>3.86</v>
      </c>
      <c r="T1934" s="136">
        <v>4.08</v>
      </c>
      <c r="U1934" s="136">
        <v>4.0199999999999996</v>
      </c>
      <c r="V1934" s="136">
        <v>3.98</v>
      </c>
      <c r="W1934" s="136">
        <v>3.74</v>
      </c>
      <c r="X1934" s="136">
        <v>3.65</v>
      </c>
      <c r="Y1934" s="136">
        <v>3.51</v>
      </c>
      <c r="Z1934" s="136">
        <v>3.73</v>
      </c>
      <c r="AA1934" s="136">
        <v>3.5</v>
      </c>
    </row>
    <row r="1935" spans="1:27" ht="23.4" thickBot="1">
      <c r="A1935" s="115" t="s">
        <v>3598</v>
      </c>
      <c r="B1935" s="144">
        <v>4.12</v>
      </c>
      <c r="C1935" s="148">
        <v>1.55</v>
      </c>
      <c r="D1935" s="116">
        <f t="shared" si="62"/>
        <v>2022</v>
      </c>
      <c r="G1935" s="141" t="s">
        <v>1661</v>
      </c>
      <c r="H1935" s="116">
        <v>22</v>
      </c>
      <c r="I1935" s="116">
        <v>2022</v>
      </c>
      <c r="J1935" t="str">
        <f t="shared" si="61"/>
        <v>22/09/2022</v>
      </c>
      <c r="N1935" s="138" t="s">
        <v>1608</v>
      </c>
      <c r="O1935" s="138">
        <v>2.73</v>
      </c>
      <c r="P1935" s="138">
        <v>3.09</v>
      </c>
      <c r="Q1935" s="138">
        <v>3.29</v>
      </c>
      <c r="R1935" s="138" t="s">
        <v>434</v>
      </c>
      <c r="S1935" s="138">
        <v>3.87</v>
      </c>
      <c r="T1935" s="138">
        <v>4.08</v>
      </c>
      <c r="U1935" s="138">
        <v>4.1100000000000003</v>
      </c>
      <c r="V1935" s="138">
        <v>4.12</v>
      </c>
      <c r="W1935" s="138">
        <v>3.91</v>
      </c>
      <c r="X1935" s="138">
        <v>3.84</v>
      </c>
      <c r="Y1935" s="138">
        <v>3.7</v>
      </c>
      <c r="Z1935" s="138">
        <v>3.9</v>
      </c>
      <c r="AA1935" s="138">
        <v>3.65</v>
      </c>
    </row>
    <row r="1936" spans="1:27" ht="23.4" thickBot="1">
      <c r="A1936" s="115" t="s">
        <v>3599</v>
      </c>
      <c r="B1936" s="143">
        <v>4.21</v>
      </c>
      <c r="C1936" s="147">
        <v>1.55</v>
      </c>
      <c r="D1936" s="116">
        <f t="shared" si="62"/>
        <v>2022</v>
      </c>
      <c r="G1936" s="140" t="s">
        <v>1661</v>
      </c>
      <c r="H1936" s="116">
        <v>23</v>
      </c>
      <c r="I1936" s="116">
        <v>2022</v>
      </c>
      <c r="J1936" t="str">
        <f t="shared" si="61"/>
        <v>23/09/2022</v>
      </c>
      <c r="N1936" s="136" t="s">
        <v>1609</v>
      </c>
      <c r="O1936" s="136">
        <v>2.67</v>
      </c>
      <c r="P1936" s="136">
        <v>3.07</v>
      </c>
      <c r="Q1936" s="136">
        <v>3.24</v>
      </c>
      <c r="R1936" s="136" t="s">
        <v>434</v>
      </c>
      <c r="S1936" s="136">
        <v>3.85</v>
      </c>
      <c r="T1936" s="136">
        <v>4.1500000000000004</v>
      </c>
      <c r="U1936" s="136">
        <v>4.2</v>
      </c>
      <c r="V1936" s="136">
        <v>4.21</v>
      </c>
      <c r="W1936" s="136">
        <v>3.96</v>
      </c>
      <c r="X1936" s="136">
        <v>3.85</v>
      </c>
      <c r="Y1936" s="136">
        <v>3.69</v>
      </c>
      <c r="Z1936" s="136">
        <v>3.87</v>
      </c>
      <c r="AA1936" s="136">
        <v>3.61</v>
      </c>
    </row>
    <row r="1937" spans="1:27" ht="23.4" thickBot="1">
      <c r="A1937" s="115" t="s">
        <v>3600</v>
      </c>
      <c r="B1937" s="144">
        <v>4.37</v>
      </c>
      <c r="C1937" s="148">
        <v>1.7</v>
      </c>
      <c r="D1937" s="116">
        <f t="shared" si="62"/>
        <v>2022</v>
      </c>
      <c r="G1937" s="141" t="s">
        <v>1661</v>
      </c>
      <c r="H1937" s="116">
        <v>26</v>
      </c>
      <c r="I1937" s="116">
        <v>2022</v>
      </c>
      <c r="J1937" t="str">
        <f t="shared" si="61"/>
        <v>26/09/2022</v>
      </c>
      <c r="N1937" s="138" t="s">
        <v>1610</v>
      </c>
      <c r="O1937" s="138">
        <v>2.73</v>
      </c>
      <c r="P1937" s="138">
        <v>3.14</v>
      </c>
      <c r="Q1937" s="138">
        <v>3.39</v>
      </c>
      <c r="R1937" s="138" t="s">
        <v>434</v>
      </c>
      <c r="S1937" s="138">
        <v>3.95</v>
      </c>
      <c r="T1937" s="138">
        <v>4.17</v>
      </c>
      <c r="U1937" s="138">
        <v>4.2699999999999996</v>
      </c>
      <c r="V1937" s="138">
        <v>4.37</v>
      </c>
      <c r="W1937" s="138">
        <v>4.1500000000000004</v>
      </c>
      <c r="X1937" s="138">
        <v>4.0599999999999996</v>
      </c>
      <c r="Y1937" s="138">
        <v>3.88</v>
      </c>
      <c r="Z1937" s="138">
        <v>4.01</v>
      </c>
      <c r="AA1937" s="138">
        <v>3.72</v>
      </c>
    </row>
    <row r="1938" spans="1:27" ht="23.4" thickBot="1">
      <c r="A1938" s="115" t="s">
        <v>3601</v>
      </c>
      <c r="B1938" s="143">
        <v>4.3899999999999997</v>
      </c>
      <c r="C1938" s="147">
        <v>1.85</v>
      </c>
      <c r="D1938" s="116">
        <f t="shared" si="62"/>
        <v>2022</v>
      </c>
      <c r="G1938" s="140" t="s">
        <v>1661</v>
      </c>
      <c r="H1938" s="116">
        <v>27</v>
      </c>
      <c r="I1938" s="116">
        <v>2022</v>
      </c>
      <c r="J1938" t="str">
        <f t="shared" si="61"/>
        <v>27/09/2022</v>
      </c>
      <c r="N1938" s="136" t="s">
        <v>1611</v>
      </c>
      <c r="O1938" s="136">
        <v>2.71</v>
      </c>
      <c r="P1938" s="136">
        <v>3.14</v>
      </c>
      <c r="Q1938" s="136">
        <v>3.35</v>
      </c>
      <c r="R1938" s="136" t="s">
        <v>434</v>
      </c>
      <c r="S1938" s="136">
        <v>3.91</v>
      </c>
      <c r="T1938" s="136">
        <v>4.16</v>
      </c>
      <c r="U1938" s="136">
        <v>4.3</v>
      </c>
      <c r="V1938" s="136">
        <v>4.3899999999999997</v>
      </c>
      <c r="W1938" s="136">
        <v>4.21</v>
      </c>
      <c r="X1938" s="136">
        <v>4.1399999999999997</v>
      </c>
      <c r="Y1938" s="136">
        <v>3.97</v>
      </c>
      <c r="Z1938" s="136">
        <v>4.1500000000000004</v>
      </c>
      <c r="AA1938" s="136">
        <v>3.87</v>
      </c>
    </row>
    <row r="1939" spans="1:27" ht="23.4" thickBot="1">
      <c r="A1939" s="115" t="s">
        <v>3602</v>
      </c>
      <c r="B1939" s="144">
        <v>4.12</v>
      </c>
      <c r="C1939" s="148">
        <v>1.7</v>
      </c>
      <c r="D1939" s="116">
        <f t="shared" si="62"/>
        <v>2022</v>
      </c>
      <c r="G1939" s="141" t="s">
        <v>1661</v>
      </c>
      <c r="H1939" s="116">
        <v>28</v>
      </c>
      <c r="I1939" s="116">
        <v>2022</v>
      </c>
      <c r="J1939" t="str">
        <f t="shared" si="61"/>
        <v>28/09/2022</v>
      </c>
      <c r="N1939" s="138" t="s">
        <v>1612</v>
      </c>
      <c r="O1939" s="138">
        <v>2.63</v>
      </c>
      <c r="P1939" s="138">
        <v>3.14</v>
      </c>
      <c r="Q1939" s="138">
        <v>3.4</v>
      </c>
      <c r="R1939" s="138" t="s">
        <v>434</v>
      </c>
      <c r="S1939" s="138">
        <v>3.87</v>
      </c>
      <c r="T1939" s="138">
        <v>3.99</v>
      </c>
      <c r="U1939" s="138">
        <v>4.07</v>
      </c>
      <c r="V1939" s="138">
        <v>4.12</v>
      </c>
      <c r="W1939" s="138">
        <v>3.92</v>
      </c>
      <c r="X1939" s="138">
        <v>3.83</v>
      </c>
      <c r="Y1939" s="138">
        <v>3.72</v>
      </c>
      <c r="Z1939" s="138">
        <v>3.98</v>
      </c>
      <c r="AA1939" s="138">
        <v>3.7</v>
      </c>
    </row>
    <row r="1940" spans="1:27" ht="23.4" thickBot="1">
      <c r="A1940" s="115" t="s">
        <v>3603</v>
      </c>
      <c r="B1940" s="143">
        <v>4.1900000000000004</v>
      </c>
      <c r="C1940" s="147">
        <v>1.84</v>
      </c>
      <c r="D1940" s="116">
        <f t="shared" si="62"/>
        <v>2022</v>
      </c>
      <c r="G1940" s="140" t="s">
        <v>1661</v>
      </c>
      <c r="H1940" s="116">
        <v>29</v>
      </c>
      <c r="I1940" s="116">
        <v>2022</v>
      </c>
      <c r="J1940" t="str">
        <f t="shared" si="61"/>
        <v>29/09/2022</v>
      </c>
      <c r="N1940" s="136" t="s">
        <v>1613</v>
      </c>
      <c r="O1940" s="136">
        <v>2.78</v>
      </c>
      <c r="P1940" s="136">
        <v>3.2</v>
      </c>
      <c r="Q1940" s="136">
        <v>3.36</v>
      </c>
      <c r="R1940" s="136" t="s">
        <v>434</v>
      </c>
      <c r="S1940" s="136">
        <v>3.87</v>
      </c>
      <c r="T1940" s="136">
        <v>3.98</v>
      </c>
      <c r="U1940" s="136">
        <v>4.16</v>
      </c>
      <c r="V1940" s="136">
        <v>4.1900000000000004</v>
      </c>
      <c r="W1940" s="136">
        <v>3.98</v>
      </c>
      <c r="X1940" s="136">
        <v>3.89</v>
      </c>
      <c r="Y1940" s="136">
        <v>3.76</v>
      </c>
      <c r="Z1940" s="136">
        <v>4</v>
      </c>
      <c r="AA1940" s="136">
        <v>3.71</v>
      </c>
    </row>
    <row r="1941" spans="1:27" ht="23.4" thickBot="1">
      <c r="A1941" s="115" t="s">
        <v>3604</v>
      </c>
      <c r="B1941" s="144">
        <v>4.25</v>
      </c>
      <c r="C1941" s="148">
        <v>1.95</v>
      </c>
      <c r="D1941" s="116">
        <f t="shared" si="62"/>
        <v>2022</v>
      </c>
      <c r="G1941" s="141" t="s">
        <v>1661</v>
      </c>
      <c r="H1941" s="116">
        <v>30</v>
      </c>
      <c r="I1941" s="116">
        <v>2022</v>
      </c>
      <c r="J1941" t="str">
        <f t="shared" si="61"/>
        <v>30/09/2022</v>
      </c>
      <c r="N1941" s="138" t="s">
        <v>1614</v>
      </c>
      <c r="O1941" s="138">
        <v>2.79</v>
      </c>
      <c r="P1941" s="138">
        <v>3.2</v>
      </c>
      <c r="Q1941" s="138">
        <v>3.33</v>
      </c>
      <c r="R1941" s="138" t="s">
        <v>434</v>
      </c>
      <c r="S1941" s="138">
        <v>3.92</v>
      </c>
      <c r="T1941" s="138">
        <v>4.05</v>
      </c>
      <c r="U1941" s="138">
        <v>4.22</v>
      </c>
      <c r="V1941" s="138">
        <v>4.25</v>
      </c>
      <c r="W1941" s="138">
        <v>4.0599999999999996</v>
      </c>
      <c r="X1941" s="138">
        <v>3.97</v>
      </c>
      <c r="Y1941" s="138">
        <v>3.83</v>
      </c>
      <c r="Z1941" s="138">
        <v>4.08</v>
      </c>
      <c r="AA1941" s="138">
        <v>3.79</v>
      </c>
    </row>
    <row r="1942" spans="1:27" ht="23.4" thickBot="1">
      <c r="A1942" s="115" t="s">
        <v>3605</v>
      </c>
      <c r="B1942" s="143">
        <v>4.12</v>
      </c>
      <c r="C1942" s="147">
        <v>1.8</v>
      </c>
      <c r="D1942" s="116">
        <f t="shared" si="62"/>
        <v>2022</v>
      </c>
      <c r="G1942" s="140" t="s">
        <v>1662</v>
      </c>
      <c r="H1942" s="116">
        <v>3</v>
      </c>
      <c r="I1942" s="116">
        <v>2022</v>
      </c>
      <c r="J1942" t="str">
        <f t="shared" si="61"/>
        <v>3/10/2022</v>
      </c>
      <c r="N1942" s="135">
        <v>44630</v>
      </c>
      <c r="O1942" s="136">
        <v>2.87</v>
      </c>
      <c r="P1942" s="136">
        <v>3.26</v>
      </c>
      <c r="Q1942" s="136">
        <v>3.46</v>
      </c>
      <c r="R1942" s="136" t="s">
        <v>434</v>
      </c>
      <c r="S1942" s="136">
        <v>3.97</v>
      </c>
      <c r="T1942" s="136">
        <v>4.01</v>
      </c>
      <c r="U1942" s="136">
        <v>4.12</v>
      </c>
      <c r="V1942" s="136">
        <v>4.12</v>
      </c>
      <c r="W1942" s="136">
        <v>3.9</v>
      </c>
      <c r="X1942" s="136">
        <v>3.79</v>
      </c>
      <c r="Y1942" s="136">
        <v>3.67</v>
      </c>
      <c r="Z1942" s="136">
        <v>4</v>
      </c>
      <c r="AA1942" s="136">
        <v>3.73</v>
      </c>
    </row>
    <row r="1943" spans="1:27" ht="23.4" thickBot="1">
      <c r="A1943" s="115" t="s">
        <v>3606</v>
      </c>
      <c r="B1943" s="144">
        <v>4.08</v>
      </c>
      <c r="C1943" s="148">
        <v>1.8</v>
      </c>
      <c r="D1943" s="116">
        <f t="shared" si="62"/>
        <v>2022</v>
      </c>
      <c r="G1943" s="141" t="s">
        <v>1662</v>
      </c>
      <c r="H1943" s="116">
        <v>4</v>
      </c>
      <c r="I1943" s="116">
        <v>2022</v>
      </c>
      <c r="J1943" t="str">
        <f t="shared" si="61"/>
        <v>4/10/2022</v>
      </c>
      <c r="N1943" s="137">
        <v>44661</v>
      </c>
      <c r="O1943" s="138">
        <v>2.91</v>
      </c>
      <c r="P1943" s="138">
        <v>3.23</v>
      </c>
      <c r="Q1943" s="138">
        <v>3.45</v>
      </c>
      <c r="R1943" s="138" t="s">
        <v>434</v>
      </c>
      <c r="S1943" s="138">
        <v>3.98</v>
      </c>
      <c r="T1943" s="138">
        <v>4.1500000000000004</v>
      </c>
      <c r="U1943" s="138">
        <v>4.0999999999999996</v>
      </c>
      <c r="V1943" s="138">
        <v>4.08</v>
      </c>
      <c r="W1943" s="138">
        <v>3.84</v>
      </c>
      <c r="X1943" s="138">
        <v>3.73</v>
      </c>
      <c r="Y1943" s="138">
        <v>3.62</v>
      </c>
      <c r="Z1943" s="138">
        <v>3.95</v>
      </c>
      <c r="AA1943" s="138">
        <v>3.7</v>
      </c>
    </row>
    <row r="1944" spans="1:27" ht="23.4" thickBot="1">
      <c r="A1944" s="115" t="s">
        <v>3607</v>
      </c>
      <c r="B1944" s="143">
        <v>4.17</v>
      </c>
      <c r="C1944" s="147">
        <v>1.9</v>
      </c>
      <c r="D1944" s="116">
        <f t="shared" si="62"/>
        <v>2022</v>
      </c>
      <c r="G1944" s="140" t="s">
        <v>1662</v>
      </c>
      <c r="H1944" s="116">
        <v>5</v>
      </c>
      <c r="I1944" s="116">
        <v>2022</v>
      </c>
      <c r="J1944" t="str">
        <f t="shared" si="61"/>
        <v>5/10/2022</v>
      </c>
      <c r="N1944" s="135">
        <v>44691</v>
      </c>
      <c r="O1944" s="136">
        <v>2.89</v>
      </c>
      <c r="P1944" s="136">
        <v>3.22</v>
      </c>
      <c r="Q1944" s="136">
        <v>3.46</v>
      </c>
      <c r="R1944" s="136" t="s">
        <v>434</v>
      </c>
      <c r="S1944" s="136">
        <v>4</v>
      </c>
      <c r="T1944" s="136">
        <v>4.1399999999999997</v>
      </c>
      <c r="U1944" s="136">
        <v>4.1500000000000004</v>
      </c>
      <c r="V1944" s="136">
        <v>4.17</v>
      </c>
      <c r="W1944" s="136">
        <v>3.96</v>
      </c>
      <c r="X1944" s="136">
        <v>3.87</v>
      </c>
      <c r="Y1944" s="136">
        <v>3.76</v>
      </c>
      <c r="Z1944" s="136">
        <v>4.05</v>
      </c>
      <c r="AA1944" s="136">
        <v>3.78</v>
      </c>
    </row>
    <row r="1945" spans="1:27" ht="23.4" thickBot="1">
      <c r="A1945" s="115" t="s">
        <v>3608</v>
      </c>
      <c r="B1945" s="144">
        <v>4.24</v>
      </c>
      <c r="C1945" s="148">
        <v>1.94</v>
      </c>
      <c r="D1945" s="116">
        <f t="shared" si="62"/>
        <v>2022</v>
      </c>
      <c r="G1945" s="141" t="s">
        <v>1662</v>
      </c>
      <c r="H1945" s="116">
        <v>6</v>
      </c>
      <c r="I1945" s="116">
        <v>2022</v>
      </c>
      <c r="J1945" t="str">
        <f t="shared" si="61"/>
        <v>6/10/2022</v>
      </c>
      <c r="N1945" s="137">
        <v>44722</v>
      </c>
      <c r="O1945" s="138">
        <v>3.05</v>
      </c>
      <c r="P1945" s="138">
        <v>3.34</v>
      </c>
      <c r="Q1945" s="138">
        <v>3.46</v>
      </c>
      <c r="R1945" s="138" t="s">
        <v>434</v>
      </c>
      <c r="S1945" s="138">
        <v>4.04</v>
      </c>
      <c r="T1945" s="138">
        <v>4.1900000000000004</v>
      </c>
      <c r="U1945" s="138">
        <v>4.2300000000000004</v>
      </c>
      <c r="V1945" s="138">
        <v>4.24</v>
      </c>
      <c r="W1945" s="138">
        <v>4.05</v>
      </c>
      <c r="X1945" s="138">
        <v>3.95</v>
      </c>
      <c r="Y1945" s="138">
        <v>3.83</v>
      </c>
      <c r="Z1945" s="138">
        <v>4.08</v>
      </c>
      <c r="AA1945" s="138">
        <v>3.81</v>
      </c>
    </row>
    <row r="1946" spans="1:27" ht="23.4" thickBot="1">
      <c r="A1946" s="115" t="s">
        <v>3609</v>
      </c>
      <c r="B1946" s="143">
        <v>4.33</v>
      </c>
      <c r="C1946" s="147">
        <v>1.93</v>
      </c>
      <c r="D1946" s="116">
        <f t="shared" si="62"/>
        <v>2022</v>
      </c>
      <c r="G1946" s="140" t="s">
        <v>1662</v>
      </c>
      <c r="H1946" s="116">
        <v>7</v>
      </c>
      <c r="I1946" s="116">
        <v>2022</v>
      </c>
      <c r="J1946" t="str">
        <f t="shared" si="61"/>
        <v>7/10/2022</v>
      </c>
      <c r="N1946" s="135">
        <v>44752</v>
      </c>
      <c r="O1946" s="136">
        <v>3.03</v>
      </c>
      <c r="P1946" s="136">
        <v>3.34</v>
      </c>
      <c r="Q1946" s="136">
        <v>3.45</v>
      </c>
      <c r="R1946" s="136" t="s">
        <v>434</v>
      </c>
      <c r="S1946" s="136">
        <v>4.09</v>
      </c>
      <c r="T1946" s="136">
        <v>4.24</v>
      </c>
      <c r="U1946" s="136">
        <v>4.3</v>
      </c>
      <c r="V1946" s="136">
        <v>4.33</v>
      </c>
      <c r="W1946" s="136">
        <v>4.1399999999999997</v>
      </c>
      <c r="X1946" s="136">
        <v>4.03</v>
      </c>
      <c r="Y1946" s="136">
        <v>3.89</v>
      </c>
      <c r="Z1946" s="136">
        <v>4.13</v>
      </c>
      <c r="AA1946" s="136">
        <v>3.86</v>
      </c>
    </row>
    <row r="1947" spans="1:27" ht="23.4" thickBot="1">
      <c r="A1947" s="115" t="s">
        <v>3610</v>
      </c>
      <c r="B1947" s="144">
        <v>4.3099999999999996</v>
      </c>
      <c r="C1947" s="148">
        <v>1.94</v>
      </c>
      <c r="D1947" s="116">
        <f t="shared" si="62"/>
        <v>2022</v>
      </c>
      <c r="G1947" s="141" t="s">
        <v>1662</v>
      </c>
      <c r="H1947" s="116">
        <v>11</v>
      </c>
      <c r="I1947" s="116">
        <v>2022</v>
      </c>
      <c r="J1947" t="str">
        <f t="shared" si="61"/>
        <v>11/10/2022</v>
      </c>
      <c r="N1947" s="137">
        <v>44875</v>
      </c>
      <c r="O1947" s="138">
        <v>3.07</v>
      </c>
      <c r="P1947" s="138">
        <v>3.43</v>
      </c>
      <c r="Q1947" s="138">
        <v>3.67</v>
      </c>
      <c r="R1947" s="138" t="s">
        <v>434</v>
      </c>
      <c r="S1947" s="138">
        <v>4.17</v>
      </c>
      <c r="T1947" s="138">
        <v>4.28</v>
      </c>
      <c r="U1947" s="138">
        <v>4.3</v>
      </c>
      <c r="V1947" s="138">
        <v>4.3099999999999996</v>
      </c>
      <c r="W1947" s="138">
        <v>4.1399999999999997</v>
      </c>
      <c r="X1947" s="138">
        <v>4.0599999999999996</v>
      </c>
      <c r="Y1947" s="138">
        <v>3.93</v>
      </c>
      <c r="Z1947" s="138">
        <v>4.1900000000000004</v>
      </c>
      <c r="AA1947" s="138">
        <v>3.92</v>
      </c>
    </row>
    <row r="1948" spans="1:27" ht="23.4" thickBot="1">
      <c r="A1948" s="115" t="s">
        <v>3611</v>
      </c>
      <c r="B1948" s="143">
        <v>4.29</v>
      </c>
      <c r="C1948" s="147">
        <v>1.92</v>
      </c>
      <c r="D1948" s="116">
        <f t="shared" si="62"/>
        <v>2022</v>
      </c>
      <c r="G1948" s="140" t="s">
        <v>1662</v>
      </c>
      <c r="H1948" s="116">
        <v>12</v>
      </c>
      <c r="I1948" s="116">
        <v>2022</v>
      </c>
      <c r="J1948" t="str">
        <f t="shared" si="61"/>
        <v>12/10/2022</v>
      </c>
      <c r="N1948" s="135">
        <v>44905</v>
      </c>
      <c r="O1948" s="136">
        <v>3.07</v>
      </c>
      <c r="P1948" s="136">
        <v>3.45</v>
      </c>
      <c r="Q1948" s="136">
        <v>3.7</v>
      </c>
      <c r="R1948" s="136" t="s">
        <v>434</v>
      </c>
      <c r="S1948" s="136">
        <v>4.16</v>
      </c>
      <c r="T1948" s="136">
        <v>4.28</v>
      </c>
      <c r="U1948" s="136">
        <v>4.28</v>
      </c>
      <c r="V1948" s="136">
        <v>4.29</v>
      </c>
      <c r="W1948" s="136">
        <v>4.12</v>
      </c>
      <c r="X1948" s="136">
        <v>4.03</v>
      </c>
      <c r="Y1948" s="136">
        <v>3.91</v>
      </c>
      <c r="Z1948" s="136">
        <v>4.18</v>
      </c>
      <c r="AA1948" s="136">
        <v>3.9</v>
      </c>
    </row>
    <row r="1949" spans="1:27" ht="23.4" thickBot="1">
      <c r="A1949" s="115" t="s">
        <v>3612</v>
      </c>
      <c r="B1949" s="144">
        <v>4.4400000000000004</v>
      </c>
      <c r="C1949" s="148">
        <v>1.93</v>
      </c>
      <c r="D1949" s="116">
        <f t="shared" si="62"/>
        <v>2022</v>
      </c>
      <c r="G1949" s="141" t="s">
        <v>1662</v>
      </c>
      <c r="H1949" s="116">
        <v>13</v>
      </c>
      <c r="I1949" s="116">
        <v>2022</v>
      </c>
      <c r="J1949" t="str">
        <f t="shared" si="61"/>
        <v>13/10/2022</v>
      </c>
      <c r="N1949" s="138" t="s">
        <v>1615</v>
      </c>
      <c r="O1949" s="138">
        <v>3.35</v>
      </c>
      <c r="P1949" s="138">
        <v>3.6</v>
      </c>
      <c r="Q1949" s="138">
        <v>3.79</v>
      </c>
      <c r="R1949" s="138" t="s">
        <v>434</v>
      </c>
      <c r="S1949" s="138">
        <v>4.3</v>
      </c>
      <c r="T1949" s="138">
        <v>4.46</v>
      </c>
      <c r="U1949" s="138">
        <v>4.47</v>
      </c>
      <c r="V1949" s="138">
        <v>4.4400000000000004</v>
      </c>
      <c r="W1949" s="138">
        <v>4.21</v>
      </c>
      <c r="X1949" s="138">
        <v>4.1100000000000003</v>
      </c>
      <c r="Y1949" s="138">
        <v>3.97</v>
      </c>
      <c r="Z1949" s="138">
        <v>4.25</v>
      </c>
      <c r="AA1949" s="138">
        <v>3.97</v>
      </c>
    </row>
    <row r="1950" spans="1:27" ht="23.4" thickBot="1">
      <c r="A1950" s="115" t="s">
        <v>3613</v>
      </c>
      <c r="B1950" s="143">
        <v>4.47</v>
      </c>
      <c r="C1950" s="147">
        <v>1.86</v>
      </c>
      <c r="D1950" s="116">
        <f t="shared" si="62"/>
        <v>2022</v>
      </c>
      <c r="G1950" s="140" t="s">
        <v>1662</v>
      </c>
      <c r="H1950" s="116">
        <v>14</v>
      </c>
      <c r="I1950" s="116">
        <v>2022</v>
      </c>
      <c r="J1950" t="str">
        <f t="shared" si="61"/>
        <v>14/10/2022</v>
      </c>
      <c r="N1950" s="136" t="s">
        <v>1616</v>
      </c>
      <c r="O1950" s="136">
        <v>3.3</v>
      </c>
      <c r="P1950" s="136">
        <v>3.61</v>
      </c>
      <c r="Q1950" s="136">
        <v>3.81</v>
      </c>
      <c r="R1950" s="136" t="s">
        <v>434</v>
      </c>
      <c r="S1950" s="136">
        <v>4.3099999999999996</v>
      </c>
      <c r="T1950" s="136">
        <v>4.5</v>
      </c>
      <c r="U1950" s="136">
        <v>4.4800000000000004</v>
      </c>
      <c r="V1950" s="136">
        <v>4.47</v>
      </c>
      <c r="W1950" s="136">
        <v>4.25</v>
      </c>
      <c r="X1950" s="136">
        <v>4.1500000000000004</v>
      </c>
      <c r="Y1950" s="136">
        <v>4</v>
      </c>
      <c r="Z1950" s="136">
        <v>4.26</v>
      </c>
      <c r="AA1950" s="136">
        <v>3.99</v>
      </c>
    </row>
    <row r="1951" spans="1:27" ht="23.4" thickBot="1">
      <c r="A1951" s="115" t="s">
        <v>3614</v>
      </c>
      <c r="B1951" s="144">
        <v>4.45</v>
      </c>
      <c r="C1951" s="148">
        <v>1.85</v>
      </c>
      <c r="D1951" s="116">
        <f t="shared" si="62"/>
        <v>2022</v>
      </c>
      <c r="G1951" s="141" t="s">
        <v>1662</v>
      </c>
      <c r="H1951" s="116">
        <v>17</v>
      </c>
      <c r="I1951" s="116">
        <v>2022</v>
      </c>
      <c r="J1951" t="str">
        <f t="shared" si="61"/>
        <v>17/10/2022</v>
      </c>
      <c r="N1951" s="138" t="s">
        <v>1617</v>
      </c>
      <c r="O1951" s="138">
        <v>3.3</v>
      </c>
      <c r="P1951" s="138">
        <v>3.66</v>
      </c>
      <c r="Q1951" s="138">
        <v>3.97</v>
      </c>
      <c r="R1951" s="138" t="s">
        <v>434</v>
      </c>
      <c r="S1951" s="138">
        <v>4.38</v>
      </c>
      <c r="T1951" s="138">
        <v>4.5</v>
      </c>
      <c r="U1951" s="138">
        <v>4.45</v>
      </c>
      <c r="V1951" s="138">
        <v>4.45</v>
      </c>
      <c r="W1951" s="138">
        <v>4.24</v>
      </c>
      <c r="X1951" s="138">
        <v>4.1500000000000004</v>
      </c>
      <c r="Y1951" s="138">
        <v>4.0199999999999996</v>
      </c>
      <c r="Z1951" s="138">
        <v>4.29</v>
      </c>
      <c r="AA1951" s="138">
        <v>4.04</v>
      </c>
    </row>
    <row r="1952" spans="1:27" ht="23.4" thickBot="1">
      <c r="A1952" s="115" t="s">
        <v>3615</v>
      </c>
      <c r="B1952" s="143">
        <v>4.43</v>
      </c>
      <c r="C1952" s="147">
        <v>1.91</v>
      </c>
      <c r="D1952" s="116">
        <f t="shared" si="62"/>
        <v>2022</v>
      </c>
      <c r="G1952" s="140" t="s">
        <v>1662</v>
      </c>
      <c r="H1952" s="116">
        <v>18</v>
      </c>
      <c r="I1952" s="116">
        <v>2022</v>
      </c>
      <c r="J1952" t="str">
        <f t="shared" si="61"/>
        <v>18/10/2022</v>
      </c>
      <c r="N1952" s="136" t="s">
        <v>1618</v>
      </c>
      <c r="O1952" s="136">
        <v>3.25</v>
      </c>
      <c r="P1952" s="136">
        <v>3.7</v>
      </c>
      <c r="Q1952" s="136">
        <v>4.04</v>
      </c>
      <c r="R1952" s="136" t="s">
        <v>434</v>
      </c>
      <c r="S1952" s="136">
        <v>4.3899999999999997</v>
      </c>
      <c r="T1952" s="136">
        <v>4.5</v>
      </c>
      <c r="U1952" s="136">
        <v>4.43</v>
      </c>
      <c r="V1952" s="136">
        <v>4.43</v>
      </c>
      <c r="W1952" s="136">
        <v>4.21</v>
      </c>
      <c r="X1952" s="136">
        <v>4.12</v>
      </c>
      <c r="Y1952" s="136">
        <v>4.01</v>
      </c>
      <c r="Z1952" s="136">
        <v>4.2699999999999996</v>
      </c>
      <c r="AA1952" s="136">
        <v>4.04</v>
      </c>
    </row>
    <row r="1953" spans="1:27" ht="23.4" thickBot="1">
      <c r="A1953" s="115" t="s">
        <v>3616</v>
      </c>
      <c r="B1953" s="144">
        <v>4.5599999999999996</v>
      </c>
      <c r="C1953" s="148">
        <v>1.98</v>
      </c>
      <c r="D1953" s="116">
        <f t="shared" si="62"/>
        <v>2022</v>
      </c>
      <c r="G1953" s="141" t="s">
        <v>1662</v>
      </c>
      <c r="H1953" s="116">
        <v>19</v>
      </c>
      <c r="I1953" s="116">
        <v>2022</v>
      </c>
      <c r="J1953" t="str">
        <f t="shared" si="61"/>
        <v>19/10/2022</v>
      </c>
      <c r="N1953" s="138" t="s">
        <v>1619</v>
      </c>
      <c r="O1953" s="138">
        <v>3.31</v>
      </c>
      <c r="P1953" s="138">
        <v>3.72</v>
      </c>
      <c r="Q1953" s="138">
        <v>4.07</v>
      </c>
      <c r="R1953" s="138">
        <v>4.32</v>
      </c>
      <c r="S1953" s="138">
        <v>4.45</v>
      </c>
      <c r="T1953" s="138">
        <v>4.5999999999999996</v>
      </c>
      <c r="U1953" s="138">
        <v>4.55</v>
      </c>
      <c r="V1953" s="138">
        <v>4.5599999999999996</v>
      </c>
      <c r="W1953" s="138">
        <v>4.3499999999999996</v>
      </c>
      <c r="X1953" s="138">
        <v>4.26</v>
      </c>
      <c r="Y1953" s="138">
        <v>4.1399999999999997</v>
      </c>
      <c r="Z1953" s="138">
        <v>4.38</v>
      </c>
      <c r="AA1953" s="138">
        <v>4.1500000000000004</v>
      </c>
    </row>
    <row r="1954" spans="1:27" ht="23.4" thickBot="1">
      <c r="A1954" s="115" t="s">
        <v>3617</v>
      </c>
      <c r="B1954" s="143">
        <v>4.66</v>
      </c>
      <c r="C1954" s="147">
        <v>1.95</v>
      </c>
      <c r="D1954" s="116">
        <f t="shared" si="62"/>
        <v>2022</v>
      </c>
      <c r="G1954" s="140" t="s">
        <v>1662</v>
      </c>
      <c r="H1954" s="116">
        <v>20</v>
      </c>
      <c r="I1954" s="116">
        <v>2022</v>
      </c>
      <c r="J1954" t="str">
        <f t="shared" si="61"/>
        <v>20/10/2022</v>
      </c>
      <c r="N1954" s="136" t="s">
        <v>1620</v>
      </c>
      <c r="O1954" s="136">
        <v>3.58</v>
      </c>
      <c r="P1954" s="136">
        <v>3.83</v>
      </c>
      <c r="Q1954" s="136">
        <v>4.09</v>
      </c>
      <c r="R1954" s="136">
        <v>4.33</v>
      </c>
      <c r="S1954" s="136">
        <v>4.4800000000000004</v>
      </c>
      <c r="T1954" s="136">
        <v>4.66</v>
      </c>
      <c r="U1954" s="136">
        <v>4.62</v>
      </c>
      <c r="V1954" s="136">
        <v>4.66</v>
      </c>
      <c r="W1954" s="136">
        <v>4.45</v>
      </c>
      <c r="X1954" s="136">
        <v>4.3600000000000003</v>
      </c>
      <c r="Y1954" s="136">
        <v>4.24</v>
      </c>
      <c r="Z1954" s="136">
        <v>4.47</v>
      </c>
      <c r="AA1954" s="136">
        <v>4.24</v>
      </c>
    </row>
    <row r="1955" spans="1:27" ht="23.4" thickBot="1">
      <c r="A1955" s="115" t="s">
        <v>3618</v>
      </c>
      <c r="B1955" s="144">
        <v>4.5199999999999996</v>
      </c>
      <c r="C1955" s="148">
        <v>2.0099999999999998</v>
      </c>
      <c r="D1955" s="116">
        <f t="shared" si="62"/>
        <v>2022</v>
      </c>
      <c r="G1955" s="141" t="s">
        <v>1662</v>
      </c>
      <c r="H1955" s="116">
        <v>21</v>
      </c>
      <c r="I1955" s="116">
        <v>2022</v>
      </c>
      <c r="J1955" t="str">
        <f t="shared" si="61"/>
        <v>21/10/2022</v>
      </c>
      <c r="N1955" s="138" t="s">
        <v>1621</v>
      </c>
      <c r="O1955" s="138">
        <v>3.55</v>
      </c>
      <c r="P1955" s="138">
        <v>3.78</v>
      </c>
      <c r="Q1955" s="138">
        <v>4.09</v>
      </c>
      <c r="R1955" s="138">
        <v>4.3099999999999996</v>
      </c>
      <c r="S1955" s="138">
        <v>4.43</v>
      </c>
      <c r="T1955" s="138">
        <v>4.58</v>
      </c>
      <c r="U1955" s="138">
        <v>4.49</v>
      </c>
      <c r="V1955" s="138">
        <v>4.5199999999999996</v>
      </c>
      <c r="W1955" s="138">
        <v>4.34</v>
      </c>
      <c r="X1955" s="138">
        <v>4.28</v>
      </c>
      <c r="Y1955" s="138">
        <v>4.21</v>
      </c>
      <c r="Z1955" s="138">
        <v>4.54</v>
      </c>
      <c r="AA1955" s="138">
        <v>4.33</v>
      </c>
    </row>
    <row r="1956" spans="1:27" ht="23.4" thickBot="1">
      <c r="A1956" s="115" t="s">
        <v>3619</v>
      </c>
      <c r="B1956" s="143">
        <v>4.5199999999999996</v>
      </c>
      <c r="C1956" s="147">
        <v>1.96</v>
      </c>
      <c r="D1956" s="116">
        <f t="shared" si="62"/>
        <v>2022</v>
      </c>
      <c r="G1956" s="140" t="s">
        <v>1662</v>
      </c>
      <c r="H1956" s="116">
        <v>24</v>
      </c>
      <c r="I1956" s="116">
        <v>2022</v>
      </c>
      <c r="J1956" t="str">
        <f t="shared" si="61"/>
        <v>24/10/2022</v>
      </c>
      <c r="N1956" s="136" t="s">
        <v>1622</v>
      </c>
      <c r="O1956" s="136">
        <v>3.57</v>
      </c>
      <c r="P1956" s="136">
        <v>3.83</v>
      </c>
      <c r="Q1956" s="136">
        <v>4.16</v>
      </c>
      <c r="R1956" s="136">
        <v>4.33</v>
      </c>
      <c r="S1956" s="136">
        <v>4.5199999999999996</v>
      </c>
      <c r="T1956" s="136">
        <v>4.6100000000000003</v>
      </c>
      <c r="U1956" s="136">
        <v>4.5</v>
      </c>
      <c r="V1956" s="136">
        <v>4.5199999999999996</v>
      </c>
      <c r="W1956" s="136">
        <v>4.3600000000000003</v>
      </c>
      <c r="X1956" s="136">
        <v>4.3099999999999996</v>
      </c>
      <c r="Y1956" s="136">
        <v>4.25</v>
      </c>
      <c r="Z1956" s="136">
        <v>4.59</v>
      </c>
      <c r="AA1956" s="136">
        <v>4.4000000000000004</v>
      </c>
    </row>
    <row r="1957" spans="1:27" ht="23.4" thickBot="1">
      <c r="A1957" s="115" t="s">
        <v>3620</v>
      </c>
      <c r="B1957" s="144">
        <v>4.45</v>
      </c>
      <c r="C1957" s="148">
        <v>1.93</v>
      </c>
      <c r="D1957" s="116">
        <f t="shared" si="62"/>
        <v>2022</v>
      </c>
      <c r="G1957" s="141" t="s">
        <v>1662</v>
      </c>
      <c r="H1957" s="116">
        <v>25</v>
      </c>
      <c r="I1957" s="116">
        <v>2022</v>
      </c>
      <c r="J1957" t="str">
        <f t="shared" si="61"/>
        <v>25/10/2022</v>
      </c>
      <c r="N1957" s="138" t="s">
        <v>1623</v>
      </c>
      <c r="O1957" s="138">
        <v>3.56</v>
      </c>
      <c r="P1957" s="138">
        <v>3.81</v>
      </c>
      <c r="Q1957" s="138">
        <v>4.1399999999999997</v>
      </c>
      <c r="R1957" s="138">
        <v>4.32</v>
      </c>
      <c r="S1957" s="138">
        <v>4.5</v>
      </c>
      <c r="T1957" s="138">
        <v>4.5999999999999996</v>
      </c>
      <c r="U1957" s="138">
        <v>4.42</v>
      </c>
      <c r="V1957" s="138">
        <v>4.45</v>
      </c>
      <c r="W1957" s="138">
        <v>4.25</v>
      </c>
      <c r="X1957" s="138">
        <v>4.17</v>
      </c>
      <c r="Y1957" s="138">
        <v>4.0999999999999996</v>
      </c>
      <c r="Z1957" s="138">
        <v>4.45</v>
      </c>
      <c r="AA1957" s="138">
        <v>4.26</v>
      </c>
    </row>
    <row r="1958" spans="1:27" ht="23.4" thickBot="1">
      <c r="A1958" s="115" t="s">
        <v>3621</v>
      </c>
      <c r="B1958" s="143">
        <v>4.41</v>
      </c>
      <c r="C1958" s="147">
        <v>1.93</v>
      </c>
      <c r="D1958" s="116">
        <f t="shared" si="62"/>
        <v>2022</v>
      </c>
      <c r="G1958" s="140" t="s">
        <v>1662</v>
      </c>
      <c r="H1958" s="116">
        <v>26</v>
      </c>
      <c r="I1958" s="116">
        <v>2022</v>
      </c>
      <c r="J1958" t="str">
        <f t="shared" si="61"/>
        <v>26/10/2022</v>
      </c>
      <c r="N1958" s="136" t="s">
        <v>1624</v>
      </c>
      <c r="O1958" s="136">
        <v>3.54</v>
      </c>
      <c r="P1958" s="136">
        <v>3.85</v>
      </c>
      <c r="Q1958" s="136">
        <v>4.1100000000000003</v>
      </c>
      <c r="R1958" s="136">
        <v>4.2699999999999996</v>
      </c>
      <c r="S1958" s="136">
        <v>4.47</v>
      </c>
      <c r="T1958" s="136">
        <v>4.54</v>
      </c>
      <c r="U1958" s="136">
        <v>4.3899999999999997</v>
      </c>
      <c r="V1958" s="136">
        <v>4.41</v>
      </c>
      <c r="W1958" s="136">
        <v>4.2</v>
      </c>
      <c r="X1958" s="136">
        <v>4.12</v>
      </c>
      <c r="Y1958" s="136">
        <v>4.04</v>
      </c>
      <c r="Z1958" s="136">
        <v>4.38</v>
      </c>
      <c r="AA1958" s="136">
        <v>4.1900000000000004</v>
      </c>
    </row>
    <row r="1959" spans="1:27" ht="23.4" thickBot="1">
      <c r="A1959" s="115" t="s">
        <v>3622</v>
      </c>
      <c r="B1959" s="144">
        <v>4.29</v>
      </c>
      <c r="C1959" s="148">
        <v>1.86</v>
      </c>
      <c r="D1959" s="116">
        <f t="shared" si="62"/>
        <v>2022</v>
      </c>
      <c r="G1959" s="141" t="s">
        <v>1662</v>
      </c>
      <c r="H1959" s="116">
        <v>27</v>
      </c>
      <c r="I1959" s="116">
        <v>2022</v>
      </c>
      <c r="J1959" t="str">
        <f t="shared" si="61"/>
        <v>27/10/2022</v>
      </c>
      <c r="N1959" s="138" t="s">
        <v>1625</v>
      </c>
      <c r="O1959" s="138">
        <v>3.76</v>
      </c>
      <c r="P1959" s="138">
        <v>3.95</v>
      </c>
      <c r="Q1959" s="138">
        <v>4.13</v>
      </c>
      <c r="R1959" s="138">
        <v>4.2699999999999996</v>
      </c>
      <c r="S1959" s="138">
        <v>4.4400000000000004</v>
      </c>
      <c r="T1959" s="138">
        <v>4.5</v>
      </c>
      <c r="U1959" s="138">
        <v>4.3</v>
      </c>
      <c r="V1959" s="138">
        <v>4.29</v>
      </c>
      <c r="W1959" s="138">
        <v>4.09</v>
      </c>
      <c r="X1959" s="138">
        <v>4.01</v>
      </c>
      <c r="Y1959" s="138">
        <v>3.96</v>
      </c>
      <c r="Z1959" s="138">
        <v>4.32</v>
      </c>
      <c r="AA1959" s="138">
        <v>4.12</v>
      </c>
    </row>
    <row r="1960" spans="1:27" ht="23.4" thickBot="1">
      <c r="A1960" s="115" t="s">
        <v>3623</v>
      </c>
      <c r="B1960" s="143">
        <v>4.38</v>
      </c>
      <c r="C1960" s="147">
        <v>1.83</v>
      </c>
      <c r="D1960" s="116">
        <f t="shared" si="62"/>
        <v>2022</v>
      </c>
      <c r="G1960" s="140" t="s">
        <v>1662</v>
      </c>
      <c r="H1960" s="116">
        <v>28</v>
      </c>
      <c r="I1960" s="116">
        <v>2022</v>
      </c>
      <c r="J1960" t="str">
        <f t="shared" si="61"/>
        <v>28/10/2022</v>
      </c>
      <c r="N1960" s="136" t="s">
        <v>1626</v>
      </c>
      <c r="O1960" s="136">
        <v>3.75</v>
      </c>
      <c r="P1960" s="136">
        <v>3.95</v>
      </c>
      <c r="Q1960" s="136">
        <v>4.18</v>
      </c>
      <c r="R1960" s="136">
        <v>4.3</v>
      </c>
      <c r="S1960" s="136">
        <v>4.51</v>
      </c>
      <c r="T1960" s="136">
        <v>4.55</v>
      </c>
      <c r="U1960" s="136">
        <v>4.41</v>
      </c>
      <c r="V1960" s="136">
        <v>4.38</v>
      </c>
      <c r="W1960" s="136">
        <v>4.1900000000000004</v>
      </c>
      <c r="X1960" s="136">
        <v>4.0999999999999996</v>
      </c>
      <c r="Y1960" s="136">
        <v>4.0199999999999996</v>
      </c>
      <c r="Z1960" s="136">
        <v>4.38</v>
      </c>
      <c r="AA1960" s="136">
        <v>4.1500000000000004</v>
      </c>
    </row>
    <row r="1961" spans="1:27" ht="23.4" thickBot="1">
      <c r="A1961" s="115" t="s">
        <v>3624</v>
      </c>
      <c r="B1961" s="144">
        <v>4.45</v>
      </c>
      <c r="C1961" s="148">
        <v>1.86</v>
      </c>
      <c r="D1961" s="116">
        <f t="shared" si="62"/>
        <v>2022</v>
      </c>
      <c r="G1961" s="141" t="s">
        <v>1662</v>
      </c>
      <c r="H1961" s="116">
        <v>31</v>
      </c>
      <c r="I1961" s="116">
        <v>2022</v>
      </c>
      <c r="J1961" t="str">
        <f t="shared" si="61"/>
        <v>31/10/2022</v>
      </c>
      <c r="N1961" s="138" t="s">
        <v>1627</v>
      </c>
      <c r="O1961" s="138">
        <v>3.73</v>
      </c>
      <c r="P1961" s="138">
        <v>4</v>
      </c>
      <c r="Q1961" s="138">
        <v>4.22</v>
      </c>
      <c r="R1961" s="138">
        <v>4.33</v>
      </c>
      <c r="S1961" s="138">
        <v>4.57</v>
      </c>
      <c r="T1961" s="138">
        <v>4.66</v>
      </c>
      <c r="U1961" s="138">
        <v>4.51</v>
      </c>
      <c r="V1961" s="138">
        <v>4.45</v>
      </c>
      <c r="W1961" s="138">
        <v>4.2699999999999996</v>
      </c>
      <c r="X1961" s="138">
        <v>4.18</v>
      </c>
      <c r="Y1961" s="138">
        <v>4.0999999999999996</v>
      </c>
      <c r="Z1961" s="138">
        <v>4.4400000000000004</v>
      </c>
      <c r="AA1961" s="138">
        <v>4.22</v>
      </c>
    </row>
    <row r="1962" spans="1:27" ht="23.4" thickBot="1">
      <c r="A1962" s="115" t="s">
        <v>3625</v>
      </c>
      <c r="B1962" s="143">
        <v>4.4800000000000004</v>
      </c>
      <c r="C1962" s="147">
        <v>1.81</v>
      </c>
      <c r="D1962" s="116">
        <f t="shared" si="62"/>
        <v>2022</v>
      </c>
      <c r="G1962" s="140" t="s">
        <v>1663</v>
      </c>
      <c r="H1962" s="116">
        <v>1</v>
      </c>
      <c r="I1962" s="116">
        <v>2022</v>
      </c>
      <c r="J1962" t="str">
        <f t="shared" si="61"/>
        <v>1/11/2022</v>
      </c>
      <c r="N1962" s="135">
        <v>44572</v>
      </c>
      <c r="O1962" s="136">
        <v>3.72</v>
      </c>
      <c r="P1962" s="136">
        <v>4</v>
      </c>
      <c r="Q1962" s="136">
        <v>4.2300000000000004</v>
      </c>
      <c r="R1962" s="136">
        <v>4.3499999999999996</v>
      </c>
      <c r="S1962" s="136">
        <v>4.58</v>
      </c>
      <c r="T1962" s="136">
        <v>4.75</v>
      </c>
      <c r="U1962" s="136">
        <v>4.54</v>
      </c>
      <c r="V1962" s="136">
        <v>4.4800000000000004</v>
      </c>
      <c r="W1962" s="136">
        <v>4.2699999999999996</v>
      </c>
      <c r="X1962" s="136">
        <v>4.18</v>
      </c>
      <c r="Y1962" s="136">
        <v>4.07</v>
      </c>
      <c r="Z1962" s="136">
        <v>4.37</v>
      </c>
      <c r="AA1962" s="136">
        <v>4.1399999999999997</v>
      </c>
    </row>
    <row r="1963" spans="1:27" ht="23.4" thickBot="1">
      <c r="A1963" s="115" t="s">
        <v>3626</v>
      </c>
      <c r="B1963" s="144">
        <v>4.54</v>
      </c>
      <c r="C1963" s="148">
        <v>1.81</v>
      </c>
      <c r="D1963" s="116">
        <f t="shared" si="62"/>
        <v>2022</v>
      </c>
      <c r="G1963" s="141" t="s">
        <v>1663</v>
      </c>
      <c r="H1963" s="116">
        <v>2</v>
      </c>
      <c r="I1963" s="116">
        <v>2022</v>
      </c>
      <c r="J1963" t="str">
        <f t="shared" si="61"/>
        <v>2/11/2022</v>
      </c>
      <c r="N1963" s="137">
        <v>44603</v>
      </c>
      <c r="O1963" s="138">
        <v>3.7</v>
      </c>
      <c r="P1963" s="138">
        <v>4.01</v>
      </c>
      <c r="Q1963" s="138">
        <v>4.22</v>
      </c>
      <c r="R1963" s="138">
        <v>4.38</v>
      </c>
      <c r="S1963" s="138">
        <v>4.57</v>
      </c>
      <c r="T1963" s="138">
        <v>4.76</v>
      </c>
      <c r="U1963" s="138">
        <v>4.6100000000000003</v>
      </c>
      <c r="V1963" s="138">
        <v>4.54</v>
      </c>
      <c r="W1963" s="138">
        <v>4.3</v>
      </c>
      <c r="X1963" s="138">
        <v>4.2</v>
      </c>
      <c r="Y1963" s="138">
        <v>4.0999999999999996</v>
      </c>
      <c r="Z1963" s="138">
        <v>4.41</v>
      </c>
      <c r="AA1963" s="138">
        <v>4.1500000000000004</v>
      </c>
    </row>
    <row r="1964" spans="1:27" ht="23.4" thickBot="1">
      <c r="A1964" s="115" t="s">
        <v>3627</v>
      </c>
      <c r="B1964" s="143">
        <v>4.63</v>
      </c>
      <c r="C1964" s="147">
        <v>1.94</v>
      </c>
      <c r="D1964" s="116">
        <f t="shared" si="62"/>
        <v>2022</v>
      </c>
      <c r="G1964" s="140" t="s">
        <v>1663</v>
      </c>
      <c r="H1964" s="116">
        <v>3</v>
      </c>
      <c r="I1964" s="116">
        <v>2022</v>
      </c>
      <c r="J1964" t="str">
        <f t="shared" si="61"/>
        <v>3/11/2022</v>
      </c>
      <c r="N1964" s="135">
        <v>44631</v>
      </c>
      <c r="O1964" s="136">
        <v>3.75</v>
      </c>
      <c r="P1964" s="136">
        <v>4.04</v>
      </c>
      <c r="Q1964" s="136">
        <v>4.25</v>
      </c>
      <c r="R1964" s="136">
        <v>4.38</v>
      </c>
      <c r="S1964" s="136">
        <v>4.57</v>
      </c>
      <c r="T1964" s="136">
        <v>4.78</v>
      </c>
      <c r="U1964" s="136">
        <v>4.71</v>
      </c>
      <c r="V1964" s="136">
        <v>4.63</v>
      </c>
      <c r="W1964" s="136">
        <v>4.3600000000000003</v>
      </c>
      <c r="X1964" s="136">
        <v>4.26</v>
      </c>
      <c r="Y1964" s="136">
        <v>4.1399999999999997</v>
      </c>
      <c r="Z1964" s="136">
        <v>4.42</v>
      </c>
      <c r="AA1964" s="136">
        <v>4.18</v>
      </c>
    </row>
    <row r="1965" spans="1:27" ht="23.4" thickBot="1">
      <c r="A1965" s="115" t="s">
        <v>3628</v>
      </c>
      <c r="B1965" s="144">
        <v>4.58</v>
      </c>
      <c r="C1965" s="148">
        <v>1.96</v>
      </c>
      <c r="D1965" s="116">
        <f t="shared" si="62"/>
        <v>2022</v>
      </c>
      <c r="G1965" s="141" t="s">
        <v>1663</v>
      </c>
      <c r="H1965" s="116">
        <v>4</v>
      </c>
      <c r="I1965" s="116">
        <v>2022</v>
      </c>
      <c r="J1965" t="str">
        <f t="shared" si="61"/>
        <v>4/11/2022</v>
      </c>
      <c r="N1965" s="137">
        <v>44662</v>
      </c>
      <c r="O1965" s="138">
        <v>3.73</v>
      </c>
      <c r="P1965" s="138">
        <v>4</v>
      </c>
      <c r="Q1965" s="138">
        <v>4.21</v>
      </c>
      <c r="R1965" s="138">
        <v>4.3600000000000003</v>
      </c>
      <c r="S1965" s="138">
        <v>4.55</v>
      </c>
      <c r="T1965" s="138">
        <v>4.76</v>
      </c>
      <c r="U1965" s="138">
        <v>4.66</v>
      </c>
      <c r="V1965" s="138">
        <v>4.58</v>
      </c>
      <c r="W1965" s="138">
        <v>4.33</v>
      </c>
      <c r="X1965" s="138">
        <v>4.26</v>
      </c>
      <c r="Y1965" s="138">
        <v>4.17</v>
      </c>
      <c r="Z1965" s="138">
        <v>4.49</v>
      </c>
      <c r="AA1965" s="138">
        <v>4.2699999999999996</v>
      </c>
    </row>
    <row r="1966" spans="1:27" ht="23.4" thickBot="1">
      <c r="A1966" s="115" t="s">
        <v>3629</v>
      </c>
      <c r="B1966" s="143">
        <v>4.63</v>
      </c>
      <c r="C1966" s="147">
        <v>1.95</v>
      </c>
      <c r="D1966" s="116">
        <f t="shared" si="62"/>
        <v>2022</v>
      </c>
      <c r="G1966" s="140" t="s">
        <v>1663</v>
      </c>
      <c r="H1966" s="116">
        <v>7</v>
      </c>
      <c r="I1966" s="116">
        <v>2022</v>
      </c>
      <c r="J1966" t="str">
        <f t="shared" si="61"/>
        <v>7/11/2022</v>
      </c>
      <c r="N1966" s="135">
        <v>44753</v>
      </c>
      <c r="O1966" s="136">
        <v>3.78</v>
      </c>
      <c r="P1966" s="136">
        <v>4.04</v>
      </c>
      <c r="Q1966" s="136">
        <v>4.29</v>
      </c>
      <c r="R1966" s="136">
        <v>4.3899999999999997</v>
      </c>
      <c r="S1966" s="136">
        <v>4.62</v>
      </c>
      <c r="T1966" s="136">
        <v>4.8</v>
      </c>
      <c r="U1966" s="136">
        <v>4.72</v>
      </c>
      <c r="V1966" s="136">
        <v>4.63</v>
      </c>
      <c r="W1966" s="136">
        <v>4.3899999999999997</v>
      </c>
      <c r="X1966" s="136">
        <v>4.3099999999999996</v>
      </c>
      <c r="Y1966" s="136">
        <v>4.22</v>
      </c>
      <c r="Z1966" s="136">
        <v>4.55</v>
      </c>
      <c r="AA1966" s="136">
        <v>4.34</v>
      </c>
    </row>
    <row r="1967" spans="1:27" ht="23.4" thickBot="1">
      <c r="A1967" s="115" t="s">
        <v>3630</v>
      </c>
      <c r="B1967" s="144">
        <v>4.55</v>
      </c>
      <c r="C1967" s="148">
        <v>1.92</v>
      </c>
      <c r="D1967" s="116">
        <f t="shared" si="62"/>
        <v>2022</v>
      </c>
      <c r="G1967" s="141" t="s">
        <v>1663</v>
      </c>
      <c r="H1967" s="116">
        <v>8</v>
      </c>
      <c r="I1967" s="116">
        <v>2022</v>
      </c>
      <c r="J1967" t="str">
        <f t="shared" si="61"/>
        <v>8/11/2022</v>
      </c>
      <c r="N1967" s="137">
        <v>44784</v>
      </c>
      <c r="O1967" s="138">
        <v>3.66</v>
      </c>
      <c r="P1967" s="138">
        <v>4.04</v>
      </c>
      <c r="Q1967" s="138">
        <v>4.28</v>
      </c>
      <c r="R1967" s="138">
        <v>4.3899999999999997</v>
      </c>
      <c r="S1967" s="138">
        <v>4.5999999999999996</v>
      </c>
      <c r="T1967" s="138">
        <v>4.7699999999999996</v>
      </c>
      <c r="U1967" s="138">
        <v>4.67</v>
      </c>
      <c r="V1967" s="138">
        <v>4.55</v>
      </c>
      <c r="W1967" s="138">
        <v>4.3099999999999996</v>
      </c>
      <c r="X1967" s="138">
        <v>4.22</v>
      </c>
      <c r="Y1967" s="138">
        <v>4.1399999999999997</v>
      </c>
      <c r="Z1967" s="138">
        <v>4.47</v>
      </c>
      <c r="AA1967" s="138">
        <v>4.28</v>
      </c>
    </row>
    <row r="1968" spans="1:27" ht="23.4" thickBot="1">
      <c r="A1968" s="115" t="s">
        <v>3631</v>
      </c>
      <c r="B1968" s="143">
        <v>4.49</v>
      </c>
      <c r="C1968" s="147">
        <v>1.98</v>
      </c>
      <c r="D1968" s="116">
        <f t="shared" si="62"/>
        <v>2022</v>
      </c>
      <c r="G1968" s="140" t="s">
        <v>1663</v>
      </c>
      <c r="H1968" s="116">
        <v>9</v>
      </c>
      <c r="I1968" s="116">
        <v>2022</v>
      </c>
      <c r="J1968" t="str">
        <f t="shared" si="61"/>
        <v>9/11/2022</v>
      </c>
      <c r="N1968" s="135">
        <v>44815</v>
      </c>
      <c r="O1968" s="136">
        <v>3.65</v>
      </c>
      <c r="P1968" s="136">
        <v>4.05</v>
      </c>
      <c r="Q1968" s="136">
        <v>4.29</v>
      </c>
      <c r="R1968" s="136">
        <v>4.4000000000000004</v>
      </c>
      <c r="S1968" s="136">
        <v>4.59</v>
      </c>
      <c r="T1968" s="136">
        <v>4.75</v>
      </c>
      <c r="U1968" s="136">
        <v>4.6100000000000003</v>
      </c>
      <c r="V1968" s="136">
        <v>4.49</v>
      </c>
      <c r="W1968" s="136">
        <v>4.2699999999999996</v>
      </c>
      <c r="X1968" s="136">
        <v>4.2</v>
      </c>
      <c r="Y1968" s="136">
        <v>4.12</v>
      </c>
      <c r="Z1968" s="136">
        <v>4.5</v>
      </c>
      <c r="AA1968" s="136">
        <v>4.3099999999999996</v>
      </c>
    </row>
    <row r="1969" spans="1:27" ht="23.4" thickBot="1">
      <c r="A1969" s="115" t="s">
        <v>3632</v>
      </c>
      <c r="B1969" s="144">
        <v>4.17</v>
      </c>
      <c r="C1969" s="148">
        <v>1.77</v>
      </c>
      <c r="D1969" s="116">
        <f t="shared" si="62"/>
        <v>2022</v>
      </c>
      <c r="G1969" s="141" t="s">
        <v>1663</v>
      </c>
      <c r="H1969" s="116">
        <v>10</v>
      </c>
      <c r="I1969" s="116">
        <v>2022</v>
      </c>
      <c r="J1969" t="str">
        <f t="shared" si="61"/>
        <v>10/11/2022</v>
      </c>
      <c r="N1969" s="137">
        <v>44845</v>
      </c>
      <c r="O1969" s="138">
        <v>3.71</v>
      </c>
      <c r="P1969" s="138">
        <v>4</v>
      </c>
      <c r="Q1969" s="138">
        <v>4.28</v>
      </c>
      <c r="R1969" s="138">
        <v>4.3600000000000003</v>
      </c>
      <c r="S1969" s="138">
        <v>4.5199999999999996</v>
      </c>
      <c r="T1969" s="138">
        <v>4.59</v>
      </c>
      <c r="U1969" s="138">
        <v>4.34</v>
      </c>
      <c r="V1969" s="138">
        <v>4.17</v>
      </c>
      <c r="W1969" s="138">
        <v>3.95</v>
      </c>
      <c r="X1969" s="138">
        <v>3.89</v>
      </c>
      <c r="Y1969" s="138">
        <v>3.82</v>
      </c>
      <c r="Z1969" s="138">
        <v>4.24</v>
      </c>
      <c r="AA1969" s="138">
        <v>4.03</v>
      </c>
    </row>
    <row r="1970" spans="1:27" ht="23.4" thickBot="1">
      <c r="A1970" s="115" t="s">
        <v>3633</v>
      </c>
      <c r="B1970" s="143">
        <v>4.24</v>
      </c>
      <c r="C1970" s="147">
        <v>1.84</v>
      </c>
      <c r="D1970" s="116">
        <f t="shared" si="62"/>
        <v>2022</v>
      </c>
      <c r="G1970" s="140" t="s">
        <v>1663</v>
      </c>
      <c r="H1970" s="116">
        <v>14</v>
      </c>
      <c r="I1970" s="116">
        <v>2022</v>
      </c>
      <c r="J1970" t="str">
        <f t="shared" si="61"/>
        <v>14/11/2022</v>
      </c>
      <c r="N1970" s="136" t="s">
        <v>1628</v>
      </c>
      <c r="O1970" s="136">
        <v>3.72</v>
      </c>
      <c r="P1970" s="136">
        <v>4.05</v>
      </c>
      <c r="Q1970" s="136">
        <v>4.34</v>
      </c>
      <c r="R1970" s="136">
        <v>4.38</v>
      </c>
      <c r="S1970" s="136">
        <v>4.55</v>
      </c>
      <c r="T1970" s="136">
        <v>4.63</v>
      </c>
      <c r="U1970" s="136">
        <v>4.4000000000000004</v>
      </c>
      <c r="V1970" s="136">
        <v>4.24</v>
      </c>
      <c r="W1970" s="136">
        <v>4</v>
      </c>
      <c r="X1970" s="136">
        <v>3.95</v>
      </c>
      <c r="Y1970" s="136">
        <v>3.88</v>
      </c>
      <c r="Z1970" s="136">
        <v>4.28</v>
      </c>
      <c r="AA1970" s="136">
        <v>4.07</v>
      </c>
    </row>
    <row r="1971" spans="1:27" ht="23.4" thickBot="1">
      <c r="A1971" s="115" t="s">
        <v>3634</v>
      </c>
      <c r="B1971" s="144">
        <v>4.17</v>
      </c>
      <c r="C1971" s="148">
        <v>1.75</v>
      </c>
      <c r="D1971" s="116">
        <f t="shared" si="62"/>
        <v>2022</v>
      </c>
      <c r="G1971" s="141" t="s">
        <v>1663</v>
      </c>
      <c r="H1971" s="116">
        <v>15</v>
      </c>
      <c r="I1971" s="116">
        <v>2022</v>
      </c>
      <c r="J1971" t="str">
        <f t="shared" si="61"/>
        <v>15/11/2022</v>
      </c>
      <c r="N1971" s="138" t="s">
        <v>1629</v>
      </c>
      <c r="O1971" s="138">
        <v>3.77</v>
      </c>
      <c r="P1971" s="138">
        <v>4.0999999999999996</v>
      </c>
      <c r="Q1971" s="138">
        <v>4.3099999999999996</v>
      </c>
      <c r="R1971" s="138">
        <v>4.4000000000000004</v>
      </c>
      <c r="S1971" s="138">
        <v>4.54</v>
      </c>
      <c r="T1971" s="138">
        <v>4.5999999999999996</v>
      </c>
      <c r="U1971" s="138">
        <v>4.37</v>
      </c>
      <c r="V1971" s="138">
        <v>4.17</v>
      </c>
      <c r="W1971" s="138">
        <v>3.93</v>
      </c>
      <c r="X1971" s="138">
        <v>3.88</v>
      </c>
      <c r="Y1971" s="138">
        <v>3.8</v>
      </c>
      <c r="Z1971" s="138">
        <v>4.2</v>
      </c>
      <c r="AA1971" s="138">
        <v>3.98</v>
      </c>
    </row>
    <row r="1972" spans="1:27" ht="23.4" thickBot="1">
      <c r="A1972" s="115" t="s">
        <v>3635</v>
      </c>
      <c r="B1972" s="143">
        <v>4.13</v>
      </c>
      <c r="C1972" s="147">
        <v>1.69</v>
      </c>
      <c r="D1972" s="116">
        <f t="shared" si="62"/>
        <v>2022</v>
      </c>
      <c r="G1972" s="140" t="s">
        <v>1663</v>
      </c>
      <c r="H1972" s="116">
        <v>16</v>
      </c>
      <c r="I1972" s="116">
        <v>2022</v>
      </c>
      <c r="J1972" t="str">
        <f t="shared" si="61"/>
        <v>16/11/2022</v>
      </c>
      <c r="N1972" s="136" t="s">
        <v>1630</v>
      </c>
      <c r="O1972" s="136">
        <v>3.81</v>
      </c>
      <c r="P1972" s="136">
        <v>4.1500000000000004</v>
      </c>
      <c r="Q1972" s="136">
        <v>4.32</v>
      </c>
      <c r="R1972" s="136">
        <v>4.43</v>
      </c>
      <c r="S1972" s="136">
        <v>4.54</v>
      </c>
      <c r="T1972" s="136">
        <v>4.62</v>
      </c>
      <c r="U1972" s="136">
        <v>4.3499999999999996</v>
      </c>
      <c r="V1972" s="136">
        <v>4.13</v>
      </c>
      <c r="W1972" s="136">
        <v>3.83</v>
      </c>
      <c r="X1972" s="136">
        <v>3.77</v>
      </c>
      <c r="Y1972" s="136">
        <v>3.67</v>
      </c>
      <c r="Z1972" s="136">
        <v>4.03</v>
      </c>
      <c r="AA1972" s="136">
        <v>3.85</v>
      </c>
    </row>
    <row r="1973" spans="1:27" ht="23.4" thickBot="1">
      <c r="A1973" s="115" t="s">
        <v>3636</v>
      </c>
      <c r="B1973" s="144">
        <v>4.22</v>
      </c>
      <c r="C1973" s="148">
        <v>1.75</v>
      </c>
      <c r="D1973" s="116">
        <f t="shared" si="62"/>
        <v>2022</v>
      </c>
      <c r="G1973" s="141" t="s">
        <v>1663</v>
      </c>
      <c r="H1973" s="116">
        <v>17</v>
      </c>
      <c r="I1973" s="116">
        <v>2022</v>
      </c>
      <c r="J1973" t="str">
        <f t="shared" si="61"/>
        <v>17/11/2022</v>
      </c>
      <c r="N1973" s="138" t="s">
        <v>1631</v>
      </c>
      <c r="O1973" s="138">
        <v>3.93</v>
      </c>
      <c r="P1973" s="138">
        <v>4.2</v>
      </c>
      <c r="Q1973" s="138">
        <v>4.32</v>
      </c>
      <c r="R1973" s="138">
        <v>4.4400000000000004</v>
      </c>
      <c r="S1973" s="138">
        <v>4.57</v>
      </c>
      <c r="T1973" s="138">
        <v>4.68</v>
      </c>
      <c r="U1973" s="138">
        <v>4.43</v>
      </c>
      <c r="V1973" s="138">
        <v>4.22</v>
      </c>
      <c r="W1973" s="138">
        <v>3.93</v>
      </c>
      <c r="X1973" s="138">
        <v>3.87</v>
      </c>
      <c r="Y1973" s="138">
        <v>3.77</v>
      </c>
      <c r="Z1973" s="138">
        <v>4.0999999999999996</v>
      </c>
      <c r="AA1973" s="138">
        <v>3.89</v>
      </c>
    </row>
    <row r="1974" spans="1:27" ht="23.4" thickBot="1">
      <c r="A1974" s="115" t="s">
        <v>3637</v>
      </c>
      <c r="B1974" s="143">
        <v>4.28</v>
      </c>
      <c r="C1974" s="147">
        <v>1.81</v>
      </c>
      <c r="D1974" s="116">
        <f t="shared" si="62"/>
        <v>2022</v>
      </c>
      <c r="G1974" s="140" t="s">
        <v>1663</v>
      </c>
      <c r="H1974" s="116">
        <v>18</v>
      </c>
      <c r="I1974" s="116">
        <v>2022</v>
      </c>
      <c r="J1974" t="str">
        <f t="shared" si="61"/>
        <v>18/11/2022</v>
      </c>
      <c r="N1974" s="136" t="s">
        <v>1632</v>
      </c>
      <c r="O1974" s="136">
        <v>3.93</v>
      </c>
      <c r="P1974" s="136">
        <v>4.2300000000000004</v>
      </c>
      <c r="Q1974" s="136">
        <v>4.34</v>
      </c>
      <c r="R1974" s="136">
        <v>4.46</v>
      </c>
      <c r="S1974" s="136">
        <v>4.6100000000000003</v>
      </c>
      <c r="T1974" s="136">
        <v>4.74</v>
      </c>
      <c r="U1974" s="136">
        <v>4.51</v>
      </c>
      <c r="V1974" s="136">
        <v>4.28</v>
      </c>
      <c r="W1974" s="136">
        <v>3.99</v>
      </c>
      <c r="X1974" s="136">
        <v>3.92</v>
      </c>
      <c r="Y1974" s="136">
        <v>3.82</v>
      </c>
      <c r="Z1974" s="136">
        <v>4.13</v>
      </c>
      <c r="AA1974" s="136">
        <v>3.92</v>
      </c>
    </row>
    <row r="1975" spans="1:27" ht="23.4" thickBot="1">
      <c r="A1975" s="115" t="s">
        <v>3638</v>
      </c>
      <c r="B1975" s="144">
        <v>4.32</v>
      </c>
      <c r="C1975" s="148">
        <v>1.75</v>
      </c>
      <c r="D1975" s="116">
        <f t="shared" si="62"/>
        <v>2022</v>
      </c>
      <c r="G1975" s="141" t="s">
        <v>1663</v>
      </c>
      <c r="H1975" s="116">
        <v>21</v>
      </c>
      <c r="I1975" s="116">
        <v>2022</v>
      </c>
      <c r="J1975" t="str">
        <f t="shared" si="61"/>
        <v>21/11/2022</v>
      </c>
      <c r="N1975" s="138" t="s">
        <v>1633</v>
      </c>
      <c r="O1975" s="138">
        <v>3.97</v>
      </c>
      <c r="P1975" s="138">
        <v>4.24</v>
      </c>
      <c r="Q1975" s="138">
        <v>4.41</v>
      </c>
      <c r="R1975" s="138">
        <v>4.47</v>
      </c>
      <c r="S1975" s="138">
        <v>4.6500000000000004</v>
      </c>
      <c r="T1975" s="138">
        <v>4.75</v>
      </c>
      <c r="U1975" s="138">
        <v>4.4800000000000004</v>
      </c>
      <c r="V1975" s="138">
        <v>4.32</v>
      </c>
      <c r="W1975" s="138">
        <v>3.97</v>
      </c>
      <c r="X1975" s="138">
        <v>3.94</v>
      </c>
      <c r="Y1975" s="138">
        <v>3.83</v>
      </c>
      <c r="Z1975" s="138">
        <v>4.1399999999999997</v>
      </c>
      <c r="AA1975" s="138">
        <v>3.91</v>
      </c>
    </row>
    <row r="1976" spans="1:27" ht="23.4" thickBot="1">
      <c r="A1976" s="115" t="s">
        <v>3639</v>
      </c>
      <c r="B1976" s="143">
        <v>4.2699999999999996</v>
      </c>
      <c r="C1976" s="147">
        <v>1.69</v>
      </c>
      <c r="D1976" s="116">
        <f t="shared" si="62"/>
        <v>2022</v>
      </c>
      <c r="G1976" s="140" t="s">
        <v>1663</v>
      </c>
      <c r="H1976" s="116">
        <v>22</v>
      </c>
      <c r="I1976" s="116">
        <v>2022</v>
      </c>
      <c r="J1976" t="str">
        <f t="shared" si="61"/>
        <v>22/11/2022</v>
      </c>
      <c r="N1976" s="136" t="s">
        <v>1634</v>
      </c>
      <c r="O1976" s="136">
        <v>3.97</v>
      </c>
      <c r="P1976" s="136">
        <v>4.26</v>
      </c>
      <c r="Q1976" s="136">
        <v>4.4000000000000004</v>
      </c>
      <c r="R1976" s="136">
        <v>4.49</v>
      </c>
      <c r="S1976" s="136">
        <v>4.68</v>
      </c>
      <c r="T1976" s="136">
        <v>4.79</v>
      </c>
      <c r="U1976" s="136">
        <v>4.47</v>
      </c>
      <c r="V1976" s="136">
        <v>4.2699999999999996</v>
      </c>
      <c r="W1976" s="136">
        <v>3.93</v>
      </c>
      <c r="X1976" s="136">
        <v>3.86</v>
      </c>
      <c r="Y1976" s="136">
        <v>3.76</v>
      </c>
      <c r="Z1976" s="136">
        <v>4.05</v>
      </c>
      <c r="AA1976" s="136">
        <v>3.83</v>
      </c>
    </row>
    <row r="1977" spans="1:27" ht="23.4" thickBot="1">
      <c r="A1977" s="115" t="s">
        <v>3640</v>
      </c>
      <c r="B1977" s="144">
        <v>4.2300000000000004</v>
      </c>
      <c r="C1977" s="148">
        <v>1.61</v>
      </c>
      <c r="D1977" s="116">
        <f t="shared" si="62"/>
        <v>2022</v>
      </c>
      <c r="G1977" s="141" t="s">
        <v>1663</v>
      </c>
      <c r="H1977" s="116">
        <v>23</v>
      </c>
      <c r="I1977" s="116">
        <v>2022</v>
      </c>
      <c r="J1977" t="str">
        <f t="shared" si="61"/>
        <v>23/11/2022</v>
      </c>
      <c r="N1977" s="138" t="s">
        <v>1635</v>
      </c>
      <c r="O1977" s="138">
        <v>4.12</v>
      </c>
      <c r="P1977" s="138">
        <v>4.29</v>
      </c>
      <c r="Q1977" s="138">
        <v>4.4000000000000004</v>
      </c>
      <c r="R1977" s="138">
        <v>4.5</v>
      </c>
      <c r="S1977" s="138">
        <v>4.67</v>
      </c>
      <c r="T1977" s="138">
        <v>4.75</v>
      </c>
      <c r="U1977" s="138">
        <v>4.46</v>
      </c>
      <c r="V1977" s="138">
        <v>4.2300000000000004</v>
      </c>
      <c r="W1977" s="138">
        <v>3.88</v>
      </c>
      <c r="X1977" s="138">
        <v>3.81</v>
      </c>
      <c r="Y1977" s="138">
        <v>3.71</v>
      </c>
      <c r="Z1977" s="138">
        <v>3.97</v>
      </c>
      <c r="AA1977" s="138">
        <v>3.74</v>
      </c>
    </row>
    <row r="1978" spans="1:27" ht="23.4" thickBot="1">
      <c r="A1978" s="115" t="s">
        <v>3641</v>
      </c>
      <c r="B1978" s="143">
        <v>4.2</v>
      </c>
      <c r="C1978" s="147">
        <v>1.6</v>
      </c>
      <c r="D1978" s="116">
        <f t="shared" si="62"/>
        <v>2022</v>
      </c>
      <c r="G1978" s="140" t="s">
        <v>1663</v>
      </c>
      <c r="H1978" s="116">
        <v>25</v>
      </c>
      <c r="I1978" s="116">
        <v>2022</v>
      </c>
      <c r="J1978" t="str">
        <f t="shared" si="61"/>
        <v>25/11/2022</v>
      </c>
      <c r="N1978" s="136" t="s">
        <v>1636</v>
      </c>
      <c r="O1978" s="136">
        <v>4.16</v>
      </c>
      <c r="P1978" s="136">
        <v>4.33</v>
      </c>
      <c r="Q1978" s="136">
        <v>4.41</v>
      </c>
      <c r="R1978" s="136">
        <v>4.5199999999999996</v>
      </c>
      <c r="S1978" s="136">
        <v>4.67</v>
      </c>
      <c r="T1978" s="136">
        <v>4.76</v>
      </c>
      <c r="U1978" s="136">
        <v>4.42</v>
      </c>
      <c r="V1978" s="136">
        <v>4.2</v>
      </c>
      <c r="W1978" s="136">
        <v>3.85</v>
      </c>
      <c r="X1978" s="136">
        <v>3.78</v>
      </c>
      <c r="Y1978" s="136">
        <v>3.68</v>
      </c>
      <c r="Z1978" s="136">
        <v>3.97</v>
      </c>
      <c r="AA1978" s="136">
        <v>3.74</v>
      </c>
    </row>
    <row r="1979" spans="1:27" ht="23.4" thickBot="1">
      <c r="A1979" s="115" t="s">
        <v>3642</v>
      </c>
      <c r="B1979" s="144">
        <v>4.22</v>
      </c>
      <c r="C1979" s="148">
        <v>1.64</v>
      </c>
      <c r="D1979" s="116">
        <f t="shared" si="62"/>
        <v>2022</v>
      </c>
      <c r="G1979" s="141" t="s">
        <v>1663</v>
      </c>
      <c r="H1979" s="116">
        <v>28</v>
      </c>
      <c r="I1979" s="116">
        <v>2022</v>
      </c>
      <c r="J1979" t="str">
        <f t="shared" si="61"/>
        <v>28/11/2022</v>
      </c>
      <c r="N1979" s="138" t="s">
        <v>1637</v>
      </c>
      <c r="O1979" s="138">
        <v>4.1100000000000003</v>
      </c>
      <c r="P1979" s="138">
        <v>4.29</v>
      </c>
      <c r="Q1979" s="138">
        <v>4.41</v>
      </c>
      <c r="R1979" s="138">
        <v>4.5199999999999996</v>
      </c>
      <c r="S1979" s="138">
        <v>4.72</v>
      </c>
      <c r="T1979" s="138">
        <v>4.76</v>
      </c>
      <c r="U1979" s="138">
        <v>4.46</v>
      </c>
      <c r="V1979" s="138">
        <v>4.22</v>
      </c>
      <c r="W1979" s="138">
        <v>3.88</v>
      </c>
      <c r="X1979" s="138">
        <v>3.8</v>
      </c>
      <c r="Y1979" s="138">
        <v>3.69</v>
      </c>
      <c r="Z1979" s="138">
        <v>3.97</v>
      </c>
      <c r="AA1979" s="138">
        <v>3.74</v>
      </c>
    </row>
    <row r="1980" spans="1:27" ht="23.4" thickBot="1">
      <c r="A1980" s="115" t="s">
        <v>3643</v>
      </c>
      <c r="B1980" s="143">
        <v>4.24</v>
      </c>
      <c r="C1980" s="147">
        <v>1.72</v>
      </c>
      <c r="D1980" s="116">
        <f t="shared" si="62"/>
        <v>2022</v>
      </c>
      <c r="G1980" s="140" t="s">
        <v>1663</v>
      </c>
      <c r="H1980" s="116">
        <v>29</v>
      </c>
      <c r="I1980" s="116">
        <v>2022</v>
      </c>
      <c r="J1980" t="str">
        <f t="shared" si="61"/>
        <v>29/11/2022</v>
      </c>
      <c r="N1980" s="136" t="s">
        <v>1638</v>
      </c>
      <c r="O1980" s="136">
        <v>4.08</v>
      </c>
      <c r="P1980" s="136">
        <v>4.26</v>
      </c>
      <c r="Q1980" s="136">
        <v>4.38</v>
      </c>
      <c r="R1980" s="136">
        <v>4.51</v>
      </c>
      <c r="S1980" s="136">
        <v>4.72</v>
      </c>
      <c r="T1980" s="136">
        <v>4.78</v>
      </c>
      <c r="U1980" s="136">
        <v>4.4800000000000004</v>
      </c>
      <c r="V1980" s="136">
        <v>4.24</v>
      </c>
      <c r="W1980" s="136">
        <v>3.92</v>
      </c>
      <c r="X1980" s="136">
        <v>3.85</v>
      </c>
      <c r="Y1980" s="136">
        <v>3.75</v>
      </c>
      <c r="Z1980" s="136">
        <v>4.0199999999999996</v>
      </c>
      <c r="AA1980" s="136">
        <v>3.81</v>
      </c>
    </row>
    <row r="1981" spans="1:27" ht="23.4" thickBot="1">
      <c r="A1981" s="115" t="s">
        <v>3644</v>
      </c>
      <c r="B1981" s="144">
        <v>4.13</v>
      </c>
      <c r="C1981" s="148">
        <v>1.63</v>
      </c>
      <c r="D1981" s="116">
        <f t="shared" si="62"/>
        <v>2022</v>
      </c>
      <c r="G1981" s="141" t="s">
        <v>1663</v>
      </c>
      <c r="H1981" s="116">
        <v>30</v>
      </c>
      <c r="I1981" s="116">
        <v>2022</v>
      </c>
      <c r="J1981" t="str">
        <f t="shared" si="61"/>
        <v>30/11/2022</v>
      </c>
      <c r="N1981" s="138" t="s">
        <v>1639</v>
      </c>
      <c r="O1981" s="138">
        <v>4.07</v>
      </c>
      <c r="P1981" s="138">
        <v>4.25</v>
      </c>
      <c r="Q1981" s="138">
        <v>4.37</v>
      </c>
      <c r="R1981" s="138">
        <v>4.55</v>
      </c>
      <c r="S1981" s="138">
        <v>4.7</v>
      </c>
      <c r="T1981" s="138">
        <v>4.74</v>
      </c>
      <c r="U1981" s="138">
        <v>4.38</v>
      </c>
      <c r="V1981" s="138">
        <v>4.13</v>
      </c>
      <c r="W1981" s="138">
        <v>3.82</v>
      </c>
      <c r="X1981" s="138">
        <v>3.76</v>
      </c>
      <c r="Y1981" s="138">
        <v>3.68</v>
      </c>
      <c r="Z1981" s="138">
        <v>4</v>
      </c>
      <c r="AA1981" s="138">
        <v>3.8</v>
      </c>
    </row>
    <row r="1982" spans="1:27" ht="23.4" thickBot="1">
      <c r="A1982" s="115" t="s">
        <v>3645</v>
      </c>
      <c r="B1982" s="143">
        <v>3.98</v>
      </c>
      <c r="C1982" s="147">
        <v>1.46</v>
      </c>
      <c r="D1982" s="116">
        <f t="shared" si="62"/>
        <v>2022</v>
      </c>
      <c r="G1982" s="140" t="s">
        <v>1664</v>
      </c>
      <c r="H1982" s="116">
        <v>1</v>
      </c>
      <c r="I1982" s="116">
        <v>2022</v>
      </c>
      <c r="J1982" t="str">
        <f t="shared" si="61"/>
        <v>1/12/2022</v>
      </c>
      <c r="N1982" s="135">
        <v>44573</v>
      </c>
      <c r="O1982" s="136">
        <v>4.04</v>
      </c>
      <c r="P1982" s="136">
        <v>4.24</v>
      </c>
      <c r="Q1982" s="136">
        <v>4.33</v>
      </c>
      <c r="R1982" s="136">
        <v>4.5199999999999996</v>
      </c>
      <c r="S1982" s="136">
        <v>4.6500000000000004</v>
      </c>
      <c r="T1982" s="136">
        <v>4.66</v>
      </c>
      <c r="U1982" s="136">
        <v>4.25</v>
      </c>
      <c r="V1982" s="136">
        <v>3.98</v>
      </c>
      <c r="W1982" s="136">
        <v>3.68</v>
      </c>
      <c r="X1982" s="136">
        <v>3.62</v>
      </c>
      <c r="Y1982" s="136">
        <v>3.53</v>
      </c>
      <c r="Z1982" s="136">
        <v>3.85</v>
      </c>
      <c r="AA1982" s="136">
        <v>3.64</v>
      </c>
    </row>
    <row r="1983" spans="1:27" ht="23.4" thickBot="1">
      <c r="A1983" s="115" t="s">
        <v>3646</v>
      </c>
      <c r="B1983" s="144">
        <v>3.99</v>
      </c>
      <c r="C1983" s="148">
        <v>1.31</v>
      </c>
      <c r="D1983" s="116">
        <f t="shared" si="62"/>
        <v>2022</v>
      </c>
      <c r="G1983" s="141" t="s">
        <v>1664</v>
      </c>
      <c r="H1983" s="116">
        <v>2</v>
      </c>
      <c r="I1983" s="116">
        <v>2022</v>
      </c>
      <c r="J1983" t="str">
        <f t="shared" si="61"/>
        <v>2/12/2022</v>
      </c>
      <c r="N1983" s="137">
        <v>44604</v>
      </c>
      <c r="O1983" s="138">
        <v>3.91</v>
      </c>
      <c r="P1983" s="138">
        <v>4.25</v>
      </c>
      <c r="Q1983" s="138">
        <v>4.34</v>
      </c>
      <c r="R1983" s="138">
        <v>4.5199999999999996</v>
      </c>
      <c r="S1983" s="138">
        <v>4.6500000000000004</v>
      </c>
      <c r="T1983" s="138">
        <v>4.6900000000000004</v>
      </c>
      <c r="U1983" s="138">
        <v>4.28</v>
      </c>
      <c r="V1983" s="138">
        <v>3.99</v>
      </c>
      <c r="W1983" s="138">
        <v>3.67</v>
      </c>
      <c r="X1983" s="138">
        <v>3.61</v>
      </c>
      <c r="Y1983" s="138">
        <v>3.51</v>
      </c>
      <c r="Z1983" s="138">
        <v>3.79</v>
      </c>
      <c r="AA1983" s="138">
        <v>3.56</v>
      </c>
    </row>
    <row r="1984" spans="1:27" ht="23.4" thickBot="1">
      <c r="A1984" s="115" t="s">
        <v>3647</v>
      </c>
      <c r="B1984" s="143">
        <v>4.13</v>
      </c>
      <c r="C1984" s="147">
        <v>1.39</v>
      </c>
      <c r="D1984" s="116">
        <f t="shared" si="62"/>
        <v>2022</v>
      </c>
      <c r="G1984" s="140" t="s">
        <v>1664</v>
      </c>
      <c r="H1984" s="116">
        <v>5</v>
      </c>
      <c r="I1984" s="116">
        <v>2022</v>
      </c>
      <c r="J1984" t="str">
        <f t="shared" si="61"/>
        <v>5/12/2022</v>
      </c>
      <c r="N1984" s="135">
        <v>44693</v>
      </c>
      <c r="O1984" s="136">
        <v>3.93</v>
      </c>
      <c r="P1984" s="136">
        <v>4.25</v>
      </c>
      <c r="Q1984" s="136">
        <v>4.3600000000000003</v>
      </c>
      <c r="R1984" s="136">
        <v>4.5599999999999996</v>
      </c>
      <c r="S1984" s="136">
        <v>4.7300000000000004</v>
      </c>
      <c r="T1984" s="136">
        <v>4.7699999999999996</v>
      </c>
      <c r="U1984" s="136">
        <v>4.41</v>
      </c>
      <c r="V1984" s="136">
        <v>4.13</v>
      </c>
      <c r="W1984" s="136">
        <v>3.8</v>
      </c>
      <c r="X1984" s="136">
        <v>3.72</v>
      </c>
      <c r="Y1984" s="136">
        <v>3.6</v>
      </c>
      <c r="Z1984" s="136">
        <v>3.84</v>
      </c>
      <c r="AA1984" s="136">
        <v>3.62</v>
      </c>
    </row>
    <row r="1985" spans="1:27" ht="23.4" thickBot="1">
      <c r="A1985" s="115" t="s">
        <v>3648</v>
      </c>
      <c r="B1985" s="144">
        <v>4.07</v>
      </c>
      <c r="C1985" s="148">
        <v>1.36</v>
      </c>
      <c r="D1985" s="116">
        <f t="shared" si="62"/>
        <v>2022</v>
      </c>
      <c r="G1985" s="141" t="s">
        <v>1664</v>
      </c>
      <c r="H1985" s="116">
        <v>6</v>
      </c>
      <c r="I1985" s="116">
        <v>2022</v>
      </c>
      <c r="J1985" t="str">
        <f t="shared" si="61"/>
        <v>6/12/2022</v>
      </c>
      <c r="N1985" s="137">
        <v>44724</v>
      </c>
      <c r="O1985" s="138">
        <v>3.87</v>
      </c>
      <c r="P1985" s="138">
        <v>4.1900000000000004</v>
      </c>
      <c r="Q1985" s="138">
        <v>4.37</v>
      </c>
      <c r="R1985" s="138">
        <v>4.54</v>
      </c>
      <c r="S1985" s="138">
        <v>4.74</v>
      </c>
      <c r="T1985" s="138">
        <v>4.7300000000000004</v>
      </c>
      <c r="U1985" s="138">
        <v>4.34</v>
      </c>
      <c r="V1985" s="138">
        <v>4.07</v>
      </c>
      <c r="W1985" s="138">
        <v>3.73</v>
      </c>
      <c r="X1985" s="138">
        <v>3.64</v>
      </c>
      <c r="Y1985" s="138">
        <v>3.51</v>
      </c>
      <c r="Z1985" s="138">
        <v>3.77</v>
      </c>
      <c r="AA1985" s="138">
        <v>3.52</v>
      </c>
    </row>
    <row r="1986" spans="1:27" ht="23.4" thickBot="1">
      <c r="A1986" s="115" t="s">
        <v>3649</v>
      </c>
      <c r="B1986" s="143">
        <v>3.97</v>
      </c>
      <c r="C1986" s="147">
        <v>1.29</v>
      </c>
      <c r="D1986" s="116">
        <f t="shared" si="62"/>
        <v>2022</v>
      </c>
      <c r="G1986" s="140" t="s">
        <v>1664</v>
      </c>
      <c r="H1986" s="116">
        <v>7</v>
      </c>
      <c r="I1986" s="116">
        <v>2022</v>
      </c>
      <c r="J1986" t="str">
        <f t="shared" ref="J1986:J2049" si="63">H1986&amp;"/"&amp;G1986&amp;"/"&amp;I1986</f>
        <v>7/12/2022</v>
      </c>
      <c r="N1986" s="135">
        <v>44754</v>
      </c>
      <c r="O1986" s="136">
        <v>3.79</v>
      </c>
      <c r="P1986" s="136">
        <v>4.0999999999999996</v>
      </c>
      <c r="Q1986" s="136">
        <v>4.29</v>
      </c>
      <c r="R1986" s="136">
        <v>4.53</v>
      </c>
      <c r="S1986" s="136">
        <v>4.72</v>
      </c>
      <c r="T1986" s="136">
        <v>4.67</v>
      </c>
      <c r="U1986" s="136">
        <v>4.26</v>
      </c>
      <c r="V1986" s="136">
        <v>3.97</v>
      </c>
      <c r="W1986" s="136">
        <v>3.62</v>
      </c>
      <c r="X1986" s="136">
        <v>3.54</v>
      </c>
      <c r="Y1986" s="136">
        <v>3.42</v>
      </c>
      <c r="Z1986" s="136">
        <v>3.66</v>
      </c>
      <c r="AA1986" s="136">
        <v>3.42</v>
      </c>
    </row>
    <row r="1987" spans="1:27" ht="23.4" thickBot="1">
      <c r="A1987" s="115" t="s">
        <v>3650</v>
      </c>
      <c r="B1987" s="144">
        <v>4.04</v>
      </c>
      <c r="C1987" s="148">
        <v>1.28</v>
      </c>
      <c r="D1987" s="116">
        <f t="shared" ref="D1987:D2001" si="64">YEAR(A1987)</f>
        <v>2022</v>
      </c>
      <c r="G1987" s="141" t="s">
        <v>1664</v>
      </c>
      <c r="H1987" s="116">
        <v>8</v>
      </c>
      <c r="I1987" s="116">
        <v>2022</v>
      </c>
      <c r="J1987" t="str">
        <f t="shared" si="63"/>
        <v>8/12/2022</v>
      </c>
      <c r="N1987" s="137">
        <v>44785</v>
      </c>
      <c r="O1987" s="138">
        <v>3.75</v>
      </c>
      <c r="P1987" s="138">
        <v>4.1100000000000003</v>
      </c>
      <c r="Q1987" s="138">
        <v>4.28</v>
      </c>
      <c r="R1987" s="138">
        <v>4.53</v>
      </c>
      <c r="S1987" s="138">
        <v>4.71</v>
      </c>
      <c r="T1987" s="138">
        <v>4.71</v>
      </c>
      <c r="U1987" s="138">
        <v>4.3099999999999996</v>
      </c>
      <c r="V1987" s="138">
        <v>4.04</v>
      </c>
      <c r="W1987" s="138">
        <v>3.71</v>
      </c>
      <c r="X1987" s="138">
        <v>3.63</v>
      </c>
      <c r="Y1987" s="138">
        <v>3.48</v>
      </c>
      <c r="Z1987" s="138">
        <v>3.71</v>
      </c>
      <c r="AA1987" s="138">
        <v>3.44</v>
      </c>
    </row>
    <row r="1988" spans="1:27" ht="23.4" thickBot="1">
      <c r="A1988" s="115" t="s">
        <v>3651</v>
      </c>
      <c r="B1988" s="143">
        <v>4.07</v>
      </c>
      <c r="C1988" s="147">
        <v>1.43</v>
      </c>
      <c r="D1988" s="116">
        <f t="shared" si="64"/>
        <v>2022</v>
      </c>
      <c r="G1988" s="140" t="s">
        <v>1664</v>
      </c>
      <c r="H1988" s="116">
        <v>9</v>
      </c>
      <c r="I1988" s="116">
        <v>2022</v>
      </c>
      <c r="J1988" t="str">
        <f t="shared" si="63"/>
        <v>9/12/2022</v>
      </c>
      <c r="N1988" s="135">
        <v>44816</v>
      </c>
      <c r="O1988" s="136">
        <v>3.81</v>
      </c>
      <c r="P1988" s="136">
        <v>4.13</v>
      </c>
      <c r="Q1988" s="136">
        <v>4.3099999999999996</v>
      </c>
      <c r="R1988" s="136">
        <v>4.54</v>
      </c>
      <c r="S1988" s="136">
        <v>4.72</v>
      </c>
      <c r="T1988" s="136">
        <v>4.72</v>
      </c>
      <c r="U1988" s="136">
        <v>4.33</v>
      </c>
      <c r="V1988" s="136">
        <v>4.07</v>
      </c>
      <c r="W1988" s="136">
        <v>3.75</v>
      </c>
      <c r="X1988" s="136">
        <v>3.69</v>
      </c>
      <c r="Y1988" s="136">
        <v>3.57</v>
      </c>
      <c r="Z1988" s="136">
        <v>3.82</v>
      </c>
      <c r="AA1988" s="136">
        <v>3.56</v>
      </c>
    </row>
    <row r="1989" spans="1:27" ht="23.4" thickBot="1">
      <c r="A1989" s="115" t="s">
        <v>3652</v>
      </c>
      <c r="B1989" s="144">
        <v>4.0999999999999996</v>
      </c>
      <c r="C1989" s="148">
        <v>1.44</v>
      </c>
      <c r="D1989" s="116">
        <f t="shared" si="64"/>
        <v>2022</v>
      </c>
      <c r="G1989" s="141" t="s">
        <v>1664</v>
      </c>
      <c r="H1989" s="116">
        <v>12</v>
      </c>
      <c r="I1989" s="116">
        <v>2022</v>
      </c>
      <c r="J1989" t="str">
        <f t="shared" si="63"/>
        <v>12/12/2022</v>
      </c>
      <c r="N1989" s="137">
        <v>44907</v>
      </c>
      <c r="O1989" s="138">
        <v>3.86</v>
      </c>
      <c r="P1989" s="138">
        <v>4.18</v>
      </c>
      <c r="Q1989" s="138">
        <v>4.38</v>
      </c>
      <c r="R1989" s="138">
        <v>4.5999999999999996</v>
      </c>
      <c r="S1989" s="138">
        <v>4.78</v>
      </c>
      <c r="T1989" s="138">
        <v>4.75</v>
      </c>
      <c r="U1989" s="138">
        <v>4.3899999999999997</v>
      </c>
      <c r="V1989" s="138">
        <v>4.0999999999999996</v>
      </c>
      <c r="W1989" s="138">
        <v>3.8</v>
      </c>
      <c r="X1989" s="138">
        <v>3.73</v>
      </c>
      <c r="Y1989" s="138">
        <v>3.61</v>
      </c>
      <c r="Z1989" s="138">
        <v>3.84</v>
      </c>
      <c r="AA1989" s="138">
        <v>3.57</v>
      </c>
    </row>
    <row r="1990" spans="1:27" ht="23.4" thickBot="1">
      <c r="A1990" s="115" t="s">
        <v>3653</v>
      </c>
      <c r="B1990" s="143">
        <v>3.96</v>
      </c>
      <c r="C1990" s="147">
        <v>1.45</v>
      </c>
      <c r="D1990" s="116">
        <f t="shared" si="64"/>
        <v>2022</v>
      </c>
      <c r="G1990" s="140" t="s">
        <v>1664</v>
      </c>
      <c r="H1990" s="116">
        <v>13</v>
      </c>
      <c r="I1990" s="116">
        <v>2022</v>
      </c>
      <c r="J1990" t="str">
        <f t="shared" si="63"/>
        <v>13/12/2022</v>
      </c>
      <c r="N1990" s="136" t="s">
        <v>1640</v>
      </c>
      <c r="O1990" s="136">
        <v>3.89</v>
      </c>
      <c r="P1990" s="136">
        <v>4.16</v>
      </c>
      <c r="Q1990" s="136">
        <v>4.3499999999999996</v>
      </c>
      <c r="R1990" s="136">
        <v>4.58</v>
      </c>
      <c r="S1990" s="136">
        <v>4.7</v>
      </c>
      <c r="T1990" s="136">
        <v>4.6399999999999997</v>
      </c>
      <c r="U1990" s="136">
        <v>4.22</v>
      </c>
      <c r="V1990" s="136">
        <v>3.96</v>
      </c>
      <c r="W1990" s="136">
        <v>3.66</v>
      </c>
      <c r="X1990" s="136">
        <v>3.6</v>
      </c>
      <c r="Y1990" s="136">
        <v>3.51</v>
      </c>
      <c r="Z1990" s="136">
        <v>3.74</v>
      </c>
      <c r="AA1990" s="136">
        <v>3.53</v>
      </c>
    </row>
    <row r="1991" spans="1:27" ht="23.4" thickBot="1">
      <c r="A1991" s="115" t="s">
        <v>3654</v>
      </c>
      <c r="B1991" s="144">
        <v>3.94</v>
      </c>
      <c r="C1991" s="148">
        <v>1.5</v>
      </c>
      <c r="D1991" s="116">
        <f t="shared" si="64"/>
        <v>2022</v>
      </c>
      <c r="G1991" s="141" t="s">
        <v>1664</v>
      </c>
      <c r="H1991" s="116">
        <v>14</v>
      </c>
      <c r="I1991" s="116">
        <v>2022</v>
      </c>
      <c r="J1991" t="str">
        <f t="shared" si="63"/>
        <v>14/12/2022</v>
      </c>
      <c r="N1991" s="138" t="s">
        <v>1641</v>
      </c>
      <c r="O1991" s="138">
        <v>3.91</v>
      </c>
      <c r="P1991" s="138">
        <v>4.1399999999999997</v>
      </c>
      <c r="Q1991" s="138">
        <v>4.33</v>
      </c>
      <c r="R1991" s="138">
        <v>4.58</v>
      </c>
      <c r="S1991" s="138">
        <v>4.68</v>
      </c>
      <c r="T1991" s="138">
        <v>4.6399999999999997</v>
      </c>
      <c r="U1991" s="138">
        <v>4.2300000000000004</v>
      </c>
      <c r="V1991" s="138">
        <v>3.94</v>
      </c>
      <c r="W1991" s="138">
        <v>3.64</v>
      </c>
      <c r="X1991" s="138">
        <v>3.59</v>
      </c>
      <c r="Y1991" s="138">
        <v>3.49</v>
      </c>
      <c r="Z1991" s="138">
        <v>3.74</v>
      </c>
      <c r="AA1991" s="138">
        <v>3.52</v>
      </c>
    </row>
    <row r="1992" spans="1:27" ht="23.4" thickBot="1">
      <c r="A1992" s="115" t="s">
        <v>3655</v>
      </c>
      <c r="B1992" s="143">
        <v>3.96</v>
      </c>
      <c r="C1992" s="147">
        <v>1.48</v>
      </c>
      <c r="D1992" s="116">
        <f t="shared" si="64"/>
        <v>2022</v>
      </c>
      <c r="G1992" s="140" t="s">
        <v>1664</v>
      </c>
      <c r="H1992" s="116">
        <v>15</v>
      </c>
      <c r="I1992" s="116">
        <v>2022</v>
      </c>
      <c r="J1992" t="str">
        <f t="shared" si="63"/>
        <v>15/12/2022</v>
      </c>
      <c r="N1992" s="136" t="s">
        <v>1642</v>
      </c>
      <c r="O1992" s="136">
        <v>3.95</v>
      </c>
      <c r="P1992" s="136">
        <v>4.24</v>
      </c>
      <c r="Q1992" s="136">
        <v>4.34</v>
      </c>
      <c r="R1992" s="136">
        <v>4.5599999999999996</v>
      </c>
      <c r="S1992" s="136">
        <v>4.7</v>
      </c>
      <c r="T1992" s="136">
        <v>4.6500000000000004</v>
      </c>
      <c r="U1992" s="136">
        <v>4.2300000000000004</v>
      </c>
      <c r="V1992" s="136">
        <v>3.96</v>
      </c>
      <c r="W1992" s="136">
        <v>3.62</v>
      </c>
      <c r="X1992" s="136">
        <v>3.56</v>
      </c>
      <c r="Y1992" s="136">
        <v>3.44</v>
      </c>
      <c r="Z1992" s="136">
        <v>3.69</v>
      </c>
      <c r="AA1992" s="136">
        <v>3.48</v>
      </c>
    </row>
    <row r="1993" spans="1:27" ht="23.4" thickBot="1">
      <c r="A1993" s="115" t="s">
        <v>3656</v>
      </c>
      <c r="B1993" s="144">
        <v>3.91</v>
      </c>
      <c r="C1993" s="148">
        <v>1.55</v>
      </c>
      <c r="D1993" s="116">
        <f t="shared" si="64"/>
        <v>2022</v>
      </c>
      <c r="G1993" s="141" t="s">
        <v>1664</v>
      </c>
      <c r="H1993" s="116">
        <v>16</v>
      </c>
      <c r="I1993" s="116">
        <v>2022</v>
      </c>
      <c r="J1993" t="str">
        <f t="shared" si="63"/>
        <v>16/12/2022</v>
      </c>
      <c r="N1993" s="138" t="s">
        <v>1643</v>
      </c>
      <c r="O1993" s="138">
        <v>3.94</v>
      </c>
      <c r="P1993" s="138">
        <v>4.22</v>
      </c>
      <c r="Q1993" s="138">
        <v>4.3099999999999996</v>
      </c>
      <c r="R1993" s="138">
        <v>4.54</v>
      </c>
      <c r="S1993" s="138">
        <v>4.68</v>
      </c>
      <c r="T1993" s="138">
        <v>4.6100000000000003</v>
      </c>
      <c r="U1993" s="138">
        <v>4.17</v>
      </c>
      <c r="V1993" s="138">
        <v>3.91</v>
      </c>
      <c r="W1993" s="138">
        <v>3.61</v>
      </c>
      <c r="X1993" s="138">
        <v>3.58</v>
      </c>
      <c r="Y1993" s="138">
        <v>3.48</v>
      </c>
      <c r="Z1993" s="138">
        <v>3.73</v>
      </c>
      <c r="AA1993" s="138">
        <v>3.53</v>
      </c>
    </row>
    <row r="1994" spans="1:27" ht="23.4" thickBot="1">
      <c r="A1994" s="115" t="s">
        <v>3657</v>
      </c>
      <c r="B1994" s="143">
        <v>3.99</v>
      </c>
      <c r="C1994" s="147">
        <v>1.61</v>
      </c>
      <c r="D1994" s="116">
        <f t="shared" si="64"/>
        <v>2022</v>
      </c>
      <c r="G1994" s="140" t="s">
        <v>1664</v>
      </c>
      <c r="H1994" s="116">
        <v>19</v>
      </c>
      <c r="I1994" s="116">
        <v>2022</v>
      </c>
      <c r="J1994" t="str">
        <f t="shared" si="63"/>
        <v>19/12/2022</v>
      </c>
      <c r="N1994" s="136" t="s">
        <v>1644</v>
      </c>
      <c r="O1994" s="136">
        <v>3.95</v>
      </c>
      <c r="P1994" s="136">
        <v>4.24</v>
      </c>
      <c r="Q1994" s="136">
        <v>4.37</v>
      </c>
      <c r="R1994" s="136">
        <v>4.57</v>
      </c>
      <c r="S1994" s="136">
        <v>4.71</v>
      </c>
      <c r="T1994" s="136">
        <v>4.6399999999999997</v>
      </c>
      <c r="U1994" s="136">
        <v>4.25</v>
      </c>
      <c r="V1994" s="136">
        <v>3.99</v>
      </c>
      <c r="W1994" s="136">
        <v>3.7</v>
      </c>
      <c r="X1994" s="136">
        <v>3.67</v>
      </c>
      <c r="Y1994" s="136">
        <v>3.57</v>
      </c>
      <c r="Z1994" s="136">
        <v>3.82</v>
      </c>
      <c r="AA1994" s="136">
        <v>3.62</v>
      </c>
    </row>
    <row r="1995" spans="1:27" ht="23.4" thickBot="1">
      <c r="A1995" s="115" t="s">
        <v>3658</v>
      </c>
      <c r="B1995" s="144">
        <v>4.03</v>
      </c>
      <c r="C1995" s="148">
        <v>1.64</v>
      </c>
      <c r="D1995" s="116">
        <f t="shared" si="64"/>
        <v>2022</v>
      </c>
      <c r="G1995" s="141" t="s">
        <v>1664</v>
      </c>
      <c r="H1995" s="116">
        <v>20</v>
      </c>
      <c r="I1995" s="116">
        <v>2022</v>
      </c>
      <c r="J1995" t="str">
        <f t="shared" si="63"/>
        <v>20/12/2022</v>
      </c>
      <c r="N1995" s="138" t="s">
        <v>1645</v>
      </c>
      <c r="O1995" s="138">
        <v>3.89</v>
      </c>
      <c r="P1995" s="138">
        <v>4.2300000000000004</v>
      </c>
      <c r="Q1995" s="138">
        <v>4.3499999999999996</v>
      </c>
      <c r="R1995" s="138">
        <v>4.55</v>
      </c>
      <c r="S1995" s="138">
        <v>4.7</v>
      </c>
      <c r="T1995" s="138">
        <v>4.6399999999999997</v>
      </c>
      <c r="U1995" s="138">
        <v>4.25</v>
      </c>
      <c r="V1995" s="138">
        <v>4.03</v>
      </c>
      <c r="W1995" s="138">
        <v>3.79</v>
      </c>
      <c r="X1995" s="138">
        <v>3.78</v>
      </c>
      <c r="Y1995" s="138">
        <v>3.69</v>
      </c>
      <c r="Z1995" s="138">
        <v>3.94</v>
      </c>
      <c r="AA1995" s="138">
        <v>3.74</v>
      </c>
    </row>
    <row r="1996" spans="1:27" ht="23.4" thickBot="1">
      <c r="A1996" s="115" t="s">
        <v>3659</v>
      </c>
      <c r="B1996" s="143">
        <v>4</v>
      </c>
      <c r="C1996" s="147">
        <v>1.61</v>
      </c>
      <c r="D1996" s="116">
        <f t="shared" si="64"/>
        <v>2022</v>
      </c>
      <c r="G1996" s="140" t="s">
        <v>1664</v>
      </c>
      <c r="H1996" s="116">
        <v>21</v>
      </c>
      <c r="I1996" s="116">
        <v>2022</v>
      </c>
      <c r="J1996" t="str">
        <f t="shared" si="63"/>
        <v>21/12/2022</v>
      </c>
      <c r="N1996" s="136" t="s">
        <v>1646</v>
      </c>
      <c r="O1996" s="136">
        <v>3.9</v>
      </c>
      <c r="P1996" s="136">
        <v>4.2300000000000004</v>
      </c>
      <c r="Q1996" s="136">
        <v>4.33</v>
      </c>
      <c r="R1996" s="136">
        <v>4.57</v>
      </c>
      <c r="S1996" s="136">
        <v>4.67</v>
      </c>
      <c r="T1996" s="136">
        <v>4.5999999999999996</v>
      </c>
      <c r="U1996" s="136">
        <v>4.21</v>
      </c>
      <c r="V1996" s="136">
        <v>4</v>
      </c>
      <c r="W1996" s="136">
        <v>3.78</v>
      </c>
      <c r="X1996" s="136">
        <v>3.77</v>
      </c>
      <c r="Y1996" s="136">
        <v>3.68</v>
      </c>
      <c r="Z1996" s="136">
        <v>3.93</v>
      </c>
      <c r="AA1996" s="136">
        <v>3.74</v>
      </c>
    </row>
    <row r="1997" spans="1:27" ht="23.4" thickBot="1">
      <c r="A1997" s="115" t="s">
        <v>3660</v>
      </c>
      <c r="B1997" s="144">
        <v>4.0199999999999996</v>
      </c>
      <c r="C1997" s="148">
        <v>1.65</v>
      </c>
      <c r="D1997" s="116">
        <f t="shared" si="64"/>
        <v>2022</v>
      </c>
      <c r="G1997" s="141" t="s">
        <v>1664</v>
      </c>
      <c r="H1997" s="116">
        <v>22</v>
      </c>
      <c r="I1997" s="116">
        <v>2022</v>
      </c>
      <c r="J1997" t="str">
        <f t="shared" si="63"/>
        <v>22/12/2022</v>
      </c>
      <c r="N1997" s="138" t="s">
        <v>1647</v>
      </c>
      <c r="O1997" s="138">
        <v>3.8</v>
      </c>
      <c r="P1997" s="138">
        <v>4.2</v>
      </c>
      <c r="Q1997" s="138">
        <v>4.3499999999999996</v>
      </c>
      <c r="R1997" s="138">
        <v>4.57</v>
      </c>
      <c r="S1997" s="138">
        <v>4.66</v>
      </c>
      <c r="T1997" s="138">
        <v>4.6399999999999997</v>
      </c>
      <c r="U1997" s="138">
        <v>4.24</v>
      </c>
      <c r="V1997" s="138">
        <v>4.0199999999999996</v>
      </c>
      <c r="W1997" s="138">
        <v>3.79</v>
      </c>
      <c r="X1997" s="138">
        <v>3.77</v>
      </c>
      <c r="Y1997" s="138">
        <v>3.67</v>
      </c>
      <c r="Z1997" s="138">
        <v>3.91</v>
      </c>
      <c r="AA1997" s="138">
        <v>3.73</v>
      </c>
    </row>
    <row r="1998" spans="1:27" ht="23.4" thickBot="1">
      <c r="A1998" s="115" t="s">
        <v>3661</v>
      </c>
      <c r="B1998" s="143">
        <v>4.09</v>
      </c>
      <c r="C1998" s="147">
        <v>1.72</v>
      </c>
      <c r="D1998" s="116">
        <f t="shared" si="64"/>
        <v>2022</v>
      </c>
      <c r="G1998" s="140" t="s">
        <v>1664</v>
      </c>
      <c r="H1998" s="116">
        <v>23</v>
      </c>
      <c r="I1998" s="116">
        <v>2022</v>
      </c>
      <c r="J1998" t="str">
        <f t="shared" si="63"/>
        <v>23/12/2022</v>
      </c>
      <c r="N1998" s="136" t="s">
        <v>1648</v>
      </c>
      <c r="O1998" s="136">
        <v>3.8</v>
      </c>
      <c r="P1998" s="136">
        <v>4.2</v>
      </c>
      <c r="Q1998" s="136">
        <v>4.34</v>
      </c>
      <c r="R1998" s="136">
        <v>4.59</v>
      </c>
      <c r="S1998" s="136">
        <v>4.67</v>
      </c>
      <c r="T1998" s="136">
        <v>4.66</v>
      </c>
      <c r="U1998" s="136">
        <v>4.3099999999999996</v>
      </c>
      <c r="V1998" s="136">
        <v>4.09</v>
      </c>
      <c r="W1998" s="136">
        <v>3.86</v>
      </c>
      <c r="X1998" s="136">
        <v>3.83</v>
      </c>
      <c r="Y1998" s="136">
        <v>3.75</v>
      </c>
      <c r="Z1998" s="136">
        <v>3.99</v>
      </c>
      <c r="AA1998" s="136">
        <v>3.82</v>
      </c>
    </row>
    <row r="1999" spans="1:27" ht="23.4" thickBot="1">
      <c r="A1999" s="115" t="s">
        <v>3662</v>
      </c>
      <c r="B1999" s="144">
        <v>4.17</v>
      </c>
      <c r="C1999" s="148">
        <v>1.76</v>
      </c>
      <c r="D1999" s="116">
        <f t="shared" si="64"/>
        <v>2022</v>
      </c>
      <c r="G1999" s="141" t="s">
        <v>1664</v>
      </c>
      <c r="H1999" s="116">
        <v>27</v>
      </c>
      <c r="I1999" s="116">
        <v>2022</v>
      </c>
      <c r="J1999" t="str">
        <f t="shared" si="63"/>
        <v>27/12/2022</v>
      </c>
      <c r="N1999" s="138" t="s">
        <v>1649</v>
      </c>
      <c r="O1999" s="138">
        <v>3.87</v>
      </c>
      <c r="P1999" s="138">
        <v>4.32</v>
      </c>
      <c r="Q1999" s="138">
        <v>4.46</v>
      </c>
      <c r="R1999" s="138">
        <v>4.66</v>
      </c>
      <c r="S1999" s="138">
        <v>4.76</v>
      </c>
      <c r="T1999" s="138">
        <v>4.75</v>
      </c>
      <c r="U1999" s="138">
        <v>4.32</v>
      </c>
      <c r="V1999" s="138">
        <v>4.17</v>
      </c>
      <c r="W1999" s="138">
        <v>3.94</v>
      </c>
      <c r="X1999" s="138">
        <v>3.93</v>
      </c>
      <c r="Y1999" s="138">
        <v>3.84</v>
      </c>
      <c r="Z1999" s="138">
        <v>4.0999999999999996</v>
      </c>
      <c r="AA1999" s="138">
        <v>3.93</v>
      </c>
    </row>
    <row r="2000" spans="1:27" ht="23.4" thickBot="1">
      <c r="A2000" s="115" t="s">
        <v>3663</v>
      </c>
      <c r="B2000" s="143">
        <v>4.18</v>
      </c>
      <c r="C2000" s="147">
        <v>1.79</v>
      </c>
      <c r="D2000" s="116">
        <f t="shared" si="64"/>
        <v>2022</v>
      </c>
      <c r="G2000" s="140" t="s">
        <v>1664</v>
      </c>
      <c r="H2000" s="116">
        <v>28</v>
      </c>
      <c r="I2000" s="116">
        <v>2022</v>
      </c>
      <c r="J2000" t="str">
        <f t="shared" si="63"/>
        <v>28/12/2022</v>
      </c>
      <c r="N2000" s="136" t="s">
        <v>1650</v>
      </c>
      <c r="O2000" s="136">
        <v>3.86</v>
      </c>
      <c r="P2000" s="136">
        <v>4.33</v>
      </c>
      <c r="Q2000" s="136">
        <v>4.46</v>
      </c>
      <c r="R2000" s="136">
        <v>4.66</v>
      </c>
      <c r="S2000" s="136">
        <v>4.75</v>
      </c>
      <c r="T2000" s="136">
        <v>4.71</v>
      </c>
      <c r="U2000" s="136">
        <v>4.3099999999999996</v>
      </c>
      <c r="V2000" s="136">
        <v>4.18</v>
      </c>
      <c r="W2000" s="136">
        <v>3.97</v>
      </c>
      <c r="X2000" s="136">
        <v>3.97</v>
      </c>
      <c r="Y2000" s="136">
        <v>3.88</v>
      </c>
      <c r="Z2000" s="136">
        <v>4.13</v>
      </c>
      <c r="AA2000" s="136">
        <v>3.98</v>
      </c>
    </row>
    <row r="2001" spans="1:27" ht="23.4" thickBot="1">
      <c r="A2001" s="115" t="s">
        <v>3664</v>
      </c>
      <c r="B2001" s="144">
        <v>4.16</v>
      </c>
      <c r="C2001" s="148">
        <v>1.74</v>
      </c>
      <c r="D2001" s="116">
        <f t="shared" si="64"/>
        <v>2022</v>
      </c>
      <c r="G2001" s="141" t="s">
        <v>1664</v>
      </c>
      <c r="H2001" s="116">
        <v>29</v>
      </c>
      <c r="I2001" s="116">
        <v>2022</v>
      </c>
      <c r="J2001" t="str">
        <f t="shared" si="63"/>
        <v>29/12/2022</v>
      </c>
      <c r="N2001" s="138" t="s">
        <v>1651</v>
      </c>
      <c r="O2001" s="138">
        <v>4.04</v>
      </c>
      <c r="P2001" s="138">
        <v>4.3899999999999997</v>
      </c>
      <c r="Q2001" s="138">
        <v>4.45</v>
      </c>
      <c r="R2001" s="138">
        <v>4.66</v>
      </c>
      <c r="S2001" s="138">
        <v>4.7300000000000004</v>
      </c>
      <c r="T2001" s="138">
        <v>4.71</v>
      </c>
      <c r="U2001" s="138">
        <v>4.34</v>
      </c>
      <c r="V2001" s="138">
        <v>4.16</v>
      </c>
      <c r="W2001" s="138">
        <v>3.94</v>
      </c>
      <c r="X2001" s="138">
        <v>3.91</v>
      </c>
      <c r="Y2001" s="138">
        <v>3.83</v>
      </c>
      <c r="Z2001" s="138">
        <v>4.09</v>
      </c>
      <c r="AA2001" s="138">
        <v>3.92</v>
      </c>
    </row>
    <row r="2002" spans="1:27" ht="22.8">
      <c r="A2002" s="115" t="s">
        <v>3665</v>
      </c>
      <c r="B2002" s="143">
        <v>4.22</v>
      </c>
      <c r="C2002" s="147">
        <v>1.78</v>
      </c>
      <c r="D2002" s="116">
        <f>YEAR(A2002)</f>
        <v>2022</v>
      </c>
      <c r="G2002" s="140" t="s">
        <v>1664</v>
      </c>
      <c r="H2002" s="116">
        <v>30</v>
      </c>
      <c r="I2002" s="116">
        <v>2022</v>
      </c>
      <c r="J2002" t="str">
        <f t="shared" si="63"/>
        <v>30/12/2022</v>
      </c>
      <c r="N2002" s="136" t="s">
        <v>1652</v>
      </c>
      <c r="O2002" s="136">
        <v>4.12</v>
      </c>
      <c r="P2002" s="136">
        <v>4.41</v>
      </c>
      <c r="Q2002" s="136">
        <v>4.42</v>
      </c>
      <c r="R2002" s="136">
        <v>4.6900000000000004</v>
      </c>
      <c r="S2002" s="136">
        <v>4.76</v>
      </c>
      <c r="T2002" s="136">
        <v>4.7300000000000004</v>
      </c>
      <c r="U2002" s="136">
        <v>4.41</v>
      </c>
      <c r="V2002" s="136">
        <v>4.22</v>
      </c>
      <c r="W2002" s="136">
        <v>3.99</v>
      </c>
      <c r="X2002" s="136">
        <v>3.96</v>
      </c>
      <c r="Y2002" s="136">
        <v>3.88</v>
      </c>
      <c r="Z2002" s="136">
        <v>4.1399999999999997</v>
      </c>
      <c r="AA2002" s="136">
        <v>3.97</v>
      </c>
    </row>
    <row r="2003" spans="1:27" ht="23.4" thickBot="1">
      <c r="A2003" s="115" t="s">
        <v>3666</v>
      </c>
      <c r="B2003" s="143">
        <v>4.18</v>
      </c>
      <c r="C2003" s="149">
        <v>1.72</v>
      </c>
      <c r="D2003" s="116">
        <f t="shared" ref="D2003:D2066" si="65">YEAR(A2003)</f>
        <v>2023</v>
      </c>
      <c r="G2003" s="140" t="s">
        <v>1653</v>
      </c>
      <c r="H2003" s="116">
        <v>3</v>
      </c>
      <c r="I2003" s="116">
        <v>2023</v>
      </c>
      <c r="J2003" t="str">
        <f t="shared" si="63"/>
        <v>3/01/2023</v>
      </c>
      <c r="N2003" s="135">
        <v>44986</v>
      </c>
      <c r="O2003" s="136">
        <v>4.17</v>
      </c>
      <c r="P2003" s="136">
        <v>4.42</v>
      </c>
      <c r="Q2003" s="136">
        <v>4.53</v>
      </c>
      <c r="R2003" s="136">
        <v>4.7</v>
      </c>
      <c r="S2003" s="136">
        <v>4.7699999999999996</v>
      </c>
      <c r="T2003" s="136">
        <v>4.72</v>
      </c>
      <c r="U2003" s="136">
        <v>4.4000000000000004</v>
      </c>
      <c r="V2003" s="136">
        <v>4.18</v>
      </c>
      <c r="W2003" s="136">
        <v>3.94</v>
      </c>
      <c r="X2003" s="136">
        <v>3.89</v>
      </c>
      <c r="Y2003" s="136">
        <v>3.79</v>
      </c>
      <c r="Z2003" s="136">
        <v>4.0599999999999996</v>
      </c>
      <c r="AA2003" s="136">
        <v>3.88</v>
      </c>
    </row>
    <row r="2004" spans="1:27" ht="23.4" thickBot="1">
      <c r="A2004" s="115" t="s">
        <v>3667</v>
      </c>
      <c r="B2004" s="144">
        <v>4.1100000000000003</v>
      </c>
      <c r="C2004" s="149">
        <v>1.68</v>
      </c>
      <c r="D2004" s="116">
        <f t="shared" si="65"/>
        <v>2023</v>
      </c>
      <c r="G2004" s="141" t="s">
        <v>1653</v>
      </c>
      <c r="H2004" s="116">
        <v>4</v>
      </c>
      <c r="I2004" s="116">
        <v>2023</v>
      </c>
      <c r="J2004" t="str">
        <f t="shared" si="63"/>
        <v>4/01/2023</v>
      </c>
      <c r="N2004" s="137">
        <v>45017</v>
      </c>
      <c r="O2004" s="138">
        <v>4.2</v>
      </c>
      <c r="P2004" s="138">
        <v>4.42</v>
      </c>
      <c r="Q2004" s="138">
        <v>4.55</v>
      </c>
      <c r="R2004" s="138">
        <v>4.6900000000000004</v>
      </c>
      <c r="S2004" s="138">
        <v>4.7699999999999996</v>
      </c>
      <c r="T2004" s="138">
        <v>4.71</v>
      </c>
      <c r="U2004" s="138">
        <v>4.3600000000000003</v>
      </c>
      <c r="V2004" s="138">
        <v>4.1100000000000003</v>
      </c>
      <c r="W2004" s="138">
        <v>3.85</v>
      </c>
      <c r="X2004" s="138">
        <v>3.79</v>
      </c>
      <c r="Y2004" s="138">
        <v>3.69</v>
      </c>
      <c r="Z2004" s="138">
        <v>3.97</v>
      </c>
      <c r="AA2004" s="138">
        <v>3.81</v>
      </c>
    </row>
    <row r="2005" spans="1:27" ht="23.4" thickBot="1">
      <c r="A2005" s="115" t="s">
        <v>3668</v>
      </c>
      <c r="B2005" s="143">
        <v>4.18</v>
      </c>
      <c r="C2005" s="149">
        <v>1.65</v>
      </c>
      <c r="D2005" s="116">
        <f t="shared" si="65"/>
        <v>2023</v>
      </c>
      <c r="G2005" s="140" t="s">
        <v>1653</v>
      </c>
      <c r="H2005" s="116">
        <v>5</v>
      </c>
      <c r="I2005" s="116">
        <v>2023</v>
      </c>
      <c r="J2005" t="str">
        <f t="shared" si="63"/>
        <v>5/01/2023</v>
      </c>
      <c r="N2005" s="135">
        <v>45047</v>
      </c>
      <c r="O2005" s="136">
        <v>4.3</v>
      </c>
      <c r="P2005" s="136">
        <v>4.55</v>
      </c>
      <c r="Q2005" s="136">
        <v>4.66</v>
      </c>
      <c r="R2005" s="136">
        <v>4.75</v>
      </c>
      <c r="S2005" s="136">
        <v>4.8099999999999996</v>
      </c>
      <c r="T2005" s="136">
        <v>4.78</v>
      </c>
      <c r="U2005" s="136">
        <v>4.45</v>
      </c>
      <c r="V2005" s="136">
        <v>4.18</v>
      </c>
      <c r="W2005" s="136">
        <v>3.9</v>
      </c>
      <c r="X2005" s="136">
        <v>3.82</v>
      </c>
      <c r="Y2005" s="136">
        <v>3.71</v>
      </c>
      <c r="Z2005" s="136">
        <v>3.96</v>
      </c>
      <c r="AA2005" s="136">
        <v>3.78</v>
      </c>
    </row>
    <row r="2006" spans="1:27" ht="23.4" thickBot="1">
      <c r="A2006" s="115" t="s">
        <v>3669</v>
      </c>
      <c r="B2006" s="144">
        <v>3.96</v>
      </c>
      <c r="C2006" s="149">
        <v>1.53</v>
      </c>
      <c r="D2006" s="116">
        <f t="shared" si="65"/>
        <v>2023</v>
      </c>
      <c r="G2006" s="141" t="s">
        <v>1653</v>
      </c>
      <c r="H2006" s="116">
        <v>6</v>
      </c>
      <c r="I2006" s="116">
        <v>2023</v>
      </c>
      <c r="J2006" t="str">
        <f t="shared" si="63"/>
        <v>6/01/2023</v>
      </c>
      <c r="N2006" s="137">
        <v>45078</v>
      </c>
      <c r="O2006" s="138">
        <v>4.32</v>
      </c>
      <c r="P2006" s="138">
        <v>4.55</v>
      </c>
      <c r="Q2006" s="138">
        <v>4.67</v>
      </c>
      <c r="R2006" s="138">
        <v>4.74</v>
      </c>
      <c r="S2006" s="138">
        <v>4.79</v>
      </c>
      <c r="T2006" s="138">
        <v>4.71</v>
      </c>
      <c r="U2006" s="138">
        <v>4.24</v>
      </c>
      <c r="V2006" s="138">
        <v>3.96</v>
      </c>
      <c r="W2006" s="138">
        <v>3.69</v>
      </c>
      <c r="X2006" s="138">
        <v>3.63</v>
      </c>
      <c r="Y2006" s="138">
        <v>3.55</v>
      </c>
      <c r="Z2006" s="138">
        <v>3.84</v>
      </c>
      <c r="AA2006" s="138">
        <v>3.67</v>
      </c>
    </row>
    <row r="2007" spans="1:27" ht="23.4" thickBot="1">
      <c r="A2007" s="115" t="s">
        <v>3670</v>
      </c>
      <c r="B2007" s="143">
        <v>3.93</v>
      </c>
      <c r="C2007" s="149">
        <v>1.51</v>
      </c>
      <c r="D2007" s="116">
        <f t="shared" si="65"/>
        <v>2023</v>
      </c>
      <c r="G2007" s="140" t="s">
        <v>1653</v>
      </c>
      <c r="H2007" s="116">
        <v>9</v>
      </c>
      <c r="I2007" s="116">
        <v>2023</v>
      </c>
      <c r="J2007" t="str">
        <f t="shared" si="63"/>
        <v>9/01/2023</v>
      </c>
      <c r="N2007" s="135">
        <v>45170</v>
      </c>
      <c r="O2007" s="136">
        <v>4.37</v>
      </c>
      <c r="P2007" s="136">
        <v>4.58</v>
      </c>
      <c r="Q2007" s="136">
        <v>4.7</v>
      </c>
      <c r="R2007" s="136">
        <v>4.74</v>
      </c>
      <c r="S2007" s="136">
        <v>4.83</v>
      </c>
      <c r="T2007" s="136">
        <v>4.6900000000000004</v>
      </c>
      <c r="U2007" s="136">
        <v>4.1900000000000004</v>
      </c>
      <c r="V2007" s="136">
        <v>3.93</v>
      </c>
      <c r="W2007" s="136">
        <v>3.66</v>
      </c>
      <c r="X2007" s="136">
        <v>3.6</v>
      </c>
      <c r="Y2007" s="136">
        <v>3.53</v>
      </c>
      <c r="Z2007" s="136">
        <v>3.83</v>
      </c>
      <c r="AA2007" s="136">
        <v>3.66</v>
      </c>
    </row>
    <row r="2008" spans="1:27" ht="23.4" thickBot="1">
      <c r="A2008" s="115" t="s">
        <v>3671</v>
      </c>
      <c r="B2008" s="144">
        <v>3.94</v>
      </c>
      <c r="C2008" s="149">
        <v>1.56</v>
      </c>
      <c r="D2008" s="116">
        <f t="shared" si="65"/>
        <v>2023</v>
      </c>
      <c r="G2008" s="141" t="s">
        <v>1653</v>
      </c>
      <c r="H2008" s="116">
        <v>10</v>
      </c>
      <c r="I2008" s="116">
        <v>2023</v>
      </c>
      <c r="J2008" t="str">
        <f t="shared" si="63"/>
        <v>10/01/2023</v>
      </c>
      <c r="N2008" s="137">
        <v>45200</v>
      </c>
      <c r="O2008" s="138">
        <v>4.41</v>
      </c>
      <c r="P2008" s="138">
        <v>4.62</v>
      </c>
      <c r="Q2008" s="138">
        <v>4.7300000000000004</v>
      </c>
      <c r="R2008" s="138">
        <v>4.7699999999999996</v>
      </c>
      <c r="S2008" s="138">
        <v>4.8499999999999996</v>
      </c>
      <c r="T2008" s="138">
        <v>4.74</v>
      </c>
      <c r="U2008" s="138">
        <v>4.24</v>
      </c>
      <c r="V2008" s="138">
        <v>3.94</v>
      </c>
      <c r="W2008" s="138">
        <v>3.72</v>
      </c>
      <c r="X2008" s="138">
        <v>3.67</v>
      </c>
      <c r="Y2008" s="138">
        <v>3.61</v>
      </c>
      <c r="Z2008" s="138">
        <v>3.91</v>
      </c>
      <c r="AA2008" s="138">
        <v>3.74</v>
      </c>
    </row>
    <row r="2009" spans="1:27" ht="23.4" thickBot="1">
      <c r="A2009" s="115" t="s">
        <v>3672</v>
      </c>
      <c r="B2009" s="143">
        <v>3.9</v>
      </c>
      <c r="C2009" s="149">
        <v>1.51</v>
      </c>
      <c r="D2009" s="116">
        <f t="shared" si="65"/>
        <v>2023</v>
      </c>
      <c r="G2009" s="140" t="s">
        <v>1653</v>
      </c>
      <c r="H2009" s="116">
        <v>11</v>
      </c>
      <c r="I2009" s="116">
        <v>2023</v>
      </c>
      <c r="J2009" t="str">
        <f t="shared" si="63"/>
        <v>11/01/2023</v>
      </c>
      <c r="N2009" s="135">
        <v>45231</v>
      </c>
      <c r="O2009" s="136">
        <v>4.42</v>
      </c>
      <c r="P2009" s="136">
        <v>4.62</v>
      </c>
      <c r="Q2009" s="136">
        <v>4.72</v>
      </c>
      <c r="R2009" s="136">
        <v>4.82</v>
      </c>
      <c r="S2009" s="136">
        <v>4.84</v>
      </c>
      <c r="T2009" s="136">
        <v>4.7300000000000004</v>
      </c>
      <c r="U2009" s="136">
        <v>4.2</v>
      </c>
      <c r="V2009" s="136">
        <v>3.9</v>
      </c>
      <c r="W2009" s="136">
        <v>3.66</v>
      </c>
      <c r="X2009" s="136">
        <v>3.61</v>
      </c>
      <c r="Y2009" s="136">
        <v>3.54</v>
      </c>
      <c r="Z2009" s="136">
        <v>3.84</v>
      </c>
      <c r="AA2009" s="136">
        <v>3.67</v>
      </c>
    </row>
    <row r="2010" spans="1:27" ht="23.4" thickBot="1">
      <c r="A2010" s="115" t="s">
        <v>3673</v>
      </c>
      <c r="B2010" s="144">
        <v>3.79</v>
      </c>
      <c r="C2010" s="149">
        <v>1.43</v>
      </c>
      <c r="D2010" s="116">
        <f t="shared" si="65"/>
        <v>2023</v>
      </c>
      <c r="G2010" s="141" t="s">
        <v>1653</v>
      </c>
      <c r="H2010" s="116">
        <v>12</v>
      </c>
      <c r="I2010" s="116">
        <v>2023</v>
      </c>
      <c r="J2010" t="str">
        <f t="shared" si="63"/>
        <v>12/01/2023</v>
      </c>
      <c r="N2010" s="137">
        <v>45261</v>
      </c>
      <c r="O2010" s="138">
        <v>4.57</v>
      </c>
      <c r="P2010" s="138">
        <v>4.59</v>
      </c>
      <c r="Q2010" s="138">
        <v>4.66</v>
      </c>
      <c r="R2010" s="138">
        <v>4.74</v>
      </c>
      <c r="S2010" s="138">
        <v>4.76</v>
      </c>
      <c r="T2010" s="138">
        <v>4.66</v>
      </c>
      <c r="U2010" s="138">
        <v>4.12</v>
      </c>
      <c r="V2010" s="138">
        <v>3.79</v>
      </c>
      <c r="W2010" s="138">
        <v>3.53</v>
      </c>
      <c r="X2010" s="138">
        <v>3.48</v>
      </c>
      <c r="Y2010" s="138">
        <v>3.43</v>
      </c>
      <c r="Z2010" s="138">
        <v>3.73</v>
      </c>
      <c r="AA2010" s="138">
        <v>3.56</v>
      </c>
    </row>
    <row r="2011" spans="1:27" ht="23.4" thickBot="1">
      <c r="A2011" s="115" t="s">
        <v>3674</v>
      </c>
      <c r="B2011" s="143">
        <v>3.88</v>
      </c>
      <c r="C2011" s="149">
        <v>1.53</v>
      </c>
      <c r="D2011" s="116">
        <f t="shared" si="65"/>
        <v>2023</v>
      </c>
      <c r="G2011" s="140" t="s">
        <v>1653</v>
      </c>
      <c r="H2011" s="116">
        <v>13</v>
      </c>
      <c r="I2011" s="116">
        <v>2023</v>
      </c>
      <c r="J2011" t="str">
        <f t="shared" si="63"/>
        <v>13/01/2023</v>
      </c>
      <c r="N2011" s="136" t="s">
        <v>315</v>
      </c>
      <c r="O2011" s="136">
        <v>4.58</v>
      </c>
      <c r="P2011" s="136">
        <v>4.59</v>
      </c>
      <c r="Q2011" s="136">
        <v>4.67</v>
      </c>
      <c r="R2011" s="136">
        <v>4.7300000000000004</v>
      </c>
      <c r="S2011" s="136">
        <v>4.7699999999999996</v>
      </c>
      <c r="T2011" s="136">
        <v>4.6900000000000004</v>
      </c>
      <c r="U2011" s="136">
        <v>4.22</v>
      </c>
      <c r="V2011" s="136">
        <v>3.88</v>
      </c>
      <c r="W2011" s="136">
        <v>3.6</v>
      </c>
      <c r="X2011" s="136">
        <v>3.55</v>
      </c>
      <c r="Y2011" s="136">
        <v>3.49</v>
      </c>
      <c r="Z2011" s="136">
        <v>3.79</v>
      </c>
      <c r="AA2011" s="136">
        <v>3.61</v>
      </c>
    </row>
    <row r="2012" spans="1:27" ht="23.4" thickBot="1">
      <c r="A2012" s="115" t="s">
        <v>3675</v>
      </c>
      <c r="B2012" s="144">
        <v>3.86</v>
      </c>
      <c r="C2012" s="149">
        <v>1.57</v>
      </c>
      <c r="D2012" s="116">
        <f t="shared" si="65"/>
        <v>2023</v>
      </c>
      <c r="G2012" s="141" t="s">
        <v>1653</v>
      </c>
      <c r="H2012" s="116">
        <v>17</v>
      </c>
      <c r="I2012" s="116">
        <v>2023</v>
      </c>
      <c r="J2012" t="str">
        <f t="shared" si="63"/>
        <v>17/01/2023</v>
      </c>
      <c r="N2012" s="138" t="s">
        <v>316</v>
      </c>
      <c r="O2012" s="138">
        <v>4.5999999999999996</v>
      </c>
      <c r="P2012" s="138">
        <v>4.63</v>
      </c>
      <c r="Q2012" s="138">
        <v>4.71</v>
      </c>
      <c r="R2012" s="138">
        <v>4.74</v>
      </c>
      <c r="S2012" s="138">
        <v>4.82</v>
      </c>
      <c r="T2012" s="138">
        <v>4.67</v>
      </c>
      <c r="U2012" s="138">
        <v>4.18</v>
      </c>
      <c r="V2012" s="138">
        <v>3.86</v>
      </c>
      <c r="W2012" s="138">
        <v>3.6</v>
      </c>
      <c r="X2012" s="138">
        <v>3.57</v>
      </c>
      <c r="Y2012" s="138">
        <v>3.53</v>
      </c>
      <c r="Z2012" s="138">
        <v>3.81</v>
      </c>
      <c r="AA2012" s="138">
        <v>3.64</v>
      </c>
    </row>
    <row r="2013" spans="1:27" ht="23.4" thickBot="1">
      <c r="A2013" s="115" t="s">
        <v>3676</v>
      </c>
      <c r="B2013" s="143">
        <v>3.72</v>
      </c>
      <c r="C2013" s="149">
        <v>1.49</v>
      </c>
      <c r="D2013" s="116">
        <f t="shared" si="65"/>
        <v>2023</v>
      </c>
      <c r="G2013" s="140" t="s">
        <v>1653</v>
      </c>
      <c r="H2013" s="116">
        <v>18</v>
      </c>
      <c r="I2013" s="116">
        <v>2023</v>
      </c>
      <c r="J2013" t="str">
        <f t="shared" si="63"/>
        <v>18/01/2023</v>
      </c>
      <c r="N2013" s="136" t="s">
        <v>317</v>
      </c>
      <c r="O2013" s="136">
        <v>4.59</v>
      </c>
      <c r="P2013" s="136">
        <v>4.62</v>
      </c>
      <c r="Q2013" s="136">
        <v>4.6900000000000004</v>
      </c>
      <c r="R2013" s="136">
        <v>4.74</v>
      </c>
      <c r="S2013" s="136">
        <v>4.79</v>
      </c>
      <c r="T2013" s="136">
        <v>4.63</v>
      </c>
      <c r="U2013" s="136">
        <v>4.0599999999999996</v>
      </c>
      <c r="V2013" s="136">
        <v>3.72</v>
      </c>
      <c r="W2013" s="136">
        <v>3.43</v>
      </c>
      <c r="X2013" s="136">
        <v>3.4</v>
      </c>
      <c r="Y2013" s="136">
        <v>3.37</v>
      </c>
      <c r="Z2013" s="136">
        <v>3.65</v>
      </c>
      <c r="AA2013" s="136">
        <v>3.54</v>
      </c>
    </row>
    <row r="2014" spans="1:27" ht="23.4" thickBot="1">
      <c r="A2014" s="115" t="s">
        <v>3677</v>
      </c>
      <c r="B2014" s="144">
        <v>3.76</v>
      </c>
      <c r="C2014" s="149">
        <v>1.43</v>
      </c>
      <c r="D2014" s="116">
        <f t="shared" si="65"/>
        <v>2023</v>
      </c>
      <c r="G2014" s="141" t="s">
        <v>1653</v>
      </c>
      <c r="H2014" s="116">
        <v>19</v>
      </c>
      <c r="I2014" s="116">
        <v>2023</v>
      </c>
      <c r="J2014" t="str">
        <f t="shared" si="63"/>
        <v>19/01/2023</v>
      </c>
      <c r="N2014" s="138" t="s">
        <v>318</v>
      </c>
      <c r="O2014" s="138">
        <v>4.6900000000000004</v>
      </c>
      <c r="P2014" s="138">
        <v>4.66</v>
      </c>
      <c r="Q2014" s="138">
        <v>4.71</v>
      </c>
      <c r="R2014" s="138">
        <v>4.74</v>
      </c>
      <c r="S2014" s="138">
        <v>4.79</v>
      </c>
      <c r="T2014" s="138">
        <v>4.6500000000000004</v>
      </c>
      <c r="U2014" s="138">
        <v>4.09</v>
      </c>
      <c r="V2014" s="138">
        <v>3.76</v>
      </c>
      <c r="W2014" s="138">
        <v>3.48</v>
      </c>
      <c r="X2014" s="138">
        <v>3.43</v>
      </c>
      <c r="Y2014" s="138">
        <v>3.39</v>
      </c>
      <c r="Z2014" s="138">
        <v>3.69</v>
      </c>
      <c r="AA2014" s="138">
        <v>3.57</v>
      </c>
    </row>
    <row r="2015" spans="1:27" ht="23.4" thickBot="1">
      <c r="A2015" s="115" t="s">
        <v>3678</v>
      </c>
      <c r="B2015" s="143">
        <v>3.83</v>
      </c>
      <c r="C2015" s="149">
        <v>1.51</v>
      </c>
      <c r="D2015" s="116">
        <f t="shared" si="65"/>
        <v>2023</v>
      </c>
      <c r="G2015" s="140" t="s">
        <v>1653</v>
      </c>
      <c r="H2015" s="116">
        <v>20</v>
      </c>
      <c r="I2015" s="116">
        <v>2023</v>
      </c>
      <c r="J2015" t="str">
        <f t="shared" si="63"/>
        <v>20/01/2023</v>
      </c>
      <c r="N2015" s="136" t="s">
        <v>319</v>
      </c>
      <c r="O2015" s="136">
        <v>4.6900000000000004</v>
      </c>
      <c r="P2015" s="136">
        <v>4.6399999999999997</v>
      </c>
      <c r="Q2015" s="136">
        <v>4.72</v>
      </c>
      <c r="R2015" s="136">
        <v>4.75</v>
      </c>
      <c r="S2015" s="136">
        <v>4.8</v>
      </c>
      <c r="T2015" s="136">
        <v>4.68</v>
      </c>
      <c r="U2015" s="136">
        <v>4.1399999999999997</v>
      </c>
      <c r="V2015" s="136">
        <v>3.83</v>
      </c>
      <c r="W2015" s="136">
        <v>3.56</v>
      </c>
      <c r="X2015" s="136">
        <v>3.51</v>
      </c>
      <c r="Y2015" s="136">
        <v>3.48</v>
      </c>
      <c r="Z2015" s="136">
        <v>3.77</v>
      </c>
      <c r="AA2015" s="136">
        <v>3.66</v>
      </c>
    </row>
    <row r="2016" spans="1:27" ht="23.4" thickBot="1">
      <c r="A2016" s="115" t="s">
        <v>3679</v>
      </c>
      <c r="B2016" s="144">
        <v>3.88</v>
      </c>
      <c r="C2016" s="149">
        <v>1.49</v>
      </c>
      <c r="D2016" s="116">
        <f t="shared" si="65"/>
        <v>2023</v>
      </c>
      <c r="G2016" s="141" t="s">
        <v>1653</v>
      </c>
      <c r="H2016" s="116">
        <v>23</v>
      </c>
      <c r="I2016" s="116">
        <v>2023</v>
      </c>
      <c r="J2016" t="str">
        <f t="shared" si="63"/>
        <v>23/01/2023</v>
      </c>
      <c r="N2016" s="138" t="s">
        <v>320</v>
      </c>
      <c r="O2016" s="138">
        <v>4.6900000000000004</v>
      </c>
      <c r="P2016" s="138">
        <v>4.6500000000000004</v>
      </c>
      <c r="Q2016" s="138">
        <v>4.7300000000000004</v>
      </c>
      <c r="R2016" s="138">
        <v>4.76</v>
      </c>
      <c r="S2016" s="138">
        <v>4.82</v>
      </c>
      <c r="T2016" s="138">
        <v>4.7</v>
      </c>
      <c r="U2016" s="138">
        <v>4.21</v>
      </c>
      <c r="V2016" s="138">
        <v>3.88</v>
      </c>
      <c r="W2016" s="138">
        <v>3.61</v>
      </c>
      <c r="X2016" s="138">
        <v>3.56</v>
      </c>
      <c r="Y2016" s="138">
        <v>3.52</v>
      </c>
      <c r="Z2016" s="138">
        <v>3.8</v>
      </c>
      <c r="AA2016" s="138">
        <v>3.69</v>
      </c>
    </row>
    <row r="2017" spans="1:27" ht="23.4" thickBot="1">
      <c r="A2017" s="115" t="s">
        <v>3680</v>
      </c>
      <c r="B2017" s="143">
        <v>3.86</v>
      </c>
      <c r="C2017" s="149">
        <v>1.42</v>
      </c>
      <c r="D2017" s="116">
        <f t="shared" si="65"/>
        <v>2023</v>
      </c>
      <c r="G2017" s="140" t="s">
        <v>1653</v>
      </c>
      <c r="H2017" s="116">
        <v>24</v>
      </c>
      <c r="I2017" s="116">
        <v>2023</v>
      </c>
      <c r="J2017" t="str">
        <f t="shared" si="63"/>
        <v>24/01/2023</v>
      </c>
      <c r="N2017" s="136" t="s">
        <v>321</v>
      </c>
      <c r="O2017" s="136">
        <v>4.7</v>
      </c>
      <c r="P2017" s="136">
        <v>4.67</v>
      </c>
      <c r="Q2017" s="136">
        <v>4.72</v>
      </c>
      <c r="R2017" s="136">
        <v>4.75</v>
      </c>
      <c r="S2017" s="136">
        <v>4.84</v>
      </c>
      <c r="T2017" s="136">
        <v>4.7</v>
      </c>
      <c r="U2017" s="136">
        <v>4.12</v>
      </c>
      <c r="V2017" s="136">
        <v>3.86</v>
      </c>
      <c r="W2017" s="136">
        <v>3.58</v>
      </c>
      <c r="X2017" s="136">
        <v>3.52</v>
      </c>
      <c r="Y2017" s="136">
        <v>3.46</v>
      </c>
      <c r="Z2017" s="136">
        <v>3.73</v>
      </c>
      <c r="AA2017" s="136">
        <v>3.62</v>
      </c>
    </row>
    <row r="2018" spans="1:27" ht="23.4" thickBot="1">
      <c r="A2018" s="115" t="s">
        <v>3681</v>
      </c>
      <c r="B2018" s="144">
        <v>3.84</v>
      </c>
      <c r="C2018" s="149">
        <v>1.41</v>
      </c>
      <c r="D2018" s="116">
        <f t="shared" si="65"/>
        <v>2023</v>
      </c>
      <c r="G2018" s="141" t="s">
        <v>1653</v>
      </c>
      <c r="H2018" s="116">
        <v>25</v>
      </c>
      <c r="I2018" s="116">
        <v>2023</v>
      </c>
      <c r="J2018" t="str">
        <f t="shared" si="63"/>
        <v>25/01/2023</v>
      </c>
      <c r="N2018" s="138" t="s">
        <v>322</v>
      </c>
      <c r="O2018" s="138">
        <v>4.67</v>
      </c>
      <c r="P2018" s="138">
        <v>4.6500000000000004</v>
      </c>
      <c r="Q2018" s="138">
        <v>4.72</v>
      </c>
      <c r="R2018" s="138">
        <v>4.75</v>
      </c>
      <c r="S2018" s="138">
        <v>4.79</v>
      </c>
      <c r="T2018" s="138">
        <v>4.67</v>
      </c>
      <c r="U2018" s="138">
        <v>4.1100000000000003</v>
      </c>
      <c r="V2018" s="138">
        <v>3.84</v>
      </c>
      <c r="W2018" s="138">
        <v>3.54</v>
      </c>
      <c r="X2018" s="138">
        <v>3.51</v>
      </c>
      <c r="Y2018" s="138">
        <v>3.46</v>
      </c>
      <c r="Z2018" s="138">
        <v>3.74</v>
      </c>
      <c r="AA2018" s="138">
        <v>3.62</v>
      </c>
    </row>
    <row r="2019" spans="1:27" ht="23.4" thickBot="1">
      <c r="A2019" s="115" t="s">
        <v>3682</v>
      </c>
      <c r="B2019" s="143">
        <v>3.88</v>
      </c>
      <c r="C2019" s="149">
        <v>1.37</v>
      </c>
      <c r="D2019" s="116">
        <f t="shared" si="65"/>
        <v>2023</v>
      </c>
      <c r="G2019" s="140" t="s">
        <v>1653</v>
      </c>
      <c r="H2019" s="116">
        <v>26</v>
      </c>
      <c r="I2019" s="116">
        <v>2023</v>
      </c>
      <c r="J2019" t="str">
        <f t="shared" si="63"/>
        <v>26/01/2023</v>
      </c>
      <c r="N2019" s="136" t="s">
        <v>323</v>
      </c>
      <c r="O2019" s="136">
        <v>4.6100000000000003</v>
      </c>
      <c r="P2019" s="136">
        <v>4.6500000000000004</v>
      </c>
      <c r="Q2019" s="136">
        <v>4.71</v>
      </c>
      <c r="R2019" s="136">
        <v>4.76</v>
      </c>
      <c r="S2019" s="136">
        <v>4.79</v>
      </c>
      <c r="T2019" s="136">
        <v>4.68</v>
      </c>
      <c r="U2019" s="136">
        <v>4.17</v>
      </c>
      <c r="V2019" s="136">
        <v>3.88</v>
      </c>
      <c r="W2019" s="136">
        <v>3.58</v>
      </c>
      <c r="X2019" s="136">
        <v>3.54</v>
      </c>
      <c r="Y2019" s="136">
        <v>3.49</v>
      </c>
      <c r="Z2019" s="136">
        <v>3.75</v>
      </c>
      <c r="AA2019" s="136">
        <v>3.62</v>
      </c>
    </row>
    <row r="2020" spans="1:27" ht="23.4" thickBot="1">
      <c r="A2020" s="115" t="s">
        <v>3683</v>
      </c>
      <c r="B2020" s="144">
        <v>3.9</v>
      </c>
      <c r="C2020" s="149">
        <v>1.4</v>
      </c>
      <c r="D2020" s="116">
        <f t="shared" si="65"/>
        <v>2023</v>
      </c>
      <c r="G2020" s="141" t="s">
        <v>1653</v>
      </c>
      <c r="H2020" s="116">
        <v>27</v>
      </c>
      <c r="I2020" s="116">
        <v>2023</v>
      </c>
      <c r="J2020" t="str">
        <f t="shared" si="63"/>
        <v>27/01/2023</v>
      </c>
      <c r="N2020" s="138" t="s">
        <v>324</v>
      </c>
      <c r="O2020" s="138">
        <v>4.6100000000000003</v>
      </c>
      <c r="P2020" s="138">
        <v>4.6399999999999997</v>
      </c>
      <c r="Q2020" s="138">
        <v>4.7300000000000004</v>
      </c>
      <c r="R2020" s="138">
        <v>4.76</v>
      </c>
      <c r="S2020" s="138">
        <v>4.8099999999999996</v>
      </c>
      <c r="T2020" s="138">
        <v>4.68</v>
      </c>
      <c r="U2020" s="138">
        <v>4.1900000000000004</v>
      </c>
      <c r="V2020" s="138">
        <v>3.9</v>
      </c>
      <c r="W2020" s="138">
        <v>3.62</v>
      </c>
      <c r="X2020" s="138">
        <v>3.58</v>
      </c>
      <c r="Y2020" s="138">
        <v>3.52</v>
      </c>
      <c r="Z2020" s="138">
        <v>3.77</v>
      </c>
      <c r="AA2020" s="138">
        <v>3.64</v>
      </c>
    </row>
    <row r="2021" spans="1:27" ht="23.4" thickBot="1">
      <c r="A2021" s="115" t="s">
        <v>3684</v>
      </c>
      <c r="B2021" s="143">
        <v>3.96</v>
      </c>
      <c r="C2021" s="149">
        <v>1.46</v>
      </c>
      <c r="D2021" s="116">
        <f t="shared" si="65"/>
        <v>2023</v>
      </c>
      <c r="G2021" s="140" t="s">
        <v>1653</v>
      </c>
      <c r="H2021" s="116">
        <v>30</v>
      </c>
      <c r="I2021" s="116">
        <v>2023</v>
      </c>
      <c r="J2021" t="str">
        <f t="shared" si="63"/>
        <v>30/01/2023</v>
      </c>
      <c r="N2021" s="136" t="s">
        <v>325</v>
      </c>
      <c r="O2021" s="136">
        <v>4.5999999999999996</v>
      </c>
      <c r="P2021" s="136">
        <v>4.6399999999999997</v>
      </c>
      <c r="Q2021" s="136">
        <v>4.72</v>
      </c>
      <c r="R2021" s="136">
        <v>4.76</v>
      </c>
      <c r="S2021" s="136">
        <v>4.82</v>
      </c>
      <c r="T2021" s="136">
        <v>4.71</v>
      </c>
      <c r="U2021" s="136">
        <v>4.25</v>
      </c>
      <c r="V2021" s="136">
        <v>3.96</v>
      </c>
      <c r="W2021" s="136">
        <v>3.68</v>
      </c>
      <c r="X2021" s="136">
        <v>3.62</v>
      </c>
      <c r="Y2021" s="136">
        <v>3.55</v>
      </c>
      <c r="Z2021" s="136">
        <v>3.79</v>
      </c>
      <c r="AA2021" s="136">
        <v>3.66</v>
      </c>
    </row>
    <row r="2022" spans="1:27" ht="23.4" thickBot="1">
      <c r="A2022" s="115" t="s">
        <v>3685</v>
      </c>
      <c r="B2022" s="144">
        <v>3.9</v>
      </c>
      <c r="C2022" s="149">
        <v>1.53</v>
      </c>
      <c r="D2022" s="116">
        <f t="shared" si="65"/>
        <v>2023</v>
      </c>
      <c r="G2022" s="141" t="s">
        <v>1653</v>
      </c>
      <c r="H2022" s="116">
        <v>31</v>
      </c>
      <c r="I2022" s="116">
        <v>2023</v>
      </c>
      <c r="J2022" t="str">
        <f t="shared" si="63"/>
        <v>31/01/2023</v>
      </c>
      <c r="N2022" s="138" t="s">
        <v>326</v>
      </c>
      <c r="O2022" s="138">
        <v>4.58</v>
      </c>
      <c r="P2022" s="138">
        <v>4.6399999999999997</v>
      </c>
      <c r="Q2022" s="138">
        <v>4.7</v>
      </c>
      <c r="R2022" s="138">
        <v>4.74</v>
      </c>
      <c r="S2022" s="138">
        <v>4.8</v>
      </c>
      <c r="T2022" s="138">
        <v>4.68</v>
      </c>
      <c r="U2022" s="138">
        <v>4.21</v>
      </c>
      <c r="V2022" s="138">
        <v>3.9</v>
      </c>
      <c r="W2022" s="138">
        <v>3.63</v>
      </c>
      <c r="X2022" s="138">
        <v>3.59</v>
      </c>
      <c r="Y2022" s="138">
        <v>3.52</v>
      </c>
      <c r="Z2022" s="138">
        <v>3.78</v>
      </c>
      <c r="AA2022" s="138">
        <v>3.65</v>
      </c>
    </row>
    <row r="2023" spans="1:27" ht="23.4" thickBot="1">
      <c r="A2023" s="115" t="s">
        <v>3686</v>
      </c>
      <c r="B2023" s="143">
        <v>3.75</v>
      </c>
      <c r="C2023" s="149">
        <v>1.42</v>
      </c>
      <c r="D2023" s="116">
        <f t="shared" si="65"/>
        <v>2023</v>
      </c>
      <c r="G2023" s="140" t="s">
        <v>1654</v>
      </c>
      <c r="H2023" s="116">
        <v>1</v>
      </c>
      <c r="I2023" s="116">
        <v>2023</v>
      </c>
      <c r="J2023" t="str">
        <f t="shared" si="63"/>
        <v>1/02/2023</v>
      </c>
      <c r="N2023" s="135">
        <v>44928</v>
      </c>
      <c r="O2023" s="136">
        <v>4.59</v>
      </c>
      <c r="P2023" s="136">
        <v>4.63</v>
      </c>
      <c r="Q2023" s="136">
        <v>4.66</v>
      </c>
      <c r="R2023" s="136">
        <v>4.7699999999999996</v>
      </c>
      <c r="S2023" s="136">
        <v>4.79</v>
      </c>
      <c r="T2023" s="136">
        <v>4.66</v>
      </c>
      <c r="U2023" s="136">
        <v>4.09</v>
      </c>
      <c r="V2023" s="136">
        <v>3.75</v>
      </c>
      <c r="W2023" s="136">
        <v>3.48</v>
      </c>
      <c r="X2023" s="136">
        <v>3.43</v>
      </c>
      <c r="Y2023" s="136">
        <v>3.39</v>
      </c>
      <c r="Z2023" s="136">
        <v>3.67</v>
      </c>
      <c r="AA2023" s="136">
        <v>3.55</v>
      </c>
    </row>
    <row r="2024" spans="1:27" ht="23.4" thickBot="1">
      <c r="A2024" s="115" t="s">
        <v>3687</v>
      </c>
      <c r="B2024" s="144">
        <v>3.75</v>
      </c>
      <c r="C2024" s="149">
        <v>1.46</v>
      </c>
      <c r="D2024" s="116">
        <f t="shared" si="65"/>
        <v>2023</v>
      </c>
      <c r="G2024" s="141" t="s">
        <v>1654</v>
      </c>
      <c r="H2024" s="116">
        <v>2</v>
      </c>
      <c r="I2024" s="116">
        <v>2023</v>
      </c>
      <c r="J2024" t="str">
        <f t="shared" si="63"/>
        <v>2/02/2023</v>
      </c>
      <c r="N2024" s="137">
        <v>44959</v>
      </c>
      <c r="O2024" s="138">
        <v>4.62</v>
      </c>
      <c r="P2024" s="138">
        <v>4.6500000000000004</v>
      </c>
      <c r="Q2024" s="138">
        <v>4.66</v>
      </c>
      <c r="R2024" s="138">
        <v>4.75</v>
      </c>
      <c r="S2024" s="138">
        <v>4.76</v>
      </c>
      <c r="T2024" s="138">
        <v>4.6399999999999997</v>
      </c>
      <c r="U2024" s="138">
        <v>4.09</v>
      </c>
      <c r="V2024" s="138">
        <v>3.75</v>
      </c>
      <c r="W2024" s="138">
        <v>3.49</v>
      </c>
      <c r="X2024" s="138">
        <v>3.44</v>
      </c>
      <c r="Y2024" s="138">
        <v>3.4</v>
      </c>
      <c r="Z2024" s="138">
        <v>3.67</v>
      </c>
      <c r="AA2024" s="138">
        <v>3.55</v>
      </c>
    </row>
    <row r="2025" spans="1:27" ht="23.4" thickBot="1">
      <c r="A2025" s="115" t="s">
        <v>3688</v>
      </c>
      <c r="B2025" s="143">
        <v>3.96</v>
      </c>
      <c r="C2025" s="149">
        <v>1.54</v>
      </c>
      <c r="D2025" s="116">
        <f t="shared" si="65"/>
        <v>2023</v>
      </c>
      <c r="G2025" s="140" t="s">
        <v>1654</v>
      </c>
      <c r="H2025" s="116">
        <v>3</v>
      </c>
      <c r="I2025" s="116">
        <v>2023</v>
      </c>
      <c r="J2025" t="str">
        <f t="shared" si="63"/>
        <v>3/02/2023</v>
      </c>
      <c r="N2025" s="135">
        <v>44987</v>
      </c>
      <c r="O2025" s="136">
        <v>4.6100000000000003</v>
      </c>
      <c r="P2025" s="136">
        <v>4.67</v>
      </c>
      <c r="Q2025" s="136">
        <v>4.7</v>
      </c>
      <c r="R2025" s="136">
        <v>4.8</v>
      </c>
      <c r="S2025" s="136">
        <v>4.82</v>
      </c>
      <c r="T2025" s="136">
        <v>4.79</v>
      </c>
      <c r="U2025" s="136">
        <v>4.3</v>
      </c>
      <c r="V2025" s="136">
        <v>3.96</v>
      </c>
      <c r="W2025" s="136">
        <v>3.67</v>
      </c>
      <c r="X2025" s="136">
        <v>3.61</v>
      </c>
      <c r="Y2025" s="136">
        <v>3.53</v>
      </c>
      <c r="Z2025" s="136">
        <v>3.77</v>
      </c>
      <c r="AA2025" s="136">
        <v>3.63</v>
      </c>
    </row>
    <row r="2026" spans="1:27" ht="23.4" thickBot="1">
      <c r="A2026" s="115" t="s">
        <v>3689</v>
      </c>
      <c r="B2026" s="144">
        <v>4.0999999999999996</v>
      </c>
      <c r="C2026" s="149">
        <v>1.55</v>
      </c>
      <c r="D2026" s="116">
        <f t="shared" si="65"/>
        <v>2023</v>
      </c>
      <c r="G2026" s="141" t="s">
        <v>1654</v>
      </c>
      <c r="H2026" s="116">
        <v>6</v>
      </c>
      <c r="I2026" s="116">
        <v>2023</v>
      </c>
      <c r="J2026" t="str">
        <f t="shared" si="63"/>
        <v>6/02/2023</v>
      </c>
      <c r="N2026" s="137">
        <v>45079</v>
      </c>
      <c r="O2026" s="138">
        <v>4.6100000000000003</v>
      </c>
      <c r="P2026" s="138">
        <v>4.67</v>
      </c>
      <c r="Q2026" s="138">
        <v>4.71</v>
      </c>
      <c r="R2026" s="138">
        <v>4.8099999999999996</v>
      </c>
      <c r="S2026" s="138">
        <v>4.8899999999999997</v>
      </c>
      <c r="T2026" s="138">
        <v>4.8499999999999996</v>
      </c>
      <c r="U2026" s="138">
        <v>4.4400000000000004</v>
      </c>
      <c r="V2026" s="138">
        <v>4.0999999999999996</v>
      </c>
      <c r="W2026" s="138">
        <v>3.81</v>
      </c>
      <c r="X2026" s="138">
        <v>3.73</v>
      </c>
      <c r="Y2026" s="138">
        <v>3.63</v>
      </c>
      <c r="Z2026" s="138">
        <v>3.82</v>
      </c>
      <c r="AA2026" s="138">
        <v>3.67</v>
      </c>
    </row>
    <row r="2027" spans="1:27" ht="23.4" thickBot="1">
      <c r="A2027" s="115" t="s">
        <v>3690</v>
      </c>
      <c r="B2027" s="143">
        <v>4.1100000000000003</v>
      </c>
      <c r="C2027" s="149">
        <v>1.55</v>
      </c>
      <c r="D2027" s="116">
        <f t="shared" si="65"/>
        <v>2023</v>
      </c>
      <c r="G2027" s="140" t="s">
        <v>1654</v>
      </c>
      <c r="H2027" s="116">
        <v>7</v>
      </c>
      <c r="I2027" s="116">
        <v>2023</v>
      </c>
      <c r="J2027" t="str">
        <f t="shared" si="63"/>
        <v>7/02/2023</v>
      </c>
      <c r="N2027" s="135">
        <v>45109</v>
      </c>
      <c r="O2027" s="136">
        <v>4.62</v>
      </c>
      <c r="P2027" s="136">
        <v>4.68</v>
      </c>
      <c r="Q2027" s="136">
        <v>4.71</v>
      </c>
      <c r="R2027" s="136">
        <v>4.8</v>
      </c>
      <c r="S2027" s="136">
        <v>4.8899999999999997</v>
      </c>
      <c r="T2027" s="136">
        <v>4.88</v>
      </c>
      <c r="U2027" s="136">
        <v>4.47</v>
      </c>
      <c r="V2027" s="136">
        <v>4.1100000000000003</v>
      </c>
      <c r="W2027" s="136">
        <v>3.85</v>
      </c>
      <c r="X2027" s="136">
        <v>3.78</v>
      </c>
      <c r="Y2027" s="136">
        <v>3.67</v>
      </c>
      <c r="Z2027" s="136">
        <v>3.87</v>
      </c>
      <c r="AA2027" s="136">
        <v>3.72</v>
      </c>
    </row>
    <row r="2028" spans="1:27" ht="23.4" thickBot="1">
      <c r="A2028" s="115" t="s">
        <v>3691</v>
      </c>
      <c r="B2028" s="144">
        <v>4.08</v>
      </c>
      <c r="C2028" s="149">
        <v>1.49</v>
      </c>
      <c r="D2028" s="116">
        <f t="shared" si="65"/>
        <v>2023</v>
      </c>
      <c r="G2028" s="141" t="s">
        <v>1654</v>
      </c>
      <c r="H2028" s="116">
        <v>8</v>
      </c>
      <c r="I2028" s="116">
        <v>2023</v>
      </c>
      <c r="J2028" t="str">
        <f t="shared" si="63"/>
        <v>8/02/2023</v>
      </c>
      <c r="N2028" s="137">
        <v>45140</v>
      </c>
      <c r="O2028" s="138">
        <v>4.6399999999999997</v>
      </c>
      <c r="P2028" s="138">
        <v>4.6900000000000004</v>
      </c>
      <c r="Q2028" s="138">
        <v>4.72</v>
      </c>
      <c r="R2028" s="138">
        <v>4.8499999999999996</v>
      </c>
      <c r="S2028" s="138">
        <v>4.88</v>
      </c>
      <c r="T2028" s="138">
        <v>4.87</v>
      </c>
      <c r="U2028" s="138">
        <v>4.45</v>
      </c>
      <c r="V2028" s="138">
        <v>4.08</v>
      </c>
      <c r="W2028" s="138">
        <v>3.82</v>
      </c>
      <c r="X2028" s="138">
        <v>3.75</v>
      </c>
      <c r="Y2028" s="138">
        <v>3.63</v>
      </c>
      <c r="Z2028" s="138">
        <v>3.86</v>
      </c>
      <c r="AA2028" s="138">
        <v>3.7</v>
      </c>
    </row>
    <row r="2029" spans="1:27" ht="23.4" thickBot="1">
      <c r="A2029" s="115" t="s">
        <v>3692</v>
      </c>
      <c r="B2029" s="143">
        <v>4.1500000000000004</v>
      </c>
      <c r="C2029" s="149">
        <v>1.55</v>
      </c>
      <c r="D2029" s="116">
        <f t="shared" si="65"/>
        <v>2023</v>
      </c>
      <c r="G2029" s="140" t="s">
        <v>1654</v>
      </c>
      <c r="H2029" s="116">
        <v>9</v>
      </c>
      <c r="I2029" s="116">
        <v>2023</v>
      </c>
      <c r="J2029" t="str">
        <f t="shared" si="63"/>
        <v>9/02/2023</v>
      </c>
      <c r="N2029" s="135">
        <v>45171</v>
      </c>
      <c r="O2029" s="136">
        <v>4.66</v>
      </c>
      <c r="P2029" s="136">
        <v>4.7699999999999996</v>
      </c>
      <c r="Q2029" s="136">
        <v>4.7699999999999996</v>
      </c>
      <c r="R2029" s="136">
        <v>4.87</v>
      </c>
      <c r="S2029" s="136">
        <v>4.9000000000000004</v>
      </c>
      <c r="T2029" s="136">
        <v>4.88</v>
      </c>
      <c r="U2029" s="136">
        <v>4.4800000000000004</v>
      </c>
      <c r="V2029" s="136">
        <v>4.1500000000000004</v>
      </c>
      <c r="W2029" s="136">
        <v>3.87</v>
      </c>
      <c r="X2029" s="136">
        <v>3.79</v>
      </c>
      <c r="Y2029" s="136">
        <v>3.67</v>
      </c>
      <c r="Z2029" s="136">
        <v>3.9</v>
      </c>
      <c r="AA2029" s="136">
        <v>3.75</v>
      </c>
    </row>
    <row r="2030" spans="1:27" ht="23.4" thickBot="1">
      <c r="A2030" s="115" t="s">
        <v>3693</v>
      </c>
      <c r="B2030" s="144">
        <v>4.1900000000000004</v>
      </c>
      <c r="C2030" s="149">
        <v>1.61</v>
      </c>
      <c r="D2030" s="116">
        <f t="shared" si="65"/>
        <v>2023</v>
      </c>
      <c r="G2030" s="141" t="s">
        <v>1654</v>
      </c>
      <c r="H2030" s="116">
        <v>10</v>
      </c>
      <c r="I2030" s="116">
        <v>2023</v>
      </c>
      <c r="J2030" t="str">
        <f t="shared" si="63"/>
        <v>10/02/2023</v>
      </c>
      <c r="N2030" s="137">
        <v>45201</v>
      </c>
      <c r="O2030" s="138">
        <v>4.66</v>
      </c>
      <c r="P2030" s="138">
        <v>4.7699999999999996</v>
      </c>
      <c r="Q2030" s="138">
        <v>4.79</v>
      </c>
      <c r="R2030" s="138">
        <v>4.8899999999999997</v>
      </c>
      <c r="S2030" s="138">
        <v>4.8899999999999997</v>
      </c>
      <c r="T2030" s="138">
        <v>4.8899999999999997</v>
      </c>
      <c r="U2030" s="138">
        <v>4.5</v>
      </c>
      <c r="V2030" s="138">
        <v>4.1900000000000004</v>
      </c>
      <c r="W2030" s="138">
        <v>3.93</v>
      </c>
      <c r="X2030" s="138">
        <v>3.86</v>
      </c>
      <c r="Y2030" s="138">
        <v>3.74</v>
      </c>
      <c r="Z2030" s="138">
        <v>3.96</v>
      </c>
      <c r="AA2030" s="138">
        <v>3.83</v>
      </c>
    </row>
    <row r="2031" spans="1:27" ht="23.4" thickBot="1">
      <c r="A2031" s="115" t="s">
        <v>3694</v>
      </c>
      <c r="B2031" s="143">
        <v>4.22</v>
      </c>
      <c r="C2031" s="149">
        <v>1.59</v>
      </c>
      <c r="D2031" s="116">
        <f t="shared" si="65"/>
        <v>2023</v>
      </c>
      <c r="G2031" s="140" t="s">
        <v>1654</v>
      </c>
      <c r="H2031" s="116">
        <v>13</v>
      </c>
      <c r="I2031" s="116">
        <v>2023</v>
      </c>
      <c r="J2031" t="str">
        <f t="shared" si="63"/>
        <v>13/02/2023</v>
      </c>
      <c r="N2031" s="136" t="s">
        <v>327</v>
      </c>
      <c r="O2031" s="136">
        <v>4.66</v>
      </c>
      <c r="P2031" s="136">
        <v>4.78</v>
      </c>
      <c r="Q2031" s="136">
        <v>4.8099999999999996</v>
      </c>
      <c r="R2031" s="136">
        <v>4.9000000000000004</v>
      </c>
      <c r="S2031" s="136">
        <v>4.99</v>
      </c>
      <c r="T2031" s="136">
        <v>4.91</v>
      </c>
      <c r="U2031" s="136">
        <v>4.5199999999999996</v>
      </c>
      <c r="V2031" s="136">
        <v>4.22</v>
      </c>
      <c r="W2031" s="136">
        <v>3.93</v>
      </c>
      <c r="X2031" s="136">
        <v>3.84</v>
      </c>
      <c r="Y2031" s="136">
        <v>3.72</v>
      </c>
      <c r="Z2031" s="136">
        <v>3.92</v>
      </c>
      <c r="AA2031" s="136">
        <v>3.79</v>
      </c>
    </row>
    <row r="2032" spans="1:27" ht="23.4" thickBot="1">
      <c r="A2032" s="115" t="s">
        <v>3695</v>
      </c>
      <c r="B2032" s="144">
        <v>4.32</v>
      </c>
      <c r="C2032" s="149">
        <v>1.61</v>
      </c>
      <c r="D2032" s="116">
        <f t="shared" si="65"/>
        <v>2023</v>
      </c>
      <c r="G2032" s="141" t="s">
        <v>1654</v>
      </c>
      <c r="H2032" s="116">
        <v>14</v>
      </c>
      <c r="I2032" s="116">
        <v>2023</v>
      </c>
      <c r="J2032" t="str">
        <f t="shared" si="63"/>
        <v>14/02/2023</v>
      </c>
      <c r="N2032" s="138" t="s">
        <v>328</v>
      </c>
      <c r="O2032" s="138">
        <v>4.63</v>
      </c>
      <c r="P2032" s="138">
        <v>4.78</v>
      </c>
      <c r="Q2032" s="138">
        <v>4.8</v>
      </c>
      <c r="R2032" s="138">
        <v>4.91</v>
      </c>
      <c r="S2032" s="138">
        <v>4.9800000000000004</v>
      </c>
      <c r="T2032" s="138">
        <v>4.99</v>
      </c>
      <c r="U2032" s="138">
        <v>4.5999999999999996</v>
      </c>
      <c r="V2032" s="138">
        <v>4.32</v>
      </c>
      <c r="W2032" s="138">
        <v>4</v>
      </c>
      <c r="X2032" s="138">
        <v>3.9</v>
      </c>
      <c r="Y2032" s="138">
        <v>3.77</v>
      </c>
      <c r="Z2032" s="138">
        <v>3.94</v>
      </c>
      <c r="AA2032" s="138">
        <v>3.81</v>
      </c>
    </row>
    <row r="2033" spans="1:27" ht="23.4" thickBot="1">
      <c r="A2033" s="115" t="s">
        <v>3696</v>
      </c>
      <c r="B2033" s="143">
        <v>4.3499999999999996</v>
      </c>
      <c r="C2033" s="149">
        <v>1.63</v>
      </c>
      <c r="D2033" s="116">
        <f t="shared" si="65"/>
        <v>2023</v>
      </c>
      <c r="G2033" s="140" t="s">
        <v>1654</v>
      </c>
      <c r="H2033" s="116">
        <v>15</v>
      </c>
      <c r="I2033" s="116">
        <v>2023</v>
      </c>
      <c r="J2033" t="str">
        <f t="shared" si="63"/>
        <v>15/02/2023</v>
      </c>
      <c r="N2033" s="136" t="s">
        <v>329</v>
      </c>
      <c r="O2033" s="136">
        <v>4.6399999999999997</v>
      </c>
      <c r="P2033" s="136">
        <v>4.79</v>
      </c>
      <c r="Q2033" s="136">
        <v>4.79</v>
      </c>
      <c r="R2033" s="136">
        <v>4.9400000000000004</v>
      </c>
      <c r="S2033" s="136">
        <v>4.97</v>
      </c>
      <c r="T2033" s="136">
        <v>4.96</v>
      </c>
      <c r="U2033" s="136">
        <v>4.62</v>
      </c>
      <c r="V2033" s="136">
        <v>4.3499999999999996</v>
      </c>
      <c r="W2033" s="136">
        <v>4.04</v>
      </c>
      <c r="X2033" s="136">
        <v>3.94</v>
      </c>
      <c r="Y2033" s="136">
        <v>3.81</v>
      </c>
      <c r="Z2033" s="136">
        <v>3.97</v>
      </c>
      <c r="AA2033" s="136">
        <v>3.85</v>
      </c>
    </row>
    <row r="2034" spans="1:27" ht="23.4" thickBot="1">
      <c r="A2034" s="115" t="s">
        <v>3697</v>
      </c>
      <c r="B2034" s="144">
        <v>4.3499999999999996</v>
      </c>
      <c r="C2034" s="149">
        <v>1.66</v>
      </c>
      <c r="D2034" s="116">
        <f t="shared" si="65"/>
        <v>2023</v>
      </c>
      <c r="G2034" s="141" t="s">
        <v>1654</v>
      </c>
      <c r="H2034" s="116">
        <v>16</v>
      </c>
      <c r="I2034" s="116">
        <v>2023</v>
      </c>
      <c r="J2034" t="str">
        <f t="shared" si="63"/>
        <v>16/02/2023</v>
      </c>
      <c r="N2034" s="138" t="s">
        <v>330</v>
      </c>
      <c r="O2034" s="138">
        <v>4.66</v>
      </c>
      <c r="P2034" s="138">
        <v>4.8</v>
      </c>
      <c r="Q2034" s="138">
        <v>4.84</v>
      </c>
      <c r="R2034" s="138">
        <v>4.95</v>
      </c>
      <c r="S2034" s="138">
        <v>4.9800000000000004</v>
      </c>
      <c r="T2034" s="138">
        <v>4.99</v>
      </c>
      <c r="U2034" s="138">
        <v>4.62</v>
      </c>
      <c r="V2034" s="138">
        <v>4.3499999999999996</v>
      </c>
      <c r="W2034" s="138">
        <v>4.0599999999999996</v>
      </c>
      <c r="X2034" s="138">
        <v>3.98</v>
      </c>
      <c r="Y2034" s="138">
        <v>3.86</v>
      </c>
      <c r="Z2034" s="138">
        <v>4.05</v>
      </c>
      <c r="AA2034" s="138">
        <v>3.92</v>
      </c>
    </row>
    <row r="2035" spans="1:27" ht="23.4" thickBot="1">
      <c r="A2035" s="115" t="s">
        <v>3698</v>
      </c>
      <c r="B2035" s="143">
        <v>4.33</v>
      </c>
      <c r="C2035" s="149">
        <v>1.63</v>
      </c>
      <c r="D2035" s="116">
        <f t="shared" si="65"/>
        <v>2023</v>
      </c>
      <c r="G2035" s="140" t="s">
        <v>1654</v>
      </c>
      <c r="H2035" s="116">
        <v>17</v>
      </c>
      <c r="I2035" s="116">
        <v>2023</v>
      </c>
      <c r="J2035" t="str">
        <f t="shared" si="63"/>
        <v>17/02/2023</v>
      </c>
      <c r="N2035" s="136" t="s">
        <v>331</v>
      </c>
      <c r="O2035" s="136">
        <v>4.6399999999999997</v>
      </c>
      <c r="P2035" s="136">
        <v>4.8099999999999996</v>
      </c>
      <c r="Q2035" s="136">
        <v>4.84</v>
      </c>
      <c r="R2035" s="136">
        <v>4.95</v>
      </c>
      <c r="S2035" s="136">
        <v>4.99</v>
      </c>
      <c r="T2035" s="136">
        <v>5</v>
      </c>
      <c r="U2035" s="136">
        <v>4.5999999999999996</v>
      </c>
      <c r="V2035" s="136">
        <v>4.33</v>
      </c>
      <c r="W2035" s="136">
        <v>4.03</v>
      </c>
      <c r="X2035" s="136">
        <v>3.95</v>
      </c>
      <c r="Y2035" s="136">
        <v>3.82</v>
      </c>
      <c r="Z2035" s="136">
        <v>4.01</v>
      </c>
      <c r="AA2035" s="136">
        <v>3.88</v>
      </c>
    </row>
    <row r="2036" spans="1:27" ht="23.4" thickBot="1">
      <c r="A2036" s="115" t="s">
        <v>3699</v>
      </c>
      <c r="B2036" s="144">
        <v>4.4400000000000004</v>
      </c>
      <c r="C2036" s="149">
        <v>1.69</v>
      </c>
      <c r="D2036" s="116">
        <f t="shared" si="65"/>
        <v>2023</v>
      </c>
      <c r="G2036" s="141" t="s">
        <v>1654</v>
      </c>
      <c r="H2036" s="116">
        <v>21</v>
      </c>
      <c r="I2036" s="116">
        <v>2023</v>
      </c>
      <c r="J2036" t="str">
        <f t="shared" si="63"/>
        <v>21/02/2023</v>
      </c>
      <c r="N2036" s="138" t="s">
        <v>332</v>
      </c>
      <c r="O2036" s="138">
        <v>4.63</v>
      </c>
      <c r="P2036" s="138">
        <v>4.83</v>
      </c>
      <c r="Q2036" s="138">
        <v>4.8600000000000003</v>
      </c>
      <c r="R2036" s="138">
        <v>4.9800000000000004</v>
      </c>
      <c r="S2036" s="138">
        <v>5.07</v>
      </c>
      <c r="T2036" s="138">
        <v>5.07</v>
      </c>
      <c r="U2036" s="138">
        <v>4.67</v>
      </c>
      <c r="V2036" s="138">
        <v>4.4400000000000004</v>
      </c>
      <c r="W2036" s="138">
        <v>4.16</v>
      </c>
      <c r="X2036" s="138">
        <v>4.08</v>
      </c>
      <c r="Y2036" s="138">
        <v>3.95</v>
      </c>
      <c r="Z2036" s="138">
        <v>4.12</v>
      </c>
      <c r="AA2036" s="138">
        <v>3.98</v>
      </c>
    </row>
    <row r="2037" spans="1:27" ht="23.4" thickBot="1">
      <c r="A2037" s="115" t="s">
        <v>3700</v>
      </c>
      <c r="B2037" s="143">
        <v>4.43</v>
      </c>
      <c r="C2037" s="149">
        <v>1.67</v>
      </c>
      <c r="D2037" s="116">
        <f t="shared" si="65"/>
        <v>2023</v>
      </c>
      <c r="G2037" s="140" t="s">
        <v>1654</v>
      </c>
      <c r="H2037" s="116">
        <v>22</v>
      </c>
      <c r="I2037" s="116">
        <v>2023</v>
      </c>
      <c r="J2037" t="str">
        <f t="shared" si="63"/>
        <v>22/02/2023</v>
      </c>
      <c r="N2037" s="136" t="s">
        <v>333</v>
      </c>
      <c r="O2037" s="136">
        <v>4.62</v>
      </c>
      <c r="P2037" s="136">
        <v>4.8099999999999996</v>
      </c>
      <c r="Q2037" s="136">
        <v>4.84</v>
      </c>
      <c r="R2037" s="136">
        <v>5</v>
      </c>
      <c r="S2037" s="136">
        <v>5.08</v>
      </c>
      <c r="T2037" s="136">
        <v>5.07</v>
      </c>
      <c r="U2037" s="136">
        <v>4.66</v>
      </c>
      <c r="V2037" s="136">
        <v>4.43</v>
      </c>
      <c r="W2037" s="136">
        <v>4.13</v>
      </c>
      <c r="X2037" s="136">
        <v>4.07</v>
      </c>
      <c r="Y2037" s="136">
        <v>3.93</v>
      </c>
      <c r="Z2037" s="136">
        <v>4.09</v>
      </c>
      <c r="AA2037" s="136">
        <v>3.94</v>
      </c>
    </row>
    <row r="2038" spans="1:27" ht="23.4" thickBot="1">
      <c r="A2038" s="115" t="s">
        <v>3701</v>
      </c>
      <c r="B2038" s="144">
        <v>4.4000000000000004</v>
      </c>
      <c r="C2038" s="149">
        <v>1.64</v>
      </c>
      <c r="D2038" s="116">
        <f t="shared" si="65"/>
        <v>2023</v>
      </c>
      <c r="G2038" s="141" t="s">
        <v>1654</v>
      </c>
      <c r="H2038" s="116">
        <v>23</v>
      </c>
      <c r="I2038" s="116">
        <v>2023</v>
      </c>
      <c r="J2038" t="str">
        <f t="shared" si="63"/>
        <v>23/02/2023</v>
      </c>
      <c r="N2038" s="138" t="s">
        <v>334</v>
      </c>
      <c r="O2038" s="138">
        <v>4.66</v>
      </c>
      <c r="P2038" s="138">
        <v>4.83</v>
      </c>
      <c r="Q2038" s="138">
        <v>4.84</v>
      </c>
      <c r="R2038" s="138">
        <v>5</v>
      </c>
      <c r="S2038" s="138">
        <v>5.05</v>
      </c>
      <c r="T2038" s="138">
        <v>5.03</v>
      </c>
      <c r="U2038" s="138">
        <v>4.66</v>
      </c>
      <c r="V2038" s="138">
        <v>4.4000000000000004</v>
      </c>
      <c r="W2038" s="138">
        <v>4.09</v>
      </c>
      <c r="X2038" s="138">
        <v>4.0199999999999996</v>
      </c>
      <c r="Y2038" s="138">
        <v>3.88</v>
      </c>
      <c r="Z2038" s="138">
        <v>4.04</v>
      </c>
      <c r="AA2038" s="138">
        <v>3.88</v>
      </c>
    </row>
    <row r="2039" spans="1:27" ht="23.4" thickBot="1">
      <c r="A2039" s="115" t="s">
        <v>3702</v>
      </c>
      <c r="B2039" s="143">
        <v>4.5199999999999996</v>
      </c>
      <c r="C2039" s="149">
        <v>1.7</v>
      </c>
      <c r="D2039" s="116">
        <f t="shared" si="65"/>
        <v>2023</v>
      </c>
      <c r="G2039" s="140" t="s">
        <v>1654</v>
      </c>
      <c r="H2039" s="116">
        <v>24</v>
      </c>
      <c r="I2039" s="116">
        <v>2023</v>
      </c>
      <c r="J2039" t="str">
        <f t="shared" si="63"/>
        <v>24/02/2023</v>
      </c>
      <c r="N2039" s="136" t="s">
        <v>335</v>
      </c>
      <c r="O2039" s="136">
        <v>4.68</v>
      </c>
      <c r="P2039" s="136">
        <v>4.83</v>
      </c>
      <c r="Q2039" s="136">
        <v>4.8600000000000003</v>
      </c>
      <c r="R2039" s="136">
        <v>5.0199999999999996</v>
      </c>
      <c r="S2039" s="136">
        <v>5.0599999999999996</v>
      </c>
      <c r="T2039" s="136">
        <v>5.05</v>
      </c>
      <c r="U2039" s="136">
        <v>4.78</v>
      </c>
      <c r="V2039" s="136">
        <v>4.5199999999999996</v>
      </c>
      <c r="W2039" s="136">
        <v>4.1900000000000004</v>
      </c>
      <c r="X2039" s="136">
        <v>4.0999999999999996</v>
      </c>
      <c r="Y2039" s="136">
        <v>3.95</v>
      </c>
      <c r="Z2039" s="136">
        <v>4.1100000000000003</v>
      </c>
      <c r="AA2039" s="136">
        <v>3.93</v>
      </c>
    </row>
    <row r="2040" spans="1:27" ht="23.4" thickBot="1">
      <c r="A2040" s="115" t="s">
        <v>3703</v>
      </c>
      <c r="B2040" s="144">
        <v>4.49</v>
      </c>
      <c r="C2040" s="149">
        <v>1.69</v>
      </c>
      <c r="D2040" s="116">
        <f t="shared" si="65"/>
        <v>2023</v>
      </c>
      <c r="G2040" s="141" t="s">
        <v>1654</v>
      </c>
      <c r="H2040" s="116">
        <v>27</v>
      </c>
      <c r="I2040" s="116">
        <v>2023</v>
      </c>
      <c r="J2040" t="str">
        <f t="shared" si="63"/>
        <v>27/02/2023</v>
      </c>
      <c r="N2040" s="138" t="s">
        <v>336</v>
      </c>
      <c r="O2040" s="138">
        <v>4.67</v>
      </c>
      <c r="P2040" s="138">
        <v>4.83</v>
      </c>
      <c r="Q2040" s="138">
        <v>4.8899999999999997</v>
      </c>
      <c r="R2040" s="138">
        <v>5.0199999999999996</v>
      </c>
      <c r="S2040" s="138">
        <v>5.18</v>
      </c>
      <c r="T2040" s="138">
        <v>5.03</v>
      </c>
      <c r="U2040" s="138">
        <v>4.78</v>
      </c>
      <c r="V2040" s="138">
        <v>4.49</v>
      </c>
      <c r="W2040" s="138">
        <v>4.17</v>
      </c>
      <c r="X2040" s="138">
        <v>4.08</v>
      </c>
      <c r="Y2040" s="138">
        <v>3.92</v>
      </c>
      <c r="Z2040" s="138">
        <v>4.1100000000000003</v>
      </c>
      <c r="AA2040" s="138">
        <v>3.93</v>
      </c>
    </row>
    <row r="2041" spans="1:27" ht="23.4" thickBot="1">
      <c r="A2041" s="115" t="s">
        <v>3704</v>
      </c>
      <c r="B2041" s="143">
        <v>4.51</v>
      </c>
      <c r="C2041" s="149">
        <v>1.64</v>
      </c>
      <c r="D2041" s="116">
        <f t="shared" si="65"/>
        <v>2023</v>
      </c>
      <c r="G2041" s="140" t="s">
        <v>1654</v>
      </c>
      <c r="H2041" s="116">
        <v>28</v>
      </c>
      <c r="I2041" s="116">
        <v>2023</v>
      </c>
      <c r="J2041" t="str">
        <f t="shared" si="63"/>
        <v>28/02/2023</v>
      </c>
      <c r="N2041" s="136" t="s">
        <v>337</v>
      </c>
      <c r="O2041" s="136">
        <v>4.6500000000000004</v>
      </c>
      <c r="P2041" s="136">
        <v>4.8099999999999996</v>
      </c>
      <c r="Q2041" s="136">
        <v>4.88</v>
      </c>
      <c r="R2041" s="136">
        <v>5</v>
      </c>
      <c r="S2041" s="136">
        <v>5.17</v>
      </c>
      <c r="T2041" s="136">
        <v>5.0199999999999996</v>
      </c>
      <c r="U2041" s="136">
        <v>4.8099999999999996</v>
      </c>
      <c r="V2041" s="136">
        <v>4.51</v>
      </c>
      <c r="W2041" s="136">
        <v>4.18</v>
      </c>
      <c r="X2041" s="136">
        <v>4.07</v>
      </c>
      <c r="Y2041" s="136">
        <v>3.92</v>
      </c>
      <c r="Z2041" s="136">
        <v>4.0999999999999996</v>
      </c>
      <c r="AA2041" s="136">
        <v>3.93</v>
      </c>
    </row>
    <row r="2042" spans="1:27" ht="23.4" thickBot="1">
      <c r="A2042" s="115" t="s">
        <v>3705</v>
      </c>
      <c r="B2042" s="144">
        <v>4.6100000000000003</v>
      </c>
      <c r="C2042" s="149">
        <v>1.68</v>
      </c>
      <c r="D2042" s="116">
        <f t="shared" si="65"/>
        <v>2023</v>
      </c>
      <c r="G2042" s="141" t="s">
        <v>1655</v>
      </c>
      <c r="H2042" s="116">
        <v>1</v>
      </c>
      <c r="I2042" s="116">
        <v>2023</v>
      </c>
      <c r="J2042" t="str">
        <f t="shared" si="63"/>
        <v>1/03/2023</v>
      </c>
      <c r="N2042" s="137">
        <v>44929</v>
      </c>
      <c r="O2042" s="138">
        <v>4.67</v>
      </c>
      <c r="P2042" s="138">
        <v>4.82</v>
      </c>
      <c r="Q2042" s="138">
        <v>4.9000000000000004</v>
      </c>
      <c r="R2042" s="138">
        <v>5.0199999999999996</v>
      </c>
      <c r="S2042" s="138">
        <v>5.2</v>
      </c>
      <c r="T2042" s="138">
        <v>5.0599999999999996</v>
      </c>
      <c r="U2042" s="138">
        <v>4.8899999999999997</v>
      </c>
      <c r="V2042" s="138">
        <v>4.6100000000000003</v>
      </c>
      <c r="W2042" s="138">
        <v>4.2699999999999996</v>
      </c>
      <c r="X2042" s="138">
        <v>4.17</v>
      </c>
      <c r="Y2042" s="138">
        <v>4.01</v>
      </c>
      <c r="Z2042" s="138">
        <v>4.17</v>
      </c>
      <c r="AA2042" s="138">
        <v>3.97</v>
      </c>
    </row>
    <row r="2043" spans="1:27" ht="23.4" thickBot="1">
      <c r="A2043" s="115" t="s">
        <v>3706</v>
      </c>
      <c r="B2043" s="143">
        <v>4.63</v>
      </c>
      <c r="C2043" s="149">
        <v>1.7</v>
      </c>
      <c r="D2043" s="116">
        <f t="shared" si="65"/>
        <v>2023</v>
      </c>
      <c r="G2043" s="140" t="s">
        <v>1655</v>
      </c>
      <c r="H2043" s="116">
        <v>2</v>
      </c>
      <c r="I2043" s="116">
        <v>2023</v>
      </c>
      <c r="J2043" t="str">
        <f t="shared" si="63"/>
        <v>2/03/2023</v>
      </c>
      <c r="N2043" s="135">
        <v>44960</v>
      </c>
      <c r="O2043" s="136">
        <v>4.75</v>
      </c>
      <c r="P2043" s="136">
        <v>4.8</v>
      </c>
      <c r="Q2043" s="136">
        <v>4.91</v>
      </c>
      <c r="R2043" s="136">
        <v>5.0199999999999996</v>
      </c>
      <c r="S2043" s="136">
        <v>5.18</v>
      </c>
      <c r="T2043" s="136">
        <v>5.04</v>
      </c>
      <c r="U2043" s="136">
        <v>4.8899999999999997</v>
      </c>
      <c r="V2043" s="136">
        <v>4.63</v>
      </c>
      <c r="W2043" s="136">
        <v>4.32</v>
      </c>
      <c r="X2043" s="136">
        <v>4.24</v>
      </c>
      <c r="Y2043" s="136">
        <v>4.08</v>
      </c>
      <c r="Z2043" s="136">
        <v>4.24</v>
      </c>
      <c r="AA2043" s="136">
        <v>4.03</v>
      </c>
    </row>
    <row r="2044" spans="1:27" ht="23.4" thickBot="1">
      <c r="A2044" s="115" t="s">
        <v>3707</v>
      </c>
      <c r="B2044" s="144">
        <v>4.5999999999999996</v>
      </c>
      <c r="C2044" s="149">
        <v>1.57</v>
      </c>
      <c r="D2044" s="116">
        <f t="shared" si="65"/>
        <v>2023</v>
      </c>
      <c r="G2044" s="141" t="s">
        <v>1655</v>
      </c>
      <c r="H2044" s="116">
        <v>3</v>
      </c>
      <c r="I2044" s="116">
        <v>2023</v>
      </c>
      <c r="J2044" t="str">
        <f t="shared" si="63"/>
        <v>3/03/2023</v>
      </c>
      <c r="N2044" s="137">
        <v>44988</v>
      </c>
      <c r="O2044" s="138">
        <v>4.75</v>
      </c>
      <c r="P2044" s="138">
        <v>4.79</v>
      </c>
      <c r="Q2044" s="138">
        <v>4.91</v>
      </c>
      <c r="R2044" s="138">
        <v>5.01</v>
      </c>
      <c r="S2044" s="138">
        <v>5.18</v>
      </c>
      <c r="T2044" s="138">
        <v>5.03</v>
      </c>
      <c r="U2044" s="138">
        <v>4.8600000000000003</v>
      </c>
      <c r="V2044" s="138">
        <v>4.5999999999999996</v>
      </c>
      <c r="W2044" s="138">
        <v>4.26</v>
      </c>
      <c r="X2044" s="138">
        <v>4.1500000000000004</v>
      </c>
      <c r="Y2044" s="138">
        <v>3.97</v>
      </c>
      <c r="Z2044" s="138">
        <v>4.12</v>
      </c>
      <c r="AA2044" s="138">
        <v>3.9</v>
      </c>
    </row>
    <row r="2045" spans="1:27" ht="23.4" thickBot="1">
      <c r="A2045" s="115" t="s">
        <v>3708</v>
      </c>
      <c r="B2045" s="143">
        <v>4.6100000000000003</v>
      </c>
      <c r="C2045" s="149">
        <v>1.61</v>
      </c>
      <c r="D2045" s="116">
        <f t="shared" si="65"/>
        <v>2023</v>
      </c>
      <c r="G2045" s="140" t="s">
        <v>1655</v>
      </c>
      <c r="H2045" s="116">
        <v>6</v>
      </c>
      <c r="I2045" s="116">
        <v>2023</v>
      </c>
      <c r="J2045" t="str">
        <f t="shared" si="63"/>
        <v>6/03/2023</v>
      </c>
      <c r="N2045" s="135">
        <v>45080</v>
      </c>
      <c r="O2045" s="136">
        <v>4.75</v>
      </c>
      <c r="P2045" s="136">
        <v>4.79</v>
      </c>
      <c r="Q2045" s="136">
        <v>4.93</v>
      </c>
      <c r="R2045" s="136">
        <v>5.0199999999999996</v>
      </c>
      <c r="S2045" s="136">
        <v>5.22</v>
      </c>
      <c r="T2045" s="136">
        <v>5.05</v>
      </c>
      <c r="U2045" s="136">
        <v>4.8899999999999997</v>
      </c>
      <c r="V2045" s="136">
        <v>4.6100000000000003</v>
      </c>
      <c r="W2045" s="136">
        <v>4.2699999999999996</v>
      </c>
      <c r="X2045" s="136">
        <v>4.16</v>
      </c>
      <c r="Y2045" s="136">
        <v>3.98</v>
      </c>
      <c r="Z2045" s="136">
        <v>4.1399999999999997</v>
      </c>
      <c r="AA2045" s="136">
        <v>3.92</v>
      </c>
    </row>
    <row r="2046" spans="1:27" ht="23.4" thickBot="1">
      <c r="A2046" s="115" t="s">
        <v>3709</v>
      </c>
      <c r="B2046" s="144">
        <v>4.66</v>
      </c>
      <c r="C2046" s="149">
        <v>1.64</v>
      </c>
      <c r="D2046" s="116">
        <f t="shared" si="65"/>
        <v>2023</v>
      </c>
      <c r="G2046" s="141" t="s">
        <v>1655</v>
      </c>
      <c r="H2046" s="116">
        <v>7</v>
      </c>
      <c r="I2046" s="116">
        <v>2023</v>
      </c>
      <c r="J2046" t="str">
        <f t="shared" si="63"/>
        <v>7/03/2023</v>
      </c>
      <c r="N2046" s="137">
        <v>45110</v>
      </c>
      <c r="O2046" s="138">
        <v>4.8</v>
      </c>
      <c r="P2046" s="138">
        <v>4.88</v>
      </c>
      <c r="Q2046" s="138">
        <v>5.04</v>
      </c>
      <c r="R2046" s="138">
        <v>5.12</v>
      </c>
      <c r="S2046" s="138">
        <v>5.32</v>
      </c>
      <c r="T2046" s="138">
        <v>5.22</v>
      </c>
      <c r="U2046" s="138">
        <v>5</v>
      </c>
      <c r="V2046" s="138">
        <v>4.66</v>
      </c>
      <c r="W2046" s="138">
        <v>4.3099999999999996</v>
      </c>
      <c r="X2046" s="138">
        <v>4.17</v>
      </c>
      <c r="Y2046" s="138">
        <v>3.97</v>
      </c>
      <c r="Z2046" s="138">
        <v>4.1100000000000003</v>
      </c>
      <c r="AA2046" s="138">
        <v>3.88</v>
      </c>
    </row>
    <row r="2047" spans="1:27" ht="23.4" thickBot="1">
      <c r="A2047" s="115" t="s">
        <v>3710</v>
      </c>
      <c r="B2047" s="143">
        <v>4.71</v>
      </c>
      <c r="C2047" s="149">
        <v>1.7</v>
      </c>
      <c r="D2047" s="116">
        <f t="shared" si="65"/>
        <v>2023</v>
      </c>
      <c r="G2047" s="140" t="s">
        <v>1655</v>
      </c>
      <c r="H2047" s="116">
        <v>8</v>
      </c>
      <c r="I2047" s="116">
        <v>2023</v>
      </c>
      <c r="J2047" t="str">
        <f t="shared" si="63"/>
        <v>8/03/2023</v>
      </c>
      <c r="N2047" s="135">
        <v>45141</v>
      </c>
      <c r="O2047" s="136">
        <v>4.7699999999999996</v>
      </c>
      <c r="P2047" s="136">
        <v>4.88</v>
      </c>
      <c r="Q2047" s="136">
        <v>5.0599999999999996</v>
      </c>
      <c r="R2047" s="136">
        <v>5.21</v>
      </c>
      <c r="S2047" s="136">
        <v>5.34</v>
      </c>
      <c r="T2047" s="136">
        <v>5.25</v>
      </c>
      <c r="U2047" s="136">
        <v>5.05</v>
      </c>
      <c r="V2047" s="136">
        <v>4.71</v>
      </c>
      <c r="W2047" s="136">
        <v>4.34</v>
      </c>
      <c r="X2047" s="136">
        <v>4.1900000000000004</v>
      </c>
      <c r="Y2047" s="136">
        <v>3.98</v>
      </c>
      <c r="Z2047" s="136">
        <v>4.1100000000000003</v>
      </c>
      <c r="AA2047" s="136">
        <v>3.88</v>
      </c>
    </row>
    <row r="2048" spans="1:27" ht="23.4" thickBot="1">
      <c r="A2048" s="115" t="s">
        <v>3711</v>
      </c>
      <c r="B2048" s="144">
        <v>4.5599999999999996</v>
      </c>
      <c r="C2048" s="149">
        <v>1.71</v>
      </c>
      <c r="D2048" s="116">
        <f t="shared" si="65"/>
        <v>2023</v>
      </c>
      <c r="G2048" s="141" t="s">
        <v>1655</v>
      </c>
      <c r="H2048" s="116">
        <v>9</v>
      </c>
      <c r="I2048" s="116">
        <v>2023</v>
      </c>
      <c r="J2048" t="str">
        <f t="shared" si="63"/>
        <v>9/03/2023</v>
      </c>
      <c r="N2048" s="137">
        <v>45172</v>
      </c>
      <c r="O2048" s="138">
        <v>4.83</v>
      </c>
      <c r="P2048" s="138">
        <v>4.96</v>
      </c>
      <c r="Q2048" s="138">
        <v>5.05</v>
      </c>
      <c r="R2048" s="138">
        <v>5.19</v>
      </c>
      <c r="S2048" s="138">
        <v>5.32</v>
      </c>
      <c r="T2048" s="138">
        <v>5.18</v>
      </c>
      <c r="U2048" s="138">
        <v>4.9000000000000004</v>
      </c>
      <c r="V2048" s="138">
        <v>4.5599999999999996</v>
      </c>
      <c r="W2048" s="138">
        <v>4.22</v>
      </c>
      <c r="X2048" s="138">
        <v>4.0999999999999996</v>
      </c>
      <c r="Y2048" s="138">
        <v>3.93</v>
      </c>
      <c r="Z2048" s="138">
        <v>4.09</v>
      </c>
      <c r="AA2048" s="138">
        <v>3.88</v>
      </c>
    </row>
    <row r="2049" spans="1:27" ht="23.4" thickBot="1">
      <c r="A2049" s="115" t="s">
        <v>3712</v>
      </c>
      <c r="B2049" s="143">
        <v>4.3099999999999996</v>
      </c>
      <c r="C2049" s="149">
        <v>1.54</v>
      </c>
      <c r="D2049" s="116">
        <f t="shared" si="65"/>
        <v>2023</v>
      </c>
      <c r="G2049" s="140" t="s">
        <v>1655</v>
      </c>
      <c r="H2049" s="116">
        <v>10</v>
      </c>
      <c r="I2049" s="116">
        <v>2023</v>
      </c>
      <c r="J2049" t="str">
        <f t="shared" si="63"/>
        <v>10/03/2023</v>
      </c>
      <c r="N2049" s="135">
        <v>45202</v>
      </c>
      <c r="O2049" s="136">
        <v>4.8099999999999996</v>
      </c>
      <c r="P2049" s="136">
        <v>4.91</v>
      </c>
      <c r="Q2049" s="136">
        <v>5.01</v>
      </c>
      <c r="R2049" s="136">
        <v>5.08</v>
      </c>
      <c r="S2049" s="136">
        <v>5.17</v>
      </c>
      <c r="T2049" s="136">
        <v>4.9000000000000004</v>
      </c>
      <c r="U2049" s="136">
        <v>4.5999999999999996</v>
      </c>
      <c r="V2049" s="136">
        <v>4.3099999999999996</v>
      </c>
      <c r="W2049" s="136">
        <v>3.96</v>
      </c>
      <c r="X2049" s="136">
        <v>3.86</v>
      </c>
      <c r="Y2049" s="136">
        <v>3.7</v>
      </c>
      <c r="Z2049" s="136">
        <v>3.9</v>
      </c>
      <c r="AA2049" s="136">
        <v>3.7</v>
      </c>
    </row>
    <row r="2050" spans="1:27" ht="23.4" thickBot="1">
      <c r="A2050" s="115" t="s">
        <v>3713</v>
      </c>
      <c r="B2050" s="144">
        <v>3.88</v>
      </c>
      <c r="C2050" s="149">
        <v>1.54</v>
      </c>
      <c r="D2050" s="116">
        <f t="shared" si="65"/>
        <v>2023</v>
      </c>
      <c r="G2050" s="141" t="s">
        <v>1655</v>
      </c>
      <c r="H2050" s="116">
        <v>13</v>
      </c>
      <c r="I2050" s="116">
        <v>2023</v>
      </c>
      <c r="J2050" t="str">
        <f t="shared" ref="J2050:J2113" si="66">H2050&amp;"/"&amp;G2050&amp;"/"&amp;I2050</f>
        <v>13/03/2023</v>
      </c>
      <c r="N2050" s="138" t="s">
        <v>338</v>
      </c>
      <c r="O2050" s="138">
        <v>4.62</v>
      </c>
      <c r="P2050" s="138">
        <v>4.8099999999999996</v>
      </c>
      <c r="Q2050" s="138">
        <v>4.87</v>
      </c>
      <c r="R2050" s="138">
        <v>4.87</v>
      </c>
      <c r="S2050" s="138">
        <v>4.8099999999999996</v>
      </c>
      <c r="T2050" s="138">
        <v>4.3</v>
      </c>
      <c r="U2050" s="138">
        <v>4.03</v>
      </c>
      <c r="V2050" s="138">
        <v>3.88</v>
      </c>
      <c r="W2050" s="138">
        <v>3.68</v>
      </c>
      <c r="X2050" s="138">
        <v>3.65</v>
      </c>
      <c r="Y2050" s="138">
        <v>3.55</v>
      </c>
      <c r="Z2050" s="138">
        <v>3.85</v>
      </c>
      <c r="AA2050" s="138">
        <v>3.7</v>
      </c>
    </row>
    <row r="2051" spans="1:27" ht="23.4" thickBot="1">
      <c r="A2051" s="115" t="s">
        <v>3714</v>
      </c>
      <c r="B2051" s="143">
        <v>4.05</v>
      </c>
      <c r="C2051" s="149">
        <v>1.57</v>
      </c>
      <c r="D2051" s="116">
        <f t="shared" si="65"/>
        <v>2023</v>
      </c>
      <c r="G2051" s="140" t="s">
        <v>1655</v>
      </c>
      <c r="H2051" s="116">
        <v>14</v>
      </c>
      <c r="I2051" s="116">
        <v>2023</v>
      </c>
      <c r="J2051" t="str">
        <f t="shared" si="66"/>
        <v>14/03/2023</v>
      </c>
      <c r="N2051" s="136" t="s">
        <v>339</v>
      </c>
      <c r="O2051" s="136">
        <v>4.47</v>
      </c>
      <c r="P2051" s="136">
        <v>4.7699999999999996</v>
      </c>
      <c r="Q2051" s="136">
        <v>4.88</v>
      </c>
      <c r="R2051" s="136">
        <v>4.95</v>
      </c>
      <c r="S2051" s="136">
        <v>4.93</v>
      </c>
      <c r="T2051" s="136">
        <v>4.45</v>
      </c>
      <c r="U2051" s="136">
        <v>4.2</v>
      </c>
      <c r="V2051" s="136">
        <v>4.05</v>
      </c>
      <c r="W2051" s="136">
        <v>3.78</v>
      </c>
      <c r="X2051" s="136">
        <v>3.74</v>
      </c>
      <c r="Y2051" s="136">
        <v>3.64</v>
      </c>
      <c r="Z2051" s="136">
        <v>3.91</v>
      </c>
      <c r="AA2051" s="136">
        <v>3.77</v>
      </c>
    </row>
    <row r="2052" spans="1:27" ht="23.4" thickBot="1">
      <c r="A2052" s="115" t="s">
        <v>3715</v>
      </c>
      <c r="B2052" s="144">
        <v>3.83</v>
      </c>
      <c r="C2052" s="149">
        <v>1.51</v>
      </c>
      <c r="D2052" s="116">
        <f t="shared" si="65"/>
        <v>2023</v>
      </c>
      <c r="G2052" s="141" t="s">
        <v>1655</v>
      </c>
      <c r="H2052" s="116">
        <v>15</v>
      </c>
      <c r="I2052" s="116">
        <v>2023</v>
      </c>
      <c r="J2052" t="str">
        <f t="shared" si="66"/>
        <v>15/03/2023</v>
      </c>
      <c r="N2052" s="138" t="s">
        <v>340</v>
      </c>
      <c r="O2052" s="138">
        <v>4.2300000000000004</v>
      </c>
      <c r="P2052" s="138">
        <v>4.5599999999999996</v>
      </c>
      <c r="Q2052" s="138">
        <v>4.75</v>
      </c>
      <c r="R2052" s="138">
        <v>4.8499999999999996</v>
      </c>
      <c r="S2052" s="138">
        <v>4.7300000000000004</v>
      </c>
      <c r="T2052" s="138">
        <v>4.1900000000000004</v>
      </c>
      <c r="U2052" s="138">
        <v>3.93</v>
      </c>
      <c r="V2052" s="138">
        <v>3.83</v>
      </c>
      <c r="W2052" s="138">
        <v>3.59</v>
      </c>
      <c r="X2052" s="138">
        <v>3.57</v>
      </c>
      <c r="Y2052" s="138">
        <v>3.51</v>
      </c>
      <c r="Z2052" s="138">
        <v>3.82</v>
      </c>
      <c r="AA2052" s="138">
        <v>3.7</v>
      </c>
    </row>
    <row r="2053" spans="1:27" ht="23.4" thickBot="1">
      <c r="A2053" s="115" t="s">
        <v>3716</v>
      </c>
      <c r="B2053" s="143">
        <v>3.99</v>
      </c>
      <c r="C2053" s="149">
        <v>1.56</v>
      </c>
      <c r="D2053" s="116">
        <f t="shared" si="65"/>
        <v>2023</v>
      </c>
      <c r="G2053" s="140" t="s">
        <v>1655</v>
      </c>
      <c r="H2053" s="116">
        <v>16</v>
      </c>
      <c r="I2053" s="116">
        <v>2023</v>
      </c>
      <c r="J2053" t="str">
        <f t="shared" si="66"/>
        <v>16/03/2023</v>
      </c>
      <c r="N2053" s="136" t="s">
        <v>341</v>
      </c>
      <c r="O2053" s="136">
        <v>4.22</v>
      </c>
      <c r="P2053" s="136">
        <v>4.66</v>
      </c>
      <c r="Q2053" s="136">
        <v>4.74</v>
      </c>
      <c r="R2053" s="136">
        <v>4.92</v>
      </c>
      <c r="S2053" s="136">
        <v>4.9400000000000004</v>
      </c>
      <c r="T2053" s="136">
        <v>4.49</v>
      </c>
      <c r="U2053" s="136">
        <v>4.1399999999999997</v>
      </c>
      <c r="V2053" s="136">
        <v>3.99</v>
      </c>
      <c r="W2053" s="136">
        <v>3.72</v>
      </c>
      <c r="X2053" s="136">
        <v>3.67</v>
      </c>
      <c r="Y2053" s="136">
        <v>3.56</v>
      </c>
      <c r="Z2053" s="136">
        <v>3.87</v>
      </c>
      <c r="AA2053" s="136">
        <v>3.71</v>
      </c>
    </row>
    <row r="2054" spans="1:27" ht="23.4" thickBot="1">
      <c r="A2054" s="115" t="s">
        <v>3717</v>
      </c>
      <c r="B2054" s="144">
        <v>3.68</v>
      </c>
      <c r="C2054" s="149">
        <v>1.57</v>
      </c>
      <c r="D2054" s="116">
        <f t="shared" si="65"/>
        <v>2023</v>
      </c>
      <c r="G2054" s="141" t="s">
        <v>1655</v>
      </c>
      <c r="H2054" s="116">
        <v>17</v>
      </c>
      <c r="I2054" s="116">
        <v>2023</v>
      </c>
      <c r="J2054" t="str">
        <f t="shared" si="66"/>
        <v>17/03/2023</v>
      </c>
      <c r="N2054" s="138" t="s">
        <v>342</v>
      </c>
      <c r="O2054" s="138">
        <v>4.3099999999999996</v>
      </c>
      <c r="P2054" s="138">
        <v>4.51</v>
      </c>
      <c r="Q2054" s="138">
        <v>4.5199999999999996</v>
      </c>
      <c r="R2054" s="138">
        <v>4.79</v>
      </c>
      <c r="S2054" s="138">
        <v>4.71</v>
      </c>
      <c r="T2054" s="138">
        <v>4.26</v>
      </c>
      <c r="U2054" s="138">
        <v>3.81</v>
      </c>
      <c r="V2054" s="138">
        <v>3.68</v>
      </c>
      <c r="W2054" s="138">
        <v>3.44</v>
      </c>
      <c r="X2054" s="138">
        <v>3.45</v>
      </c>
      <c r="Y2054" s="138">
        <v>3.39</v>
      </c>
      <c r="Z2054" s="138">
        <v>3.76</v>
      </c>
      <c r="AA2054" s="138">
        <v>3.6</v>
      </c>
    </row>
    <row r="2055" spans="1:27" ht="23.4" thickBot="1">
      <c r="A2055" s="115" t="s">
        <v>3718</v>
      </c>
      <c r="B2055" s="143">
        <v>3.77</v>
      </c>
      <c r="C2055" s="149">
        <v>1.59</v>
      </c>
      <c r="D2055" s="116">
        <f t="shared" si="65"/>
        <v>2023</v>
      </c>
      <c r="G2055" s="140" t="s">
        <v>1655</v>
      </c>
      <c r="H2055" s="116">
        <v>20</v>
      </c>
      <c r="I2055" s="116">
        <v>2023</v>
      </c>
      <c r="J2055" t="str">
        <f t="shared" si="66"/>
        <v>20/03/2023</v>
      </c>
      <c r="N2055" s="136" t="s">
        <v>343</v>
      </c>
      <c r="O2055" s="136">
        <v>4.34</v>
      </c>
      <c r="P2055" s="136">
        <v>4.5599999999999996</v>
      </c>
      <c r="Q2055" s="136">
        <v>4.8099999999999996</v>
      </c>
      <c r="R2055" s="136">
        <v>4.84</v>
      </c>
      <c r="S2055" s="136">
        <v>4.8</v>
      </c>
      <c r="T2055" s="136">
        <v>4.34</v>
      </c>
      <c r="U2055" s="136">
        <v>3.92</v>
      </c>
      <c r="V2055" s="136">
        <v>3.77</v>
      </c>
      <c r="W2055" s="136">
        <v>3.56</v>
      </c>
      <c r="X2055" s="136">
        <v>3.55</v>
      </c>
      <c r="Y2055" s="136">
        <v>3.47</v>
      </c>
      <c r="Z2055" s="136">
        <v>3.83</v>
      </c>
      <c r="AA2055" s="136">
        <v>3.65</v>
      </c>
    </row>
    <row r="2056" spans="1:27" ht="23.4" thickBot="1">
      <c r="A2056" s="115" t="s">
        <v>3719</v>
      </c>
      <c r="B2056" s="144">
        <v>3.98</v>
      </c>
      <c r="C2056" s="149">
        <v>1.6</v>
      </c>
      <c r="D2056" s="116">
        <f t="shared" si="65"/>
        <v>2023</v>
      </c>
      <c r="G2056" s="141" t="s">
        <v>1655</v>
      </c>
      <c r="H2056" s="116">
        <v>21</v>
      </c>
      <c r="I2056" s="116">
        <v>2023</v>
      </c>
      <c r="J2056" t="str">
        <f t="shared" si="66"/>
        <v>21/03/2023</v>
      </c>
      <c r="N2056" s="138" t="s">
        <v>344</v>
      </c>
      <c r="O2056" s="138">
        <v>4.07</v>
      </c>
      <c r="P2056" s="138">
        <v>4.5</v>
      </c>
      <c r="Q2056" s="138">
        <v>4.78</v>
      </c>
      <c r="R2056" s="138">
        <v>4.8899999999999997</v>
      </c>
      <c r="S2056" s="138">
        <v>4.96</v>
      </c>
      <c r="T2056" s="138">
        <v>4.68</v>
      </c>
      <c r="U2056" s="138">
        <v>4.17</v>
      </c>
      <c r="V2056" s="138">
        <v>3.98</v>
      </c>
      <c r="W2056" s="138">
        <v>3.73</v>
      </c>
      <c r="X2056" s="138">
        <v>3.68</v>
      </c>
      <c r="Y2056" s="138">
        <v>3.59</v>
      </c>
      <c r="Z2056" s="138">
        <v>3.9</v>
      </c>
      <c r="AA2056" s="138">
        <v>3.73</v>
      </c>
    </row>
    <row r="2057" spans="1:27" ht="23.4" thickBot="1">
      <c r="A2057" s="115" t="s">
        <v>3720</v>
      </c>
      <c r="B2057" s="143">
        <v>3.76</v>
      </c>
      <c r="C2057" s="149">
        <v>1.5</v>
      </c>
      <c r="D2057" s="116">
        <f t="shared" si="65"/>
        <v>2023</v>
      </c>
      <c r="G2057" s="140" t="s">
        <v>1655</v>
      </c>
      <c r="H2057" s="116">
        <v>22</v>
      </c>
      <c r="I2057" s="116">
        <v>2023</v>
      </c>
      <c r="J2057" t="str">
        <f t="shared" si="66"/>
        <v>22/03/2023</v>
      </c>
      <c r="N2057" s="136" t="s">
        <v>345</v>
      </c>
      <c r="O2057" s="136">
        <v>4.16</v>
      </c>
      <c r="P2057" s="136">
        <v>4.5599999999999996</v>
      </c>
      <c r="Q2057" s="136">
        <v>4.79</v>
      </c>
      <c r="R2057" s="136">
        <v>4.91</v>
      </c>
      <c r="S2057" s="136">
        <v>4.95</v>
      </c>
      <c r="T2057" s="136">
        <v>4.5599999999999996</v>
      </c>
      <c r="U2057" s="136">
        <v>3.96</v>
      </c>
      <c r="V2057" s="136">
        <v>3.76</v>
      </c>
      <c r="W2057" s="136">
        <v>3.54</v>
      </c>
      <c r="X2057" s="136">
        <v>3.53</v>
      </c>
      <c r="Y2057" s="136">
        <v>3.48</v>
      </c>
      <c r="Z2057" s="136">
        <v>3.83</v>
      </c>
      <c r="AA2057" s="136">
        <v>3.68</v>
      </c>
    </row>
    <row r="2058" spans="1:27" ht="23.4" thickBot="1">
      <c r="A2058" s="115" t="s">
        <v>3721</v>
      </c>
      <c r="B2058" s="144">
        <v>3.57</v>
      </c>
      <c r="C2058" s="149">
        <v>1.5</v>
      </c>
      <c r="D2058" s="116">
        <f t="shared" si="65"/>
        <v>2023</v>
      </c>
      <c r="G2058" s="141" t="s">
        <v>1655</v>
      </c>
      <c r="H2058" s="116">
        <v>23</v>
      </c>
      <c r="I2058" s="116">
        <v>2023</v>
      </c>
      <c r="J2058" t="str">
        <f t="shared" si="66"/>
        <v>23/03/2023</v>
      </c>
      <c r="N2058" s="138" t="s">
        <v>346</v>
      </c>
      <c r="O2058" s="138">
        <v>4.26</v>
      </c>
      <c r="P2058" s="138">
        <v>4.4800000000000004</v>
      </c>
      <c r="Q2058" s="138">
        <v>4.7300000000000004</v>
      </c>
      <c r="R2058" s="138">
        <v>4.84</v>
      </c>
      <c r="S2058" s="138">
        <v>4.8</v>
      </c>
      <c r="T2058" s="138">
        <v>4.38</v>
      </c>
      <c r="U2058" s="138">
        <v>3.76</v>
      </c>
      <c r="V2058" s="138">
        <v>3.57</v>
      </c>
      <c r="W2058" s="138">
        <v>3.39</v>
      </c>
      <c r="X2058" s="138">
        <v>3.39</v>
      </c>
      <c r="Y2058" s="138">
        <v>3.38</v>
      </c>
      <c r="Z2058" s="138">
        <v>3.78</v>
      </c>
      <c r="AA2058" s="138">
        <v>3.66</v>
      </c>
    </row>
    <row r="2059" spans="1:27" ht="23.4" thickBot="1">
      <c r="A2059" s="115" t="s">
        <v>3722</v>
      </c>
      <c r="B2059" s="143">
        <v>3.58</v>
      </c>
      <c r="C2059" s="149">
        <v>1.51</v>
      </c>
      <c r="D2059" s="116">
        <f t="shared" si="65"/>
        <v>2023</v>
      </c>
      <c r="G2059" s="140" t="s">
        <v>1655</v>
      </c>
      <c r="H2059" s="116">
        <v>24</v>
      </c>
      <c r="I2059" s="116">
        <v>2023</v>
      </c>
      <c r="J2059" t="str">
        <f t="shared" si="66"/>
        <v>24/03/2023</v>
      </c>
      <c r="N2059" s="136" t="s">
        <v>347</v>
      </c>
      <c r="O2059" s="136">
        <v>4.28</v>
      </c>
      <c r="P2059" s="136">
        <v>4.4800000000000004</v>
      </c>
      <c r="Q2059" s="136">
        <v>4.74</v>
      </c>
      <c r="R2059" s="136">
        <v>4.78</v>
      </c>
      <c r="S2059" s="136">
        <v>4.76</v>
      </c>
      <c r="T2059" s="136">
        <v>4.32</v>
      </c>
      <c r="U2059" s="136">
        <v>3.76</v>
      </c>
      <c r="V2059" s="136">
        <v>3.58</v>
      </c>
      <c r="W2059" s="136">
        <v>3.41</v>
      </c>
      <c r="X2059" s="136">
        <v>3.4</v>
      </c>
      <c r="Y2059" s="136">
        <v>3.38</v>
      </c>
      <c r="Z2059" s="136">
        <v>3.77</v>
      </c>
      <c r="AA2059" s="136">
        <v>3.64</v>
      </c>
    </row>
    <row r="2060" spans="1:27" ht="23.4" thickBot="1">
      <c r="A2060" s="115" t="s">
        <v>3723</v>
      </c>
      <c r="B2060" s="144">
        <v>3.79</v>
      </c>
      <c r="C2060" s="149">
        <v>1.62</v>
      </c>
      <c r="D2060" s="116">
        <f t="shared" si="65"/>
        <v>2023</v>
      </c>
      <c r="G2060" s="141" t="s">
        <v>1655</v>
      </c>
      <c r="H2060" s="116">
        <v>27</v>
      </c>
      <c r="I2060" s="116">
        <v>2023</v>
      </c>
      <c r="J2060" t="str">
        <f t="shared" si="66"/>
        <v>27/03/2023</v>
      </c>
      <c r="N2060" s="138" t="s">
        <v>348</v>
      </c>
      <c r="O2060" s="138">
        <v>4.22</v>
      </c>
      <c r="P2060" s="138">
        <v>4.47</v>
      </c>
      <c r="Q2060" s="138">
        <v>4.91</v>
      </c>
      <c r="R2060" s="138">
        <v>4.9000000000000004</v>
      </c>
      <c r="S2060" s="138">
        <v>4.8600000000000003</v>
      </c>
      <c r="T2060" s="138">
        <v>4.51</v>
      </c>
      <c r="U2060" s="138">
        <v>3.94</v>
      </c>
      <c r="V2060" s="138">
        <v>3.79</v>
      </c>
      <c r="W2060" s="138">
        <v>3.59</v>
      </c>
      <c r="X2060" s="138">
        <v>3.57</v>
      </c>
      <c r="Y2060" s="138">
        <v>3.53</v>
      </c>
      <c r="Z2060" s="138">
        <v>3.9</v>
      </c>
      <c r="AA2060" s="138">
        <v>3.77</v>
      </c>
    </row>
    <row r="2061" spans="1:27" ht="23.4" thickBot="1">
      <c r="A2061" s="115" t="s">
        <v>3724</v>
      </c>
      <c r="B2061" s="143">
        <v>3.84</v>
      </c>
      <c r="C2061" s="149">
        <v>1.57</v>
      </c>
      <c r="D2061" s="116">
        <f t="shared" si="65"/>
        <v>2023</v>
      </c>
      <c r="G2061" s="140" t="s">
        <v>1655</v>
      </c>
      <c r="H2061" s="116">
        <v>28</v>
      </c>
      <c r="I2061" s="116">
        <v>2023</v>
      </c>
      <c r="J2061" t="str">
        <f t="shared" si="66"/>
        <v>28/03/2023</v>
      </c>
      <c r="N2061" s="136" t="s">
        <v>349</v>
      </c>
      <c r="O2061" s="136">
        <v>4.24</v>
      </c>
      <c r="P2061" s="136">
        <v>4.3899999999999997</v>
      </c>
      <c r="Q2061" s="136">
        <v>4.8</v>
      </c>
      <c r="R2061" s="136">
        <v>4.8600000000000003</v>
      </c>
      <c r="S2061" s="136">
        <v>4.9000000000000004</v>
      </c>
      <c r="T2061" s="136">
        <v>4.55</v>
      </c>
      <c r="U2061" s="136">
        <v>4.0199999999999996</v>
      </c>
      <c r="V2061" s="136">
        <v>3.84</v>
      </c>
      <c r="W2061" s="136">
        <v>3.63</v>
      </c>
      <c r="X2061" s="136">
        <v>3.6</v>
      </c>
      <c r="Y2061" s="136">
        <v>3.55</v>
      </c>
      <c r="Z2061" s="136">
        <v>3.9</v>
      </c>
      <c r="AA2061" s="136">
        <v>3.77</v>
      </c>
    </row>
    <row r="2062" spans="1:27" ht="23.4" thickBot="1">
      <c r="A2062" s="115" t="s">
        <v>3725</v>
      </c>
      <c r="B2062" s="144">
        <v>3.87</v>
      </c>
      <c r="C2062" s="149">
        <v>1.57</v>
      </c>
      <c r="D2062" s="116">
        <f t="shared" si="65"/>
        <v>2023</v>
      </c>
      <c r="G2062" s="141" t="s">
        <v>1655</v>
      </c>
      <c r="H2062" s="116">
        <v>29</v>
      </c>
      <c r="I2062" s="116">
        <v>2023</v>
      </c>
      <c r="J2062" t="str">
        <f t="shared" si="66"/>
        <v>29/03/2023</v>
      </c>
      <c r="N2062" s="138" t="s">
        <v>350</v>
      </c>
      <c r="O2062" s="138">
        <v>4.34</v>
      </c>
      <c r="P2062" s="138">
        <v>4.5</v>
      </c>
      <c r="Q2062" s="138">
        <v>4.8</v>
      </c>
      <c r="R2062" s="138">
        <v>4.91</v>
      </c>
      <c r="S2062" s="138">
        <v>4.92</v>
      </c>
      <c r="T2062" s="138">
        <v>4.59</v>
      </c>
      <c r="U2062" s="138">
        <v>4.08</v>
      </c>
      <c r="V2062" s="138">
        <v>3.87</v>
      </c>
      <c r="W2062" s="138">
        <v>3.67</v>
      </c>
      <c r="X2062" s="138">
        <v>3.62</v>
      </c>
      <c r="Y2062" s="138">
        <v>3.57</v>
      </c>
      <c r="Z2062" s="138">
        <v>3.91</v>
      </c>
      <c r="AA2062" s="138">
        <v>3.78</v>
      </c>
    </row>
    <row r="2063" spans="1:27" ht="23.4" thickBot="1">
      <c r="A2063" s="115" t="s">
        <v>3726</v>
      </c>
      <c r="B2063" s="143">
        <v>3.87</v>
      </c>
      <c r="C2063" s="149">
        <v>1.54</v>
      </c>
      <c r="D2063" s="116">
        <f t="shared" si="65"/>
        <v>2023</v>
      </c>
      <c r="G2063" s="140" t="s">
        <v>1655</v>
      </c>
      <c r="H2063" s="116">
        <v>30</v>
      </c>
      <c r="I2063" s="116">
        <v>2023</v>
      </c>
      <c r="J2063" t="str">
        <f t="shared" si="66"/>
        <v>30/03/2023</v>
      </c>
      <c r="N2063" s="136" t="s">
        <v>351</v>
      </c>
      <c r="O2063" s="136">
        <v>4.74</v>
      </c>
      <c r="P2063" s="136">
        <v>4.7699999999999996</v>
      </c>
      <c r="Q2063" s="136">
        <v>4.97</v>
      </c>
      <c r="R2063" s="136">
        <v>4.9400000000000004</v>
      </c>
      <c r="S2063" s="136">
        <v>4.92</v>
      </c>
      <c r="T2063" s="136">
        <v>4.63</v>
      </c>
      <c r="U2063" s="136">
        <v>4.0999999999999996</v>
      </c>
      <c r="V2063" s="136">
        <v>3.87</v>
      </c>
      <c r="W2063" s="136">
        <v>3.66</v>
      </c>
      <c r="X2063" s="136">
        <v>3.61</v>
      </c>
      <c r="Y2063" s="136">
        <v>3.55</v>
      </c>
      <c r="Z2063" s="136">
        <v>3.88</v>
      </c>
      <c r="AA2063" s="136">
        <v>3.74</v>
      </c>
    </row>
    <row r="2064" spans="1:27" ht="23.4" thickBot="1">
      <c r="A2064" s="115" t="s">
        <v>3727</v>
      </c>
      <c r="B2064" s="144">
        <v>3.81</v>
      </c>
      <c r="C2064" s="149">
        <v>1.51</v>
      </c>
      <c r="D2064" s="116">
        <f t="shared" si="65"/>
        <v>2023</v>
      </c>
      <c r="G2064" s="141" t="s">
        <v>1655</v>
      </c>
      <c r="H2064" s="116">
        <v>31</v>
      </c>
      <c r="I2064" s="116">
        <v>2023</v>
      </c>
      <c r="J2064" t="str">
        <f t="shared" si="66"/>
        <v>31/03/2023</v>
      </c>
      <c r="N2064" s="138" t="s">
        <v>352</v>
      </c>
      <c r="O2064" s="138">
        <v>4.74</v>
      </c>
      <c r="P2064" s="138">
        <v>4.79</v>
      </c>
      <c r="Q2064" s="138">
        <v>4.8499999999999996</v>
      </c>
      <c r="R2064" s="138">
        <v>4.97</v>
      </c>
      <c r="S2064" s="138">
        <v>4.9400000000000004</v>
      </c>
      <c r="T2064" s="138">
        <v>4.6399999999999997</v>
      </c>
      <c r="U2064" s="138">
        <v>4.0599999999999996</v>
      </c>
      <c r="V2064" s="138">
        <v>3.81</v>
      </c>
      <c r="W2064" s="138">
        <v>3.6</v>
      </c>
      <c r="X2064" s="138">
        <v>3.55</v>
      </c>
      <c r="Y2064" s="138">
        <v>3.48</v>
      </c>
      <c r="Z2064" s="138">
        <v>3.81</v>
      </c>
      <c r="AA2064" s="138">
        <v>3.67</v>
      </c>
    </row>
    <row r="2065" spans="1:27" ht="23.4" thickBot="1">
      <c r="A2065" s="115" t="s">
        <v>3728</v>
      </c>
      <c r="B2065" s="143">
        <v>3.73</v>
      </c>
      <c r="C2065" s="149">
        <v>1.5</v>
      </c>
      <c r="D2065" s="116">
        <f t="shared" si="65"/>
        <v>2023</v>
      </c>
      <c r="G2065" s="140" t="s">
        <v>1656</v>
      </c>
      <c r="H2065" s="116">
        <v>3</v>
      </c>
      <c r="I2065" s="116">
        <v>2023</v>
      </c>
      <c r="J2065" t="str">
        <f t="shared" si="66"/>
        <v>3/04/2023</v>
      </c>
      <c r="N2065" s="135">
        <v>44989</v>
      </c>
      <c r="O2065" s="136">
        <v>4.7</v>
      </c>
      <c r="P2065" s="136">
        <v>4.79</v>
      </c>
      <c r="Q2065" s="136">
        <v>4.9000000000000004</v>
      </c>
      <c r="R2065" s="136">
        <v>4.9800000000000004</v>
      </c>
      <c r="S2065" s="136">
        <v>4.88</v>
      </c>
      <c r="T2065" s="136">
        <v>4.5999999999999996</v>
      </c>
      <c r="U2065" s="136">
        <v>3.97</v>
      </c>
      <c r="V2065" s="136">
        <v>3.73</v>
      </c>
      <c r="W2065" s="136">
        <v>3.52</v>
      </c>
      <c r="X2065" s="136">
        <v>3.48</v>
      </c>
      <c r="Y2065" s="136">
        <v>3.43</v>
      </c>
      <c r="Z2065" s="136">
        <v>3.78</v>
      </c>
      <c r="AA2065" s="136">
        <v>3.64</v>
      </c>
    </row>
    <row r="2066" spans="1:27" ht="23.4" thickBot="1">
      <c r="A2066" s="115" t="s">
        <v>3729</v>
      </c>
      <c r="B2066" s="144">
        <v>3.6</v>
      </c>
      <c r="C2066" s="149">
        <v>1.48</v>
      </c>
      <c r="D2066" s="116">
        <f t="shared" si="65"/>
        <v>2023</v>
      </c>
      <c r="G2066" s="141" t="s">
        <v>1656</v>
      </c>
      <c r="H2066" s="116">
        <v>4</v>
      </c>
      <c r="I2066" s="116">
        <v>2023</v>
      </c>
      <c r="J2066" t="str">
        <f t="shared" si="66"/>
        <v>4/04/2023</v>
      </c>
      <c r="N2066" s="137">
        <v>45020</v>
      </c>
      <c r="O2066" s="138">
        <v>4.66</v>
      </c>
      <c r="P2066" s="138">
        <v>4.8</v>
      </c>
      <c r="Q2066" s="138">
        <v>4.88</v>
      </c>
      <c r="R2066" s="138">
        <v>4.9000000000000004</v>
      </c>
      <c r="S2066" s="138">
        <v>4.8</v>
      </c>
      <c r="T2066" s="138">
        <v>4.5</v>
      </c>
      <c r="U2066" s="138">
        <v>3.84</v>
      </c>
      <c r="V2066" s="138">
        <v>3.6</v>
      </c>
      <c r="W2066" s="138">
        <v>3.39</v>
      </c>
      <c r="X2066" s="138">
        <v>3.38</v>
      </c>
      <c r="Y2066" s="138">
        <v>3.35</v>
      </c>
      <c r="Z2066" s="138">
        <v>3.72</v>
      </c>
      <c r="AA2066" s="138">
        <v>3.6</v>
      </c>
    </row>
    <row r="2067" spans="1:27" ht="23.4" thickBot="1">
      <c r="A2067" s="115" t="s">
        <v>3730</v>
      </c>
      <c r="B2067" s="143">
        <v>3.55</v>
      </c>
      <c r="C2067" s="149">
        <v>1.45</v>
      </c>
      <c r="D2067" s="116">
        <f t="shared" ref="D2067:D2130" si="67">YEAR(A2067)</f>
        <v>2023</v>
      </c>
      <c r="G2067" s="140" t="s">
        <v>1656</v>
      </c>
      <c r="H2067" s="116">
        <v>5</v>
      </c>
      <c r="I2067" s="116">
        <v>2023</v>
      </c>
      <c r="J2067" t="str">
        <f t="shared" si="66"/>
        <v>5/04/2023</v>
      </c>
      <c r="N2067" s="135">
        <v>45050</v>
      </c>
      <c r="O2067" s="136">
        <v>4.62</v>
      </c>
      <c r="P2067" s="136">
        <v>4.7699999999999996</v>
      </c>
      <c r="Q2067" s="136">
        <v>4.8600000000000003</v>
      </c>
      <c r="R2067" s="136">
        <v>4.9000000000000004</v>
      </c>
      <c r="S2067" s="136">
        <v>4.82</v>
      </c>
      <c r="T2067" s="136">
        <v>4.43</v>
      </c>
      <c r="U2067" s="136">
        <v>3.79</v>
      </c>
      <c r="V2067" s="136">
        <v>3.55</v>
      </c>
      <c r="W2067" s="136">
        <v>3.36</v>
      </c>
      <c r="X2067" s="136">
        <v>3.34</v>
      </c>
      <c r="Y2067" s="136">
        <v>3.3</v>
      </c>
      <c r="Z2067" s="136">
        <v>3.67</v>
      </c>
      <c r="AA2067" s="136">
        <v>3.56</v>
      </c>
    </row>
    <row r="2068" spans="1:27" ht="23.4" thickBot="1">
      <c r="A2068" s="115" t="s">
        <v>3731</v>
      </c>
      <c r="B2068" s="144">
        <v>3.59</v>
      </c>
      <c r="C2068" s="149">
        <v>1.41</v>
      </c>
      <c r="D2068" s="116">
        <f t="shared" si="67"/>
        <v>2023</v>
      </c>
      <c r="G2068" s="141" t="s">
        <v>1656</v>
      </c>
      <c r="H2068" s="116">
        <v>6</v>
      </c>
      <c r="I2068" s="116">
        <v>2023</v>
      </c>
      <c r="J2068" t="str">
        <f t="shared" si="66"/>
        <v>6/04/2023</v>
      </c>
      <c r="N2068" s="137">
        <v>45081</v>
      </c>
      <c r="O2068" s="138">
        <v>4.57</v>
      </c>
      <c r="P2068" s="138">
        <v>4.8499999999999996</v>
      </c>
      <c r="Q2068" s="138">
        <v>4.91</v>
      </c>
      <c r="R2068" s="138">
        <v>4.9800000000000004</v>
      </c>
      <c r="S2068" s="138">
        <v>4.93</v>
      </c>
      <c r="T2068" s="138">
        <v>4.51</v>
      </c>
      <c r="U2068" s="138">
        <v>3.82</v>
      </c>
      <c r="V2068" s="138">
        <v>3.59</v>
      </c>
      <c r="W2068" s="138">
        <v>3.37</v>
      </c>
      <c r="X2068" s="138">
        <v>3.34</v>
      </c>
      <c r="Y2068" s="138">
        <v>3.3</v>
      </c>
      <c r="Z2068" s="138">
        <v>3.66</v>
      </c>
      <c r="AA2068" s="138">
        <v>3.54</v>
      </c>
    </row>
    <row r="2069" spans="1:27" ht="23.4" thickBot="1">
      <c r="A2069" s="115" t="s">
        <v>3732</v>
      </c>
      <c r="B2069" s="143">
        <v>3.72</v>
      </c>
      <c r="C2069" s="149">
        <v>1.46</v>
      </c>
      <c r="D2069" s="116">
        <f t="shared" si="67"/>
        <v>2023</v>
      </c>
      <c r="G2069" s="140" t="s">
        <v>1656</v>
      </c>
      <c r="H2069" s="116">
        <v>7</v>
      </c>
      <c r="I2069" s="116">
        <v>2023</v>
      </c>
      <c r="J2069" t="str">
        <f t="shared" si="66"/>
        <v>7/04/2023</v>
      </c>
      <c r="N2069" s="135">
        <v>45111</v>
      </c>
      <c r="O2069" s="136">
        <v>4.5599999999999996</v>
      </c>
      <c r="P2069" s="136">
        <v>4.9000000000000004</v>
      </c>
      <c r="Q2069" s="136">
        <v>4.95</v>
      </c>
      <c r="R2069" s="136">
        <v>5.07</v>
      </c>
      <c r="S2069" s="136">
        <v>4.95</v>
      </c>
      <c r="T2069" s="136">
        <v>4.6100000000000003</v>
      </c>
      <c r="U2069" s="136">
        <v>3.97</v>
      </c>
      <c r="V2069" s="136">
        <v>3.72</v>
      </c>
      <c r="W2069" s="136">
        <v>3.49</v>
      </c>
      <c r="X2069" s="136">
        <v>3.45</v>
      </c>
      <c r="Y2069" s="136">
        <v>3.39</v>
      </c>
      <c r="Z2069" s="136">
        <v>3.73</v>
      </c>
      <c r="AA2069" s="136">
        <v>3.61</v>
      </c>
    </row>
    <row r="2070" spans="1:27" ht="23.4" thickBot="1">
      <c r="A2070" s="115" t="s">
        <v>3733</v>
      </c>
      <c r="B2070" s="144">
        <v>3.75</v>
      </c>
      <c r="C2070" s="149">
        <v>1.46</v>
      </c>
      <c r="D2070" s="116">
        <f t="shared" si="67"/>
        <v>2023</v>
      </c>
      <c r="G2070" s="141" t="s">
        <v>1656</v>
      </c>
      <c r="H2070" s="116">
        <v>10</v>
      </c>
      <c r="I2070" s="116">
        <v>2023</v>
      </c>
      <c r="J2070" t="str">
        <f t="shared" si="66"/>
        <v>10/04/2023</v>
      </c>
      <c r="N2070" s="137">
        <v>45203</v>
      </c>
      <c r="O2070" s="138">
        <v>4.53</v>
      </c>
      <c r="P2070" s="138">
        <v>4.8899999999999997</v>
      </c>
      <c r="Q2070" s="138">
        <v>5.08</v>
      </c>
      <c r="R2070" s="138">
        <v>5.08</v>
      </c>
      <c r="S2070" s="138">
        <v>4.9800000000000004</v>
      </c>
      <c r="T2070" s="138">
        <v>4.6500000000000004</v>
      </c>
      <c r="U2070" s="138">
        <v>4</v>
      </c>
      <c r="V2070" s="138">
        <v>3.75</v>
      </c>
      <c r="W2070" s="138">
        <v>3.52</v>
      </c>
      <c r="X2070" s="138">
        <v>3.47</v>
      </c>
      <c r="Y2070" s="138">
        <v>3.41</v>
      </c>
      <c r="Z2070" s="138">
        <v>3.74</v>
      </c>
      <c r="AA2070" s="138">
        <v>3.62</v>
      </c>
    </row>
    <row r="2071" spans="1:27" ht="23.4" thickBot="1">
      <c r="A2071" s="115" t="s">
        <v>3734</v>
      </c>
      <c r="B2071" s="143">
        <v>3.76</v>
      </c>
      <c r="C2071" s="149">
        <v>1.44</v>
      </c>
      <c r="D2071" s="116">
        <f t="shared" si="67"/>
        <v>2023</v>
      </c>
      <c r="G2071" s="140" t="s">
        <v>1656</v>
      </c>
      <c r="H2071" s="116">
        <v>11</v>
      </c>
      <c r="I2071" s="116">
        <v>2023</v>
      </c>
      <c r="J2071" t="str">
        <f t="shared" si="66"/>
        <v>11/04/2023</v>
      </c>
      <c r="N2071" s="135">
        <v>45234</v>
      </c>
      <c r="O2071" s="136">
        <v>4.2699999999999996</v>
      </c>
      <c r="P2071" s="136">
        <v>4.8899999999999997</v>
      </c>
      <c r="Q2071" s="136">
        <v>5.04</v>
      </c>
      <c r="R2071" s="136">
        <v>5.0599999999999996</v>
      </c>
      <c r="S2071" s="136">
        <v>4.99</v>
      </c>
      <c r="T2071" s="136">
        <v>4.67</v>
      </c>
      <c r="U2071" s="136">
        <v>4.03</v>
      </c>
      <c r="V2071" s="136">
        <v>3.76</v>
      </c>
      <c r="W2071" s="136">
        <v>3.54</v>
      </c>
      <c r="X2071" s="136">
        <v>3.48</v>
      </c>
      <c r="Y2071" s="136">
        <v>3.43</v>
      </c>
      <c r="Z2071" s="136">
        <v>3.75</v>
      </c>
      <c r="AA2071" s="136">
        <v>3.62</v>
      </c>
    </row>
    <row r="2072" spans="1:27" ht="23.4" thickBot="1">
      <c r="A2072" s="115" t="s">
        <v>3735</v>
      </c>
      <c r="B2072" s="144">
        <v>3.68</v>
      </c>
      <c r="C2072" s="149">
        <v>1.44</v>
      </c>
      <c r="D2072" s="116">
        <f t="shared" si="67"/>
        <v>2023</v>
      </c>
      <c r="G2072" s="141" t="s">
        <v>1656</v>
      </c>
      <c r="H2072" s="116">
        <v>12</v>
      </c>
      <c r="I2072" s="116">
        <v>2023</v>
      </c>
      <c r="J2072" t="str">
        <f t="shared" si="66"/>
        <v>12/04/2023</v>
      </c>
      <c r="N2072" s="137">
        <v>45264</v>
      </c>
      <c r="O2072" s="138">
        <v>4.2699999999999996</v>
      </c>
      <c r="P2072" s="138">
        <v>4.8899999999999997</v>
      </c>
      <c r="Q2072" s="138">
        <v>5.0199999999999996</v>
      </c>
      <c r="R2072" s="138">
        <v>5.0999999999999996</v>
      </c>
      <c r="S2072" s="138">
        <v>4.9800000000000004</v>
      </c>
      <c r="T2072" s="138">
        <v>4.6399999999999997</v>
      </c>
      <c r="U2072" s="138">
        <v>3.95</v>
      </c>
      <c r="V2072" s="138">
        <v>3.68</v>
      </c>
      <c r="W2072" s="138">
        <v>3.46</v>
      </c>
      <c r="X2072" s="138">
        <v>3.43</v>
      </c>
      <c r="Y2072" s="138">
        <v>3.41</v>
      </c>
      <c r="Z2072" s="138">
        <v>3.75</v>
      </c>
      <c r="AA2072" s="138">
        <v>3.64</v>
      </c>
    </row>
    <row r="2073" spans="1:27" ht="23.4" thickBot="1">
      <c r="A2073" s="115" t="s">
        <v>3736</v>
      </c>
      <c r="B2073" s="143">
        <v>3.7</v>
      </c>
      <c r="C2073" s="149">
        <v>1.46</v>
      </c>
      <c r="D2073" s="116">
        <f t="shared" si="67"/>
        <v>2023</v>
      </c>
      <c r="G2073" s="140" t="s">
        <v>1656</v>
      </c>
      <c r="H2073" s="116">
        <v>13</v>
      </c>
      <c r="I2073" s="116">
        <v>2023</v>
      </c>
      <c r="J2073" t="str">
        <f t="shared" si="66"/>
        <v>13/04/2023</v>
      </c>
      <c r="N2073" s="136" t="s">
        <v>353</v>
      </c>
      <c r="O2073" s="136">
        <v>4.08</v>
      </c>
      <c r="P2073" s="136">
        <v>4.96</v>
      </c>
      <c r="Q2073" s="136">
        <v>5.0999999999999996</v>
      </c>
      <c r="R2073" s="136">
        <v>5.0999999999999996</v>
      </c>
      <c r="S2073" s="136">
        <v>4.95</v>
      </c>
      <c r="T2073" s="136">
        <v>4.66</v>
      </c>
      <c r="U2073" s="136">
        <v>3.96</v>
      </c>
      <c r="V2073" s="136">
        <v>3.7</v>
      </c>
      <c r="W2073" s="136">
        <v>3.51</v>
      </c>
      <c r="X2073" s="136">
        <v>3.48</v>
      </c>
      <c r="Y2073" s="136">
        <v>3.45</v>
      </c>
      <c r="Z2073" s="136">
        <v>3.8</v>
      </c>
      <c r="AA2073" s="136">
        <v>3.69</v>
      </c>
    </row>
    <row r="2074" spans="1:27" ht="23.4" thickBot="1">
      <c r="A2074" s="115" t="s">
        <v>3737</v>
      </c>
      <c r="B2074" s="144">
        <v>3.83</v>
      </c>
      <c r="C2074" s="149">
        <v>1.52</v>
      </c>
      <c r="D2074" s="116">
        <f t="shared" si="67"/>
        <v>2023</v>
      </c>
      <c r="G2074" s="141" t="s">
        <v>1656</v>
      </c>
      <c r="H2074" s="116">
        <v>14</v>
      </c>
      <c r="I2074" s="116">
        <v>2023</v>
      </c>
      <c r="J2074" t="str">
        <f t="shared" si="66"/>
        <v>14/04/2023</v>
      </c>
      <c r="N2074" s="138" t="s">
        <v>354</v>
      </c>
      <c r="O2074" s="138">
        <v>4.29</v>
      </c>
      <c r="P2074" s="138">
        <v>4.9800000000000004</v>
      </c>
      <c r="Q2074" s="138">
        <v>5.14</v>
      </c>
      <c r="R2074" s="138">
        <v>5.16</v>
      </c>
      <c r="S2074" s="138">
        <v>5.03</v>
      </c>
      <c r="T2074" s="138">
        <v>4.7699999999999996</v>
      </c>
      <c r="U2074" s="138">
        <v>4.08</v>
      </c>
      <c r="V2074" s="138">
        <v>3.83</v>
      </c>
      <c r="W2074" s="138">
        <v>3.6</v>
      </c>
      <c r="X2074" s="138">
        <v>3.56</v>
      </c>
      <c r="Y2074" s="138">
        <v>3.52</v>
      </c>
      <c r="Z2074" s="138">
        <v>3.85</v>
      </c>
      <c r="AA2074" s="138">
        <v>3.74</v>
      </c>
    </row>
    <row r="2075" spans="1:27" ht="23.4" thickBot="1">
      <c r="A2075" s="115" t="s">
        <v>3738</v>
      </c>
      <c r="B2075" s="143">
        <v>3.92</v>
      </c>
      <c r="C2075" s="149">
        <v>1.57</v>
      </c>
      <c r="D2075" s="116">
        <f t="shared" si="67"/>
        <v>2023</v>
      </c>
      <c r="G2075" s="140" t="s">
        <v>1656</v>
      </c>
      <c r="H2075" s="116">
        <v>17</v>
      </c>
      <c r="I2075" s="116">
        <v>2023</v>
      </c>
      <c r="J2075" t="str">
        <f t="shared" si="66"/>
        <v>17/04/2023</v>
      </c>
      <c r="N2075" s="136" t="s">
        <v>355</v>
      </c>
      <c r="O2075" s="136">
        <v>4.09</v>
      </c>
      <c r="P2075" s="136">
        <v>5.04</v>
      </c>
      <c r="Q2075" s="136">
        <v>5.21</v>
      </c>
      <c r="R2075" s="136">
        <v>5.24</v>
      </c>
      <c r="S2075" s="136">
        <v>5.07</v>
      </c>
      <c r="T2075" s="136">
        <v>4.8</v>
      </c>
      <c r="U2075" s="136">
        <v>4.18</v>
      </c>
      <c r="V2075" s="136">
        <v>3.92</v>
      </c>
      <c r="W2075" s="136">
        <v>3.69</v>
      </c>
      <c r="X2075" s="136">
        <v>3.64</v>
      </c>
      <c r="Y2075" s="136">
        <v>3.6</v>
      </c>
      <c r="Z2075" s="136">
        <v>3.92</v>
      </c>
      <c r="AA2075" s="136">
        <v>3.81</v>
      </c>
    </row>
    <row r="2076" spans="1:27" ht="23.4" thickBot="1">
      <c r="A2076" s="115" t="s">
        <v>3739</v>
      </c>
      <c r="B2076" s="144">
        <v>3.92</v>
      </c>
      <c r="C2076" s="149">
        <v>1.58</v>
      </c>
      <c r="D2076" s="116">
        <f t="shared" si="67"/>
        <v>2023</v>
      </c>
      <c r="G2076" s="141" t="s">
        <v>1656</v>
      </c>
      <c r="H2076" s="116">
        <v>18</v>
      </c>
      <c r="I2076" s="116">
        <v>2023</v>
      </c>
      <c r="J2076" t="str">
        <f t="shared" si="66"/>
        <v>18/04/2023</v>
      </c>
      <c r="N2076" s="138" t="s">
        <v>356</v>
      </c>
      <c r="O2076" s="138">
        <v>3.89</v>
      </c>
      <c r="P2076" s="138">
        <v>5.04</v>
      </c>
      <c r="Q2076" s="138">
        <v>5.2</v>
      </c>
      <c r="R2076" s="138">
        <v>5.19</v>
      </c>
      <c r="S2076" s="138">
        <v>5.09</v>
      </c>
      <c r="T2076" s="138">
        <v>4.8099999999999996</v>
      </c>
      <c r="U2076" s="138">
        <v>4.1900000000000004</v>
      </c>
      <c r="V2076" s="138">
        <v>3.92</v>
      </c>
      <c r="W2076" s="138">
        <v>3.69</v>
      </c>
      <c r="X2076" s="138">
        <v>3.63</v>
      </c>
      <c r="Y2076" s="138">
        <v>3.58</v>
      </c>
      <c r="Z2076" s="138">
        <v>3.91</v>
      </c>
      <c r="AA2076" s="138">
        <v>3.79</v>
      </c>
    </row>
    <row r="2077" spans="1:27" ht="23.4" thickBot="1">
      <c r="A2077" s="115" t="s">
        <v>3740</v>
      </c>
      <c r="B2077" s="143">
        <v>3.97</v>
      </c>
      <c r="C2077" s="149">
        <v>1.58</v>
      </c>
      <c r="D2077" s="116">
        <f t="shared" si="67"/>
        <v>2023</v>
      </c>
      <c r="G2077" s="140" t="s">
        <v>1656</v>
      </c>
      <c r="H2077" s="116">
        <v>19</v>
      </c>
      <c r="I2077" s="116">
        <v>2023</v>
      </c>
      <c r="J2077" t="str">
        <f t="shared" si="66"/>
        <v>19/04/2023</v>
      </c>
      <c r="N2077" s="136" t="s">
        <v>357</v>
      </c>
      <c r="O2077" s="136">
        <v>3.95</v>
      </c>
      <c r="P2077" s="136">
        <v>5.03</v>
      </c>
      <c r="Q2077" s="136">
        <v>5.16</v>
      </c>
      <c r="R2077" s="136">
        <v>5.22</v>
      </c>
      <c r="S2077" s="136">
        <v>5.0999999999999996</v>
      </c>
      <c r="T2077" s="136">
        <v>4.84</v>
      </c>
      <c r="U2077" s="136">
        <v>4.24</v>
      </c>
      <c r="V2077" s="136">
        <v>3.97</v>
      </c>
      <c r="W2077" s="136">
        <v>3.71</v>
      </c>
      <c r="X2077" s="136">
        <v>3.66</v>
      </c>
      <c r="Y2077" s="136">
        <v>3.6</v>
      </c>
      <c r="Z2077" s="136">
        <v>3.9</v>
      </c>
      <c r="AA2077" s="136">
        <v>3.79</v>
      </c>
    </row>
    <row r="2078" spans="1:27" ht="23.4" thickBot="1">
      <c r="A2078" s="115" t="s">
        <v>3741</v>
      </c>
      <c r="B2078" s="144">
        <v>3.87</v>
      </c>
      <c r="C2078" s="149">
        <v>1.56</v>
      </c>
      <c r="D2078" s="116">
        <f t="shared" si="67"/>
        <v>2023</v>
      </c>
      <c r="G2078" s="141" t="s">
        <v>1656</v>
      </c>
      <c r="H2078" s="116">
        <v>20</v>
      </c>
      <c r="I2078" s="116">
        <v>2023</v>
      </c>
      <c r="J2078" t="str">
        <f t="shared" si="66"/>
        <v>20/04/2023</v>
      </c>
      <c r="N2078" s="138" t="s">
        <v>358</v>
      </c>
      <c r="O2078" s="138">
        <v>3.4</v>
      </c>
      <c r="P2078" s="138">
        <v>5.04</v>
      </c>
      <c r="Q2078" s="138">
        <v>5.12</v>
      </c>
      <c r="R2078" s="138">
        <v>5.17</v>
      </c>
      <c r="S2078" s="138">
        <v>5.0599999999999996</v>
      </c>
      <c r="T2078" s="138">
        <v>4.7699999999999996</v>
      </c>
      <c r="U2078" s="138">
        <v>4.1399999999999997</v>
      </c>
      <c r="V2078" s="138">
        <v>3.87</v>
      </c>
      <c r="W2078" s="138">
        <v>3.63</v>
      </c>
      <c r="X2078" s="138">
        <v>3.59</v>
      </c>
      <c r="Y2078" s="138">
        <v>3.54</v>
      </c>
      <c r="Z2078" s="138">
        <v>3.87</v>
      </c>
      <c r="AA2078" s="138">
        <v>3.75</v>
      </c>
    </row>
    <row r="2079" spans="1:27" ht="23.4" thickBot="1">
      <c r="A2079" s="115" t="s">
        <v>3742</v>
      </c>
      <c r="B2079" s="143">
        <v>3.89</v>
      </c>
      <c r="C2079" s="149">
        <v>1.58</v>
      </c>
      <c r="D2079" s="116">
        <f t="shared" si="67"/>
        <v>2023</v>
      </c>
      <c r="G2079" s="140" t="s">
        <v>1656</v>
      </c>
      <c r="H2079" s="116">
        <v>21</v>
      </c>
      <c r="I2079" s="116">
        <v>2023</v>
      </c>
      <c r="J2079" t="str">
        <f t="shared" si="66"/>
        <v>21/04/2023</v>
      </c>
      <c r="N2079" s="136" t="s">
        <v>359</v>
      </c>
      <c r="O2079" s="136">
        <v>3.36</v>
      </c>
      <c r="P2079" s="136">
        <v>4.9800000000000004</v>
      </c>
      <c r="Q2079" s="136">
        <v>5.14</v>
      </c>
      <c r="R2079" s="136">
        <v>5.19</v>
      </c>
      <c r="S2079" s="136">
        <v>5.07</v>
      </c>
      <c r="T2079" s="136">
        <v>4.78</v>
      </c>
      <c r="U2079" s="136">
        <v>4.17</v>
      </c>
      <c r="V2079" s="136">
        <v>3.89</v>
      </c>
      <c r="W2079" s="136">
        <v>3.66</v>
      </c>
      <c r="X2079" s="136">
        <v>3.62</v>
      </c>
      <c r="Y2079" s="136">
        <v>3.57</v>
      </c>
      <c r="Z2079" s="136">
        <v>3.9</v>
      </c>
      <c r="AA2079" s="136">
        <v>3.78</v>
      </c>
    </row>
    <row r="2080" spans="1:27" ht="23.4" thickBot="1">
      <c r="A2080" s="115" t="s">
        <v>3743</v>
      </c>
      <c r="B2080" s="144">
        <v>3.84</v>
      </c>
      <c r="C2080" s="149">
        <v>1.53</v>
      </c>
      <c r="D2080" s="116">
        <f t="shared" si="67"/>
        <v>2023</v>
      </c>
      <c r="G2080" s="141" t="s">
        <v>1656</v>
      </c>
      <c r="H2080" s="116">
        <v>24</v>
      </c>
      <c r="I2080" s="116">
        <v>2023</v>
      </c>
      <c r="J2080" t="str">
        <f t="shared" si="66"/>
        <v>24/04/2023</v>
      </c>
      <c r="N2080" s="138" t="s">
        <v>360</v>
      </c>
      <c r="O2080" s="138">
        <v>3.54</v>
      </c>
      <c r="P2080" s="138">
        <v>5.09</v>
      </c>
      <c r="Q2080" s="138">
        <v>5.2</v>
      </c>
      <c r="R2080" s="138">
        <v>5.15</v>
      </c>
      <c r="S2080" s="138">
        <v>5.0599999999999996</v>
      </c>
      <c r="T2080" s="138">
        <v>4.76</v>
      </c>
      <c r="U2080" s="138">
        <v>4.12</v>
      </c>
      <c r="V2080" s="138">
        <v>3.84</v>
      </c>
      <c r="W2080" s="138">
        <v>3.6</v>
      </c>
      <c r="X2080" s="138">
        <v>3.56</v>
      </c>
      <c r="Y2080" s="138">
        <v>3.52</v>
      </c>
      <c r="Z2080" s="138">
        <v>3.85</v>
      </c>
      <c r="AA2080" s="138">
        <v>3.73</v>
      </c>
    </row>
    <row r="2081" spans="1:27" ht="23.4" thickBot="1">
      <c r="A2081" s="115" t="s">
        <v>3744</v>
      </c>
      <c r="B2081" s="143">
        <v>3.62</v>
      </c>
      <c r="C2081" s="149">
        <v>1.47</v>
      </c>
      <c r="D2081" s="116">
        <f t="shared" si="67"/>
        <v>2023</v>
      </c>
      <c r="G2081" s="140" t="s">
        <v>1656</v>
      </c>
      <c r="H2081" s="116">
        <v>25</v>
      </c>
      <c r="I2081" s="116">
        <v>2023</v>
      </c>
      <c r="J2081" t="str">
        <f t="shared" si="66"/>
        <v>25/04/2023</v>
      </c>
      <c r="N2081" s="136" t="s">
        <v>361</v>
      </c>
      <c r="O2081" s="136">
        <v>4.1100000000000003</v>
      </c>
      <c r="P2081" s="136">
        <v>5.05</v>
      </c>
      <c r="Q2081" s="136">
        <v>5.12</v>
      </c>
      <c r="R2081" s="136">
        <v>5.1100000000000003</v>
      </c>
      <c r="S2081" s="136">
        <v>4.9800000000000004</v>
      </c>
      <c r="T2081" s="136">
        <v>4.5999999999999996</v>
      </c>
      <c r="U2081" s="136">
        <v>3.86</v>
      </c>
      <c r="V2081" s="136">
        <v>3.62</v>
      </c>
      <c r="W2081" s="136">
        <v>3.43</v>
      </c>
      <c r="X2081" s="136">
        <v>3.42</v>
      </c>
      <c r="Y2081" s="136">
        <v>3.4</v>
      </c>
      <c r="Z2081" s="136">
        <v>3.77</v>
      </c>
      <c r="AA2081" s="136">
        <v>3.65</v>
      </c>
    </row>
    <row r="2082" spans="1:27" ht="23.4" thickBot="1">
      <c r="A2082" s="115" t="s">
        <v>3745</v>
      </c>
      <c r="B2082" s="144">
        <v>3.65</v>
      </c>
      <c r="C2082" s="149">
        <v>1.51</v>
      </c>
      <c r="D2082" s="116">
        <f t="shared" si="67"/>
        <v>2023</v>
      </c>
      <c r="G2082" s="141" t="s">
        <v>1656</v>
      </c>
      <c r="H2082" s="116">
        <v>26</v>
      </c>
      <c r="I2082" s="116">
        <v>2023</v>
      </c>
      <c r="J2082" t="str">
        <f t="shared" si="66"/>
        <v>26/04/2023</v>
      </c>
      <c r="N2082" s="138" t="s">
        <v>362</v>
      </c>
      <c r="O2082" s="138">
        <v>3.91</v>
      </c>
      <c r="P2082" s="138">
        <v>5.07</v>
      </c>
      <c r="Q2082" s="138">
        <v>5.16</v>
      </c>
      <c r="R2082" s="138">
        <v>5.17</v>
      </c>
      <c r="S2082" s="138">
        <v>5</v>
      </c>
      <c r="T2082" s="138">
        <v>4.6399999999999997</v>
      </c>
      <c r="U2082" s="138">
        <v>3.9</v>
      </c>
      <c r="V2082" s="138">
        <v>3.65</v>
      </c>
      <c r="W2082" s="138">
        <v>3.46</v>
      </c>
      <c r="X2082" s="138">
        <v>3.45</v>
      </c>
      <c r="Y2082" s="138">
        <v>3.43</v>
      </c>
      <c r="Z2082" s="138">
        <v>3.81</v>
      </c>
      <c r="AA2082" s="138">
        <v>3.7</v>
      </c>
    </row>
    <row r="2083" spans="1:27" ht="23.4" thickBot="1">
      <c r="A2083" s="115" t="s">
        <v>3746</v>
      </c>
      <c r="B2083" s="143">
        <v>3.82</v>
      </c>
      <c r="C2083" s="149">
        <v>1.54</v>
      </c>
      <c r="D2083" s="116">
        <f t="shared" si="67"/>
        <v>2023</v>
      </c>
      <c r="G2083" s="140" t="s">
        <v>1656</v>
      </c>
      <c r="H2083" s="116">
        <v>27</v>
      </c>
      <c r="I2083" s="116">
        <v>2023</v>
      </c>
      <c r="J2083" t="str">
        <f t="shared" si="66"/>
        <v>27/04/2023</v>
      </c>
      <c r="N2083" s="136" t="s">
        <v>363</v>
      </c>
      <c r="O2083" s="136">
        <v>4.2699999999999996</v>
      </c>
      <c r="P2083" s="136">
        <v>5.13</v>
      </c>
      <c r="Q2083" s="136">
        <v>5.18</v>
      </c>
      <c r="R2083" s="136">
        <v>5.21</v>
      </c>
      <c r="S2083" s="136">
        <v>5.05</v>
      </c>
      <c r="T2083" s="136">
        <v>4.78</v>
      </c>
      <c r="U2083" s="136">
        <v>4.07</v>
      </c>
      <c r="V2083" s="136">
        <v>3.82</v>
      </c>
      <c r="W2083" s="136">
        <v>3.6</v>
      </c>
      <c r="X2083" s="136">
        <v>3.57</v>
      </c>
      <c r="Y2083" s="136">
        <v>3.53</v>
      </c>
      <c r="Z2083" s="136">
        <v>3.88</v>
      </c>
      <c r="AA2083" s="136">
        <v>3.76</v>
      </c>
    </row>
    <row r="2084" spans="1:27" ht="23.4" thickBot="1">
      <c r="A2084" s="115" t="s">
        <v>3747</v>
      </c>
      <c r="B2084" s="144">
        <v>3.75</v>
      </c>
      <c r="C2084" s="149">
        <v>1.56</v>
      </c>
      <c r="D2084" s="116">
        <f t="shared" si="67"/>
        <v>2023</v>
      </c>
      <c r="G2084" s="141" t="s">
        <v>1656</v>
      </c>
      <c r="H2084" s="116">
        <v>28</v>
      </c>
      <c r="I2084" s="116">
        <v>2023</v>
      </c>
      <c r="J2084" t="str">
        <f t="shared" si="66"/>
        <v>28/04/2023</v>
      </c>
      <c r="N2084" s="138" t="s">
        <v>364</v>
      </c>
      <c r="O2084" s="138">
        <v>4.3499999999999996</v>
      </c>
      <c r="P2084" s="138">
        <v>5.14</v>
      </c>
      <c r="Q2084" s="138">
        <v>5.0999999999999996</v>
      </c>
      <c r="R2084" s="138">
        <v>5.2</v>
      </c>
      <c r="S2084" s="138">
        <v>5.0599999999999996</v>
      </c>
      <c r="T2084" s="138">
        <v>4.8</v>
      </c>
      <c r="U2084" s="138">
        <v>4.04</v>
      </c>
      <c r="V2084" s="138">
        <v>3.75</v>
      </c>
      <c r="W2084" s="138">
        <v>3.51</v>
      </c>
      <c r="X2084" s="138">
        <v>3.49</v>
      </c>
      <c r="Y2084" s="138">
        <v>3.44</v>
      </c>
      <c r="Z2084" s="138">
        <v>3.8</v>
      </c>
      <c r="AA2084" s="138">
        <v>3.67</v>
      </c>
    </row>
    <row r="2085" spans="1:27" ht="23.4" thickBot="1">
      <c r="A2085" s="115" t="s">
        <v>3748</v>
      </c>
      <c r="B2085" s="143">
        <v>3.85</v>
      </c>
      <c r="C2085" s="149">
        <v>1.67</v>
      </c>
      <c r="D2085" s="116">
        <f t="shared" si="67"/>
        <v>2023</v>
      </c>
      <c r="G2085" s="140" t="s">
        <v>1657</v>
      </c>
      <c r="H2085" s="116">
        <v>1</v>
      </c>
      <c r="I2085" s="116">
        <v>2023</v>
      </c>
      <c r="J2085" t="str">
        <f t="shared" si="66"/>
        <v>1/05/2023</v>
      </c>
      <c r="N2085" s="135">
        <v>44931</v>
      </c>
      <c r="O2085" s="136">
        <v>4.49</v>
      </c>
      <c r="P2085" s="136">
        <v>5.17</v>
      </c>
      <c r="Q2085" s="136">
        <v>5.27</v>
      </c>
      <c r="R2085" s="136">
        <v>5.22</v>
      </c>
      <c r="S2085" s="136">
        <v>5.14</v>
      </c>
      <c r="T2085" s="136">
        <v>4.8600000000000003</v>
      </c>
      <c r="U2085" s="136">
        <v>4.1399999999999997</v>
      </c>
      <c r="V2085" s="136">
        <v>3.85</v>
      </c>
      <c r="W2085" s="136">
        <v>3.64</v>
      </c>
      <c r="X2085" s="136">
        <v>3.62</v>
      </c>
      <c r="Y2085" s="136">
        <v>3.59</v>
      </c>
      <c r="Z2085" s="136">
        <v>3.95</v>
      </c>
      <c r="AA2085" s="136">
        <v>3.84</v>
      </c>
    </row>
    <row r="2086" spans="1:27" ht="23.4" thickBot="1">
      <c r="A2086" s="115" t="s">
        <v>3749</v>
      </c>
      <c r="B2086" s="144">
        <v>3.67</v>
      </c>
      <c r="C2086" s="149">
        <v>1.58</v>
      </c>
      <c r="D2086" s="116">
        <f t="shared" si="67"/>
        <v>2023</v>
      </c>
      <c r="G2086" s="141" t="s">
        <v>1657</v>
      </c>
      <c r="H2086" s="116">
        <v>2</v>
      </c>
      <c r="I2086" s="116">
        <v>2023</v>
      </c>
      <c r="J2086" t="str">
        <f t="shared" si="66"/>
        <v>2/05/2023</v>
      </c>
      <c r="N2086" s="137">
        <v>44962</v>
      </c>
      <c r="O2086" s="138">
        <v>4.5599999999999996</v>
      </c>
      <c r="P2086" s="138">
        <v>5.33</v>
      </c>
      <c r="Q2086" s="138">
        <v>5.24</v>
      </c>
      <c r="R2086" s="138">
        <v>5.19</v>
      </c>
      <c r="S2086" s="138">
        <v>5.0599999999999996</v>
      </c>
      <c r="T2086" s="138">
        <v>4.74</v>
      </c>
      <c r="U2086" s="138">
        <v>3.97</v>
      </c>
      <c r="V2086" s="138">
        <v>3.67</v>
      </c>
      <c r="W2086" s="138">
        <v>3.46</v>
      </c>
      <c r="X2086" s="138">
        <v>3.44</v>
      </c>
      <c r="Y2086" s="138">
        <v>3.44</v>
      </c>
      <c r="Z2086" s="138">
        <v>3.82</v>
      </c>
      <c r="AA2086" s="138">
        <v>3.72</v>
      </c>
    </row>
    <row r="2087" spans="1:27" ht="23.4" thickBot="1">
      <c r="A2087" s="115" t="s">
        <v>3750</v>
      </c>
      <c r="B2087" s="143">
        <v>3.58</v>
      </c>
      <c r="C2087" s="149">
        <v>1.54</v>
      </c>
      <c r="D2087" s="116">
        <f t="shared" si="67"/>
        <v>2023</v>
      </c>
      <c r="G2087" s="140" t="s">
        <v>1657</v>
      </c>
      <c r="H2087" s="116">
        <v>3</v>
      </c>
      <c r="I2087" s="116">
        <v>2023</v>
      </c>
      <c r="J2087" t="str">
        <f t="shared" si="66"/>
        <v>3/05/2023</v>
      </c>
      <c r="N2087" s="135">
        <v>44990</v>
      </c>
      <c r="O2087" s="136">
        <v>4.7</v>
      </c>
      <c r="P2087" s="136">
        <v>5.33</v>
      </c>
      <c r="Q2087" s="136">
        <v>5.26</v>
      </c>
      <c r="R2087" s="136">
        <v>5.25</v>
      </c>
      <c r="S2087" s="136">
        <v>5.08</v>
      </c>
      <c r="T2087" s="136">
        <v>4.7</v>
      </c>
      <c r="U2087" s="136">
        <v>3.89</v>
      </c>
      <c r="V2087" s="136">
        <v>3.58</v>
      </c>
      <c r="W2087" s="136">
        <v>3.37</v>
      </c>
      <c r="X2087" s="136">
        <v>3.37</v>
      </c>
      <c r="Y2087" s="136">
        <v>3.38</v>
      </c>
      <c r="Z2087" s="136">
        <v>3.79</v>
      </c>
      <c r="AA2087" s="136">
        <v>3.7</v>
      </c>
    </row>
    <row r="2088" spans="1:27" ht="23.4" thickBot="1">
      <c r="A2088" s="115" t="s">
        <v>3751</v>
      </c>
      <c r="B2088" s="144">
        <v>3.47</v>
      </c>
      <c r="C2088" s="149">
        <v>1.56</v>
      </c>
      <c r="D2088" s="116">
        <f t="shared" si="67"/>
        <v>2023</v>
      </c>
      <c r="G2088" s="141" t="s">
        <v>1657</v>
      </c>
      <c r="H2088" s="116">
        <v>4</v>
      </c>
      <c r="I2088" s="116">
        <v>2023</v>
      </c>
      <c r="J2088" t="str">
        <f t="shared" si="66"/>
        <v>4/05/2023</v>
      </c>
      <c r="N2088" s="137">
        <v>45021</v>
      </c>
      <c r="O2088" s="138">
        <v>5.76</v>
      </c>
      <c r="P2088" s="138">
        <v>5.24</v>
      </c>
      <c r="Q2088" s="138">
        <v>5.26</v>
      </c>
      <c r="R2088" s="138">
        <v>5.23</v>
      </c>
      <c r="S2088" s="138">
        <v>5.04</v>
      </c>
      <c r="T2088" s="138">
        <v>4.59</v>
      </c>
      <c r="U2088" s="138">
        <v>3.75</v>
      </c>
      <c r="V2088" s="138">
        <v>3.47</v>
      </c>
      <c r="W2088" s="138">
        <v>3.29</v>
      </c>
      <c r="X2088" s="138">
        <v>3.32</v>
      </c>
      <c r="Y2088" s="138">
        <v>3.37</v>
      </c>
      <c r="Z2088" s="138">
        <v>3.8</v>
      </c>
      <c r="AA2088" s="138">
        <v>3.73</v>
      </c>
    </row>
    <row r="2089" spans="1:27" ht="23.4" thickBot="1">
      <c r="A2089" s="115" t="s">
        <v>3752</v>
      </c>
      <c r="B2089" s="143">
        <v>3.63</v>
      </c>
      <c r="C2089" s="149">
        <v>1.58</v>
      </c>
      <c r="D2089" s="116">
        <f t="shared" si="67"/>
        <v>2023</v>
      </c>
      <c r="G2089" s="140" t="s">
        <v>1657</v>
      </c>
      <c r="H2089" s="116">
        <v>5</v>
      </c>
      <c r="I2089" s="116">
        <v>2023</v>
      </c>
      <c r="J2089" t="str">
        <f t="shared" si="66"/>
        <v>5/05/2023</v>
      </c>
      <c r="N2089" s="135">
        <v>45051</v>
      </c>
      <c r="O2089" s="136">
        <v>5.59</v>
      </c>
      <c r="P2089" s="136">
        <v>5.23</v>
      </c>
      <c r="Q2089" s="136">
        <v>5.26</v>
      </c>
      <c r="R2089" s="136">
        <v>5.26</v>
      </c>
      <c r="S2089" s="136">
        <v>5.13</v>
      </c>
      <c r="T2089" s="136">
        <v>4.7300000000000004</v>
      </c>
      <c r="U2089" s="136">
        <v>3.92</v>
      </c>
      <c r="V2089" s="136">
        <v>3.63</v>
      </c>
      <c r="W2089" s="136">
        <v>3.41</v>
      </c>
      <c r="X2089" s="136">
        <v>3.41</v>
      </c>
      <c r="Y2089" s="136">
        <v>3.44</v>
      </c>
      <c r="Z2089" s="136">
        <v>3.85</v>
      </c>
      <c r="AA2089" s="136">
        <v>3.76</v>
      </c>
    </row>
    <row r="2090" spans="1:27" ht="23.4" thickBot="1">
      <c r="A2090" s="115" t="s">
        <v>3753</v>
      </c>
      <c r="B2090" s="144">
        <v>3.7</v>
      </c>
      <c r="C2090" s="149">
        <v>1.64</v>
      </c>
      <c r="D2090" s="116">
        <f t="shared" si="67"/>
        <v>2023</v>
      </c>
      <c r="G2090" s="141" t="s">
        <v>1657</v>
      </c>
      <c r="H2090" s="116">
        <v>8</v>
      </c>
      <c r="I2090" s="116">
        <v>2023</v>
      </c>
      <c r="J2090" t="str">
        <f t="shared" si="66"/>
        <v>8/05/2023</v>
      </c>
      <c r="N2090" s="137">
        <v>45143</v>
      </c>
      <c r="O2090" s="138">
        <v>5.51</v>
      </c>
      <c r="P2090" s="138">
        <v>5.17</v>
      </c>
      <c r="Q2090" s="138">
        <v>5.31</v>
      </c>
      <c r="R2090" s="138">
        <v>5.26</v>
      </c>
      <c r="S2090" s="138">
        <v>5.14</v>
      </c>
      <c r="T2090" s="138">
        <v>4.79</v>
      </c>
      <c r="U2090" s="138">
        <v>4</v>
      </c>
      <c r="V2090" s="138">
        <v>3.7</v>
      </c>
      <c r="W2090" s="138">
        <v>3.49</v>
      </c>
      <c r="X2090" s="138">
        <v>3.5</v>
      </c>
      <c r="Y2090" s="138">
        <v>3.52</v>
      </c>
      <c r="Z2090" s="138">
        <v>3.92</v>
      </c>
      <c r="AA2090" s="138">
        <v>3.84</v>
      </c>
    </row>
    <row r="2091" spans="1:27" ht="23.4" thickBot="1">
      <c r="A2091" s="115" t="s">
        <v>3754</v>
      </c>
      <c r="B2091" s="143">
        <v>3.67</v>
      </c>
      <c r="C2091" s="149">
        <v>1.66</v>
      </c>
      <c r="D2091" s="116">
        <f t="shared" si="67"/>
        <v>2023</v>
      </c>
      <c r="G2091" s="140" t="s">
        <v>1657</v>
      </c>
      <c r="H2091" s="116">
        <v>9</v>
      </c>
      <c r="I2091" s="116">
        <v>2023</v>
      </c>
      <c r="J2091" t="str">
        <f t="shared" si="66"/>
        <v>9/05/2023</v>
      </c>
      <c r="N2091" s="135">
        <v>45174</v>
      </c>
      <c r="O2091" s="136">
        <v>5.56</v>
      </c>
      <c r="P2091" s="136">
        <v>5.16</v>
      </c>
      <c r="Q2091" s="136">
        <v>5.29</v>
      </c>
      <c r="R2091" s="136">
        <v>5.27</v>
      </c>
      <c r="S2091" s="136">
        <v>5.18</v>
      </c>
      <c r="T2091" s="136">
        <v>4.8099999999999996</v>
      </c>
      <c r="U2091" s="136">
        <v>4.01</v>
      </c>
      <c r="V2091" s="136">
        <v>3.67</v>
      </c>
      <c r="W2091" s="136">
        <v>3.51</v>
      </c>
      <c r="X2091" s="136">
        <v>3.51</v>
      </c>
      <c r="Y2091" s="136">
        <v>3.53</v>
      </c>
      <c r="Z2091" s="136">
        <v>3.94</v>
      </c>
      <c r="AA2091" s="136">
        <v>3.85</v>
      </c>
    </row>
    <row r="2092" spans="1:27" ht="23.4" thickBot="1">
      <c r="A2092" s="115" t="s">
        <v>3755</v>
      </c>
      <c r="B2092" s="144">
        <v>3.55</v>
      </c>
      <c r="C2092" s="149">
        <v>1.63</v>
      </c>
      <c r="D2092" s="116">
        <f t="shared" si="67"/>
        <v>2023</v>
      </c>
      <c r="G2092" s="141" t="s">
        <v>1657</v>
      </c>
      <c r="H2092" s="116">
        <v>10</v>
      </c>
      <c r="I2092" s="116">
        <v>2023</v>
      </c>
      <c r="J2092" t="str">
        <f t="shared" si="66"/>
        <v>10/05/2023</v>
      </c>
      <c r="N2092" s="137">
        <v>45204</v>
      </c>
      <c r="O2092" s="138">
        <v>5.5</v>
      </c>
      <c r="P2092" s="138">
        <v>4.99</v>
      </c>
      <c r="Q2092" s="138">
        <v>5.24</v>
      </c>
      <c r="R2092" s="138">
        <v>5.24</v>
      </c>
      <c r="S2092" s="138">
        <v>5.13</v>
      </c>
      <c r="T2092" s="138">
        <v>4.7</v>
      </c>
      <c r="U2092" s="138">
        <v>3.9</v>
      </c>
      <c r="V2092" s="138">
        <v>3.55</v>
      </c>
      <c r="W2092" s="138">
        <v>3.37</v>
      </c>
      <c r="X2092" s="138">
        <v>3.4</v>
      </c>
      <c r="Y2092" s="138">
        <v>3.43</v>
      </c>
      <c r="Z2092" s="138">
        <v>3.88</v>
      </c>
      <c r="AA2092" s="138">
        <v>3.8</v>
      </c>
    </row>
    <row r="2093" spans="1:27" ht="23.4" thickBot="1">
      <c r="A2093" s="115" t="s">
        <v>3756</v>
      </c>
      <c r="B2093" s="143">
        <v>3.56</v>
      </c>
      <c r="C2093" s="149">
        <v>1.57</v>
      </c>
      <c r="D2093" s="116">
        <f t="shared" si="67"/>
        <v>2023</v>
      </c>
      <c r="G2093" s="140" t="s">
        <v>1657</v>
      </c>
      <c r="H2093" s="116">
        <v>11</v>
      </c>
      <c r="I2093" s="116">
        <v>2023</v>
      </c>
      <c r="J2093" t="str">
        <f t="shared" si="66"/>
        <v>11/05/2023</v>
      </c>
      <c r="N2093" s="135">
        <v>45235</v>
      </c>
      <c r="O2093" s="136">
        <v>5.81</v>
      </c>
      <c r="P2093" s="136">
        <v>4.82</v>
      </c>
      <c r="Q2093" s="136">
        <v>5.2</v>
      </c>
      <c r="R2093" s="136">
        <v>5.23</v>
      </c>
      <c r="S2093" s="136">
        <v>5.14</v>
      </c>
      <c r="T2093" s="136">
        <v>4.7</v>
      </c>
      <c r="U2093" s="136">
        <v>3.89</v>
      </c>
      <c r="V2093" s="136">
        <v>3.56</v>
      </c>
      <c r="W2093" s="136">
        <v>3.36</v>
      </c>
      <c r="X2093" s="136">
        <v>3.37</v>
      </c>
      <c r="Y2093" s="136">
        <v>3.39</v>
      </c>
      <c r="Z2093" s="136">
        <v>3.82</v>
      </c>
      <c r="AA2093" s="136">
        <v>3.73</v>
      </c>
    </row>
    <row r="2094" spans="1:27" ht="23.4" thickBot="1">
      <c r="A2094" s="115" t="s">
        <v>3757</v>
      </c>
      <c r="B2094" s="144">
        <v>3.65</v>
      </c>
      <c r="C2094" s="149">
        <v>1.58</v>
      </c>
      <c r="D2094" s="116">
        <f t="shared" si="67"/>
        <v>2023</v>
      </c>
      <c r="G2094" s="141" t="s">
        <v>1657</v>
      </c>
      <c r="H2094" s="116">
        <v>12</v>
      </c>
      <c r="I2094" s="116">
        <v>2023</v>
      </c>
      <c r="J2094" t="str">
        <f t="shared" si="66"/>
        <v>12/05/2023</v>
      </c>
      <c r="N2094" s="137">
        <v>45265</v>
      </c>
      <c r="O2094" s="138">
        <v>5.79</v>
      </c>
      <c r="P2094" s="138">
        <v>4.87</v>
      </c>
      <c r="Q2094" s="138">
        <v>5.25</v>
      </c>
      <c r="R2094" s="138">
        <v>5.27</v>
      </c>
      <c r="S2094" s="138">
        <v>5.16</v>
      </c>
      <c r="T2094" s="138">
        <v>4.75</v>
      </c>
      <c r="U2094" s="138">
        <v>3.98</v>
      </c>
      <c r="V2094" s="138">
        <v>3.65</v>
      </c>
      <c r="W2094" s="138">
        <v>3.45</v>
      </c>
      <c r="X2094" s="138">
        <v>3.45</v>
      </c>
      <c r="Y2094" s="138">
        <v>3.46</v>
      </c>
      <c r="Z2094" s="138">
        <v>3.87</v>
      </c>
      <c r="AA2094" s="138">
        <v>3.78</v>
      </c>
    </row>
    <row r="2095" spans="1:27" ht="23.4" thickBot="1">
      <c r="A2095" s="115" t="s">
        <v>3758</v>
      </c>
      <c r="B2095" s="143">
        <v>3.67</v>
      </c>
      <c r="C2095" s="149">
        <v>1.63</v>
      </c>
      <c r="D2095" s="116">
        <f t="shared" si="67"/>
        <v>2023</v>
      </c>
      <c r="G2095" s="140" t="s">
        <v>1657</v>
      </c>
      <c r="H2095" s="116">
        <v>15</v>
      </c>
      <c r="I2095" s="116">
        <v>2023</v>
      </c>
      <c r="J2095" t="str">
        <f t="shared" si="66"/>
        <v>15/05/2023</v>
      </c>
      <c r="N2095" s="136" t="s">
        <v>365</v>
      </c>
      <c r="O2095" s="136">
        <v>5.64</v>
      </c>
      <c r="P2095" s="136">
        <v>4.97</v>
      </c>
      <c r="Q2095" s="136">
        <v>5.21</v>
      </c>
      <c r="R2095" s="136">
        <v>5.26</v>
      </c>
      <c r="S2095" s="136">
        <v>5.24</v>
      </c>
      <c r="T2095" s="136">
        <v>4.7300000000000004</v>
      </c>
      <c r="U2095" s="136">
        <v>3.99</v>
      </c>
      <c r="V2095" s="136">
        <v>3.67</v>
      </c>
      <c r="W2095" s="136">
        <v>3.46</v>
      </c>
      <c r="X2095" s="136">
        <v>3.48</v>
      </c>
      <c r="Y2095" s="136">
        <v>3.5</v>
      </c>
      <c r="Z2095" s="136">
        <v>3.92</v>
      </c>
      <c r="AA2095" s="136">
        <v>3.84</v>
      </c>
    </row>
    <row r="2096" spans="1:27" ht="23.4" thickBot="1">
      <c r="A2096" s="115" t="s">
        <v>3759</v>
      </c>
      <c r="B2096" s="144">
        <v>3.74</v>
      </c>
      <c r="C2096" s="149">
        <v>1.65</v>
      </c>
      <c r="D2096" s="116">
        <f t="shared" si="67"/>
        <v>2023</v>
      </c>
      <c r="G2096" s="141" t="s">
        <v>1657</v>
      </c>
      <c r="H2096" s="116">
        <v>16</v>
      </c>
      <c r="I2096" s="116">
        <v>2023</v>
      </c>
      <c r="J2096" t="str">
        <f t="shared" si="66"/>
        <v>16/05/2023</v>
      </c>
      <c r="N2096" s="138" t="s">
        <v>366</v>
      </c>
      <c r="O2096" s="138">
        <v>5.58</v>
      </c>
      <c r="P2096" s="138">
        <v>4.9800000000000004</v>
      </c>
      <c r="Q2096" s="138">
        <v>5.23</v>
      </c>
      <c r="R2096" s="138">
        <v>5.24</v>
      </c>
      <c r="S2096" s="138">
        <v>5.26</v>
      </c>
      <c r="T2096" s="138">
        <v>4.88</v>
      </c>
      <c r="U2096" s="138">
        <v>4.0599999999999996</v>
      </c>
      <c r="V2096" s="138">
        <v>3.74</v>
      </c>
      <c r="W2096" s="138">
        <v>3.52</v>
      </c>
      <c r="X2096" s="138">
        <v>3.53</v>
      </c>
      <c r="Y2096" s="138">
        <v>3.54</v>
      </c>
      <c r="Z2096" s="138">
        <v>3.96</v>
      </c>
      <c r="AA2096" s="138">
        <v>3.87</v>
      </c>
    </row>
    <row r="2097" spans="1:27" ht="23.4" thickBot="1">
      <c r="A2097" s="115" t="s">
        <v>3760</v>
      </c>
      <c r="B2097" s="143">
        <v>3.8</v>
      </c>
      <c r="C2097" s="149">
        <v>1.64</v>
      </c>
      <c r="D2097" s="116">
        <f t="shared" si="67"/>
        <v>2023</v>
      </c>
      <c r="G2097" s="140" t="s">
        <v>1657</v>
      </c>
      <c r="H2097" s="116">
        <v>17</v>
      </c>
      <c r="I2097" s="116">
        <v>2023</v>
      </c>
      <c r="J2097" t="str">
        <f t="shared" si="66"/>
        <v>17/05/2023</v>
      </c>
      <c r="N2097" s="136" t="s">
        <v>367</v>
      </c>
      <c r="O2097" s="136">
        <v>5.5</v>
      </c>
      <c r="P2097" s="136">
        <v>5.0599999999999996</v>
      </c>
      <c r="Q2097" s="136">
        <v>5.26</v>
      </c>
      <c r="R2097" s="136">
        <v>5.36</v>
      </c>
      <c r="S2097" s="136">
        <v>5.3</v>
      </c>
      <c r="T2097" s="136">
        <v>4.92</v>
      </c>
      <c r="U2097" s="136">
        <v>4.12</v>
      </c>
      <c r="V2097" s="136">
        <v>3.8</v>
      </c>
      <c r="W2097" s="136">
        <v>3.58</v>
      </c>
      <c r="X2097" s="136">
        <v>3.58</v>
      </c>
      <c r="Y2097" s="136">
        <v>3.57</v>
      </c>
      <c r="Z2097" s="136">
        <v>3.96</v>
      </c>
      <c r="AA2097" s="136">
        <v>3.88</v>
      </c>
    </row>
    <row r="2098" spans="1:27" ht="23.4" thickBot="1">
      <c r="A2098" s="115" t="s">
        <v>3761</v>
      </c>
      <c r="B2098" s="144">
        <v>3.94</v>
      </c>
      <c r="C2098" s="149">
        <v>1.67</v>
      </c>
      <c r="D2098" s="116">
        <f t="shared" si="67"/>
        <v>2023</v>
      </c>
      <c r="G2098" s="141" t="s">
        <v>1657</v>
      </c>
      <c r="H2098" s="116">
        <v>18</v>
      </c>
      <c r="I2098" s="116">
        <v>2023</v>
      </c>
      <c r="J2098" t="str">
        <f t="shared" si="66"/>
        <v>18/05/2023</v>
      </c>
      <c r="N2098" s="138" t="s">
        <v>368</v>
      </c>
      <c r="O2098" s="138">
        <v>5.59</v>
      </c>
      <c r="P2098" s="138">
        <v>5.22</v>
      </c>
      <c r="Q2098" s="138">
        <v>5.31</v>
      </c>
      <c r="R2098" s="138">
        <v>5.43</v>
      </c>
      <c r="S2098" s="138">
        <v>5.38</v>
      </c>
      <c r="T2098" s="138">
        <v>5.0199999999999996</v>
      </c>
      <c r="U2098" s="138">
        <v>4.24</v>
      </c>
      <c r="V2098" s="138">
        <v>3.94</v>
      </c>
      <c r="W2098" s="138">
        <v>3.69</v>
      </c>
      <c r="X2098" s="138">
        <v>3.67</v>
      </c>
      <c r="Y2098" s="138">
        <v>3.65</v>
      </c>
      <c r="Z2098" s="138">
        <v>4.0199999999999996</v>
      </c>
      <c r="AA2098" s="138">
        <v>3.91</v>
      </c>
    </row>
    <row r="2099" spans="1:27" ht="23.4" thickBot="1">
      <c r="A2099" s="115" t="s">
        <v>3762</v>
      </c>
      <c r="B2099" s="143">
        <v>3.98</v>
      </c>
      <c r="C2099" s="149">
        <v>1.71</v>
      </c>
      <c r="D2099" s="116">
        <f t="shared" si="67"/>
        <v>2023</v>
      </c>
      <c r="G2099" s="140" t="s">
        <v>1657</v>
      </c>
      <c r="H2099" s="116">
        <v>19</v>
      </c>
      <c r="I2099" s="116">
        <v>2023</v>
      </c>
      <c r="J2099" t="str">
        <f t="shared" si="66"/>
        <v>19/05/2023</v>
      </c>
      <c r="N2099" s="136" t="s">
        <v>369</v>
      </c>
      <c r="O2099" s="136">
        <v>5.62</v>
      </c>
      <c r="P2099" s="136">
        <v>5.27</v>
      </c>
      <c r="Q2099" s="136">
        <v>5.29</v>
      </c>
      <c r="R2099" s="136">
        <v>5.46</v>
      </c>
      <c r="S2099" s="136">
        <v>5.36</v>
      </c>
      <c r="T2099" s="136">
        <v>5.0199999999999996</v>
      </c>
      <c r="U2099" s="136">
        <v>4.28</v>
      </c>
      <c r="V2099" s="136">
        <v>3.98</v>
      </c>
      <c r="W2099" s="136">
        <v>3.76</v>
      </c>
      <c r="X2099" s="136">
        <v>3.74</v>
      </c>
      <c r="Y2099" s="136">
        <v>3.7</v>
      </c>
      <c r="Z2099" s="136">
        <v>4.07</v>
      </c>
      <c r="AA2099" s="136">
        <v>3.95</v>
      </c>
    </row>
    <row r="2100" spans="1:27" ht="23.4" thickBot="1">
      <c r="A2100" s="115" t="s">
        <v>3763</v>
      </c>
      <c r="B2100" s="144">
        <v>3.98</v>
      </c>
      <c r="C2100" s="149">
        <v>1.72</v>
      </c>
      <c r="D2100" s="116">
        <f t="shared" si="67"/>
        <v>2023</v>
      </c>
      <c r="G2100" s="141" t="s">
        <v>1657</v>
      </c>
      <c r="H2100" s="116">
        <v>22</v>
      </c>
      <c r="I2100" s="116">
        <v>2023</v>
      </c>
      <c r="J2100" t="str">
        <f t="shared" si="66"/>
        <v>22/05/2023</v>
      </c>
      <c r="N2100" s="138" t="s">
        <v>370</v>
      </c>
      <c r="O2100" s="138">
        <v>5.69</v>
      </c>
      <c r="P2100" s="138">
        <v>5.35</v>
      </c>
      <c r="Q2100" s="138">
        <v>5.4</v>
      </c>
      <c r="R2100" s="138">
        <v>5.5</v>
      </c>
      <c r="S2100" s="138">
        <v>5.43</v>
      </c>
      <c r="T2100" s="138">
        <v>5.07</v>
      </c>
      <c r="U2100" s="138">
        <v>4.29</v>
      </c>
      <c r="V2100" s="138">
        <v>3.98</v>
      </c>
      <c r="W2100" s="138">
        <v>3.77</v>
      </c>
      <c r="X2100" s="138">
        <v>3.74</v>
      </c>
      <c r="Y2100" s="138">
        <v>3.72</v>
      </c>
      <c r="Z2100" s="138">
        <v>4.09</v>
      </c>
      <c r="AA2100" s="138">
        <v>3.97</v>
      </c>
    </row>
    <row r="2101" spans="1:27" ht="23.4" thickBot="1">
      <c r="A2101" s="115" t="s">
        <v>3764</v>
      </c>
      <c r="B2101" s="143">
        <v>3.99</v>
      </c>
      <c r="C2101" s="149">
        <v>1.69</v>
      </c>
      <c r="D2101" s="116">
        <f t="shared" si="67"/>
        <v>2023</v>
      </c>
      <c r="G2101" s="140" t="s">
        <v>1657</v>
      </c>
      <c r="H2101" s="116">
        <v>23</v>
      </c>
      <c r="I2101" s="116">
        <v>2023</v>
      </c>
      <c r="J2101" t="str">
        <f t="shared" si="66"/>
        <v>23/05/2023</v>
      </c>
      <c r="N2101" s="136" t="s">
        <v>371</v>
      </c>
      <c r="O2101" s="136">
        <v>5.67</v>
      </c>
      <c r="P2101" s="136">
        <v>5.26</v>
      </c>
      <c r="Q2101" s="136">
        <v>5.34</v>
      </c>
      <c r="R2101" s="136">
        <v>5.42</v>
      </c>
      <c r="S2101" s="136">
        <v>5.39</v>
      </c>
      <c r="T2101" s="136">
        <v>5.0599999999999996</v>
      </c>
      <c r="U2101" s="136">
        <v>4.26</v>
      </c>
      <c r="V2101" s="136">
        <v>3.99</v>
      </c>
      <c r="W2101" s="136">
        <v>3.76</v>
      </c>
      <c r="X2101" s="136">
        <v>3.73</v>
      </c>
      <c r="Y2101" s="136">
        <v>3.7</v>
      </c>
      <c r="Z2101" s="136">
        <v>4.08</v>
      </c>
      <c r="AA2101" s="136">
        <v>3.96</v>
      </c>
    </row>
    <row r="2102" spans="1:27" ht="23.4" thickBot="1">
      <c r="A2102" s="115" t="s">
        <v>3765</v>
      </c>
      <c r="B2102" s="144">
        <v>4.04</v>
      </c>
      <c r="C2102" s="149">
        <v>1.71</v>
      </c>
      <c r="D2102" s="116">
        <f t="shared" si="67"/>
        <v>2023</v>
      </c>
      <c r="G2102" s="141" t="s">
        <v>1657</v>
      </c>
      <c r="H2102" s="116">
        <v>24</v>
      </c>
      <c r="I2102" s="116">
        <v>2023</v>
      </c>
      <c r="J2102" t="str">
        <f t="shared" si="66"/>
        <v>24/05/2023</v>
      </c>
      <c r="N2102" s="138" t="s">
        <v>372</v>
      </c>
      <c r="O2102" s="138">
        <v>5.73</v>
      </c>
      <c r="P2102" s="138">
        <v>5.22</v>
      </c>
      <c r="Q2102" s="138">
        <v>5.37</v>
      </c>
      <c r="R2102" s="138">
        <v>5.52</v>
      </c>
      <c r="S2102" s="138">
        <v>5.42</v>
      </c>
      <c r="T2102" s="138">
        <v>5.12</v>
      </c>
      <c r="U2102" s="138">
        <v>4.3099999999999996</v>
      </c>
      <c r="V2102" s="138">
        <v>4.04</v>
      </c>
      <c r="W2102" s="138">
        <v>3.75</v>
      </c>
      <c r="X2102" s="138">
        <v>3.76</v>
      </c>
      <c r="Y2102" s="138">
        <v>3.73</v>
      </c>
      <c r="Z2102" s="138">
        <v>4.0999999999999996</v>
      </c>
      <c r="AA2102" s="138">
        <v>3.97</v>
      </c>
    </row>
    <row r="2103" spans="1:27" ht="23.4" thickBot="1">
      <c r="A2103" s="115" t="s">
        <v>3766</v>
      </c>
      <c r="B2103" s="143">
        <v>4.21</v>
      </c>
      <c r="C2103" s="149">
        <v>1.73</v>
      </c>
      <c r="D2103" s="116">
        <f t="shared" si="67"/>
        <v>2023</v>
      </c>
      <c r="G2103" s="140" t="s">
        <v>1657</v>
      </c>
      <c r="H2103" s="116">
        <v>25</v>
      </c>
      <c r="I2103" s="116">
        <v>2023</v>
      </c>
      <c r="J2103" t="str">
        <f t="shared" si="66"/>
        <v>25/05/2023</v>
      </c>
      <c r="N2103" s="136" t="s">
        <v>373</v>
      </c>
      <c r="O2103" s="136">
        <v>5.95</v>
      </c>
      <c r="P2103" s="136">
        <v>5.44</v>
      </c>
      <c r="Q2103" s="136">
        <v>5.38</v>
      </c>
      <c r="R2103" s="136">
        <v>5.55</v>
      </c>
      <c r="S2103" s="136">
        <v>5.46</v>
      </c>
      <c r="T2103" s="136">
        <v>5.24</v>
      </c>
      <c r="U2103" s="136">
        <v>4.5</v>
      </c>
      <c r="V2103" s="136">
        <v>4.21</v>
      </c>
      <c r="W2103" s="136">
        <v>3.9</v>
      </c>
      <c r="X2103" s="136">
        <v>3.86</v>
      </c>
      <c r="Y2103" s="136">
        <v>3.83</v>
      </c>
      <c r="Z2103" s="136">
        <v>4.16</v>
      </c>
      <c r="AA2103" s="136">
        <v>4.01</v>
      </c>
    </row>
    <row r="2104" spans="1:27" ht="23.4" thickBot="1">
      <c r="A2104" s="115" t="s">
        <v>3767</v>
      </c>
      <c r="B2104" s="144">
        <v>4.2300000000000004</v>
      </c>
      <c r="C2104" s="149">
        <v>1.69</v>
      </c>
      <c r="D2104" s="116">
        <f t="shared" si="67"/>
        <v>2023</v>
      </c>
      <c r="G2104" s="141" t="s">
        <v>1657</v>
      </c>
      <c r="H2104" s="116">
        <v>26</v>
      </c>
      <c r="I2104" s="116">
        <v>2023</v>
      </c>
      <c r="J2104" t="str">
        <f t="shared" si="66"/>
        <v>26/05/2023</v>
      </c>
      <c r="N2104" s="138" t="s">
        <v>374</v>
      </c>
      <c r="O2104" s="138">
        <v>6.02</v>
      </c>
      <c r="P2104" s="138">
        <v>5.47</v>
      </c>
      <c r="Q2104" s="138">
        <v>5.34</v>
      </c>
      <c r="R2104" s="138">
        <v>5.55</v>
      </c>
      <c r="S2104" s="138">
        <v>5.44</v>
      </c>
      <c r="T2104" s="138">
        <v>5.25</v>
      </c>
      <c r="U2104" s="138">
        <v>4.54</v>
      </c>
      <c r="V2104" s="138">
        <v>4.2300000000000004</v>
      </c>
      <c r="W2104" s="138">
        <v>3.92</v>
      </c>
      <c r="X2104" s="138">
        <v>3.86</v>
      </c>
      <c r="Y2104" s="138">
        <v>3.8</v>
      </c>
      <c r="Z2104" s="138">
        <v>4.13</v>
      </c>
      <c r="AA2104" s="138">
        <v>3.96</v>
      </c>
    </row>
    <row r="2105" spans="1:27" ht="23.4" thickBot="1">
      <c r="A2105" s="115" t="s">
        <v>3768</v>
      </c>
      <c r="B2105" s="143">
        <v>4.0999999999999996</v>
      </c>
      <c r="C2105" s="149">
        <v>1.66</v>
      </c>
      <c r="D2105" s="116">
        <f t="shared" si="67"/>
        <v>2023</v>
      </c>
      <c r="G2105" s="140" t="s">
        <v>1657</v>
      </c>
      <c r="H2105" s="116">
        <v>30</v>
      </c>
      <c r="I2105" s="116">
        <v>2023</v>
      </c>
      <c r="J2105" t="str">
        <f t="shared" si="66"/>
        <v>30/05/2023</v>
      </c>
      <c r="N2105" s="136" t="s">
        <v>375</v>
      </c>
      <c r="O2105" s="136">
        <v>5.31</v>
      </c>
      <c r="P2105" s="136">
        <v>5.31</v>
      </c>
      <c r="Q2105" s="136">
        <v>5.55</v>
      </c>
      <c r="R2105" s="136">
        <v>5.54</v>
      </c>
      <c r="S2105" s="136">
        <v>5.52</v>
      </c>
      <c r="T2105" s="136">
        <v>5.22</v>
      </c>
      <c r="U2105" s="136">
        <v>4.46</v>
      </c>
      <c r="V2105" s="136">
        <v>4.0999999999999996</v>
      </c>
      <c r="W2105" s="136">
        <v>3.81</v>
      </c>
      <c r="X2105" s="136">
        <v>3.75</v>
      </c>
      <c r="Y2105" s="136">
        <v>3.69</v>
      </c>
      <c r="Z2105" s="136">
        <v>4.0599999999999996</v>
      </c>
      <c r="AA2105" s="136">
        <v>3.9</v>
      </c>
    </row>
    <row r="2106" spans="1:27" ht="23.4" thickBot="1">
      <c r="A2106" s="115" t="s">
        <v>3769</v>
      </c>
      <c r="B2106" s="144">
        <v>4.04</v>
      </c>
      <c r="C2106" s="149">
        <v>1.67</v>
      </c>
      <c r="D2106" s="116">
        <f t="shared" si="67"/>
        <v>2023</v>
      </c>
      <c r="G2106" s="141" t="s">
        <v>1657</v>
      </c>
      <c r="H2106" s="116">
        <v>31</v>
      </c>
      <c r="I2106" s="116">
        <v>2023</v>
      </c>
      <c r="J2106" t="str">
        <f t="shared" si="66"/>
        <v>31/05/2023</v>
      </c>
      <c r="N2106" s="138" t="s">
        <v>376</v>
      </c>
      <c r="O2106" s="138">
        <v>5.28</v>
      </c>
      <c r="P2106" s="138">
        <v>5.37</v>
      </c>
      <c r="Q2106" s="138">
        <v>5.52</v>
      </c>
      <c r="R2106" s="138">
        <v>5.53</v>
      </c>
      <c r="S2106" s="138">
        <v>5.46</v>
      </c>
      <c r="T2106" s="138">
        <v>5.18</v>
      </c>
      <c r="U2106" s="138">
        <v>4.4000000000000004</v>
      </c>
      <c r="V2106" s="138">
        <v>4.04</v>
      </c>
      <c r="W2106" s="138">
        <v>3.74</v>
      </c>
      <c r="X2106" s="138">
        <v>3.69</v>
      </c>
      <c r="Y2106" s="138">
        <v>3.64</v>
      </c>
      <c r="Z2106" s="138">
        <v>4.01</v>
      </c>
      <c r="AA2106" s="138">
        <v>3.85</v>
      </c>
    </row>
    <row r="2107" spans="1:27" ht="23.4" thickBot="1">
      <c r="A2107" s="115" t="s">
        <v>3770</v>
      </c>
      <c r="B2107" s="143">
        <v>3.98</v>
      </c>
      <c r="C2107" s="149">
        <v>1.67</v>
      </c>
      <c r="D2107" s="116">
        <f t="shared" si="67"/>
        <v>2023</v>
      </c>
      <c r="G2107" s="140" t="s">
        <v>1658</v>
      </c>
      <c r="H2107" s="116">
        <v>1</v>
      </c>
      <c r="I2107" s="116">
        <v>2023</v>
      </c>
      <c r="J2107" t="str">
        <f t="shared" si="66"/>
        <v>1/06/2023</v>
      </c>
      <c r="N2107" s="135">
        <v>44932</v>
      </c>
      <c r="O2107" s="136">
        <v>5.3</v>
      </c>
      <c r="P2107" s="136">
        <v>5.39</v>
      </c>
      <c r="Q2107" s="136">
        <v>5.5</v>
      </c>
      <c r="R2107" s="136">
        <v>5.5</v>
      </c>
      <c r="S2107" s="136">
        <v>5.44</v>
      </c>
      <c r="T2107" s="136">
        <v>5.1100000000000003</v>
      </c>
      <c r="U2107" s="136">
        <v>4.33</v>
      </c>
      <c r="V2107" s="136">
        <v>3.98</v>
      </c>
      <c r="W2107" s="136">
        <v>3.7</v>
      </c>
      <c r="X2107" s="136">
        <v>3.66</v>
      </c>
      <c r="Y2107" s="136">
        <v>3.61</v>
      </c>
      <c r="Z2107" s="136">
        <v>3.98</v>
      </c>
      <c r="AA2107" s="136">
        <v>3.84</v>
      </c>
    </row>
    <row r="2108" spans="1:27" ht="23.4" thickBot="1">
      <c r="A2108" s="115" t="s">
        <v>3771</v>
      </c>
      <c r="B2108" s="144">
        <v>4.13</v>
      </c>
      <c r="C2108" s="149">
        <v>1.72</v>
      </c>
      <c r="D2108" s="116">
        <f t="shared" si="67"/>
        <v>2023</v>
      </c>
      <c r="G2108" s="141" t="s">
        <v>1658</v>
      </c>
      <c r="H2108" s="116">
        <v>2</v>
      </c>
      <c r="I2108" s="116">
        <v>2023</v>
      </c>
      <c r="J2108" t="str">
        <f t="shared" si="66"/>
        <v>2/06/2023</v>
      </c>
      <c r="N2108" s="137">
        <v>44963</v>
      </c>
      <c r="O2108" s="138">
        <v>5.28</v>
      </c>
      <c r="P2108" s="138">
        <v>5.39</v>
      </c>
      <c r="Q2108" s="138">
        <v>5.5</v>
      </c>
      <c r="R2108" s="138">
        <v>5.52</v>
      </c>
      <c r="S2108" s="138">
        <v>5.5</v>
      </c>
      <c r="T2108" s="138">
        <v>5.22</v>
      </c>
      <c r="U2108" s="138">
        <v>4.5</v>
      </c>
      <c r="V2108" s="138">
        <v>4.13</v>
      </c>
      <c r="W2108" s="138">
        <v>3.84</v>
      </c>
      <c r="X2108" s="138">
        <v>3.78</v>
      </c>
      <c r="Y2108" s="138">
        <v>3.69</v>
      </c>
      <c r="Z2108" s="138">
        <v>4.03</v>
      </c>
      <c r="AA2108" s="138">
        <v>3.88</v>
      </c>
    </row>
    <row r="2109" spans="1:27" ht="23.4" thickBot="1">
      <c r="A2109" s="115" t="s">
        <v>3772</v>
      </c>
      <c r="B2109" s="143">
        <v>4.0999999999999996</v>
      </c>
      <c r="C2109" s="149">
        <v>1.71</v>
      </c>
      <c r="D2109" s="116">
        <f t="shared" si="67"/>
        <v>2023</v>
      </c>
      <c r="G2109" s="140" t="s">
        <v>1658</v>
      </c>
      <c r="H2109" s="116">
        <v>5</v>
      </c>
      <c r="I2109" s="116">
        <v>2023</v>
      </c>
      <c r="J2109" t="str">
        <f t="shared" si="66"/>
        <v>5/06/2023</v>
      </c>
      <c r="N2109" s="135">
        <v>45052</v>
      </c>
      <c r="O2109" s="136">
        <v>5.25</v>
      </c>
      <c r="P2109" s="136">
        <v>5.35</v>
      </c>
      <c r="Q2109" s="136">
        <v>5.46</v>
      </c>
      <c r="R2109" s="136">
        <v>5.47</v>
      </c>
      <c r="S2109" s="136">
        <v>5.46</v>
      </c>
      <c r="T2109" s="136">
        <v>5.17</v>
      </c>
      <c r="U2109" s="136">
        <v>4.46</v>
      </c>
      <c r="V2109" s="136">
        <v>4.0999999999999996</v>
      </c>
      <c r="W2109" s="136">
        <v>3.82</v>
      </c>
      <c r="X2109" s="136">
        <v>3.77</v>
      </c>
      <c r="Y2109" s="136">
        <v>3.69</v>
      </c>
      <c r="Z2109" s="136">
        <v>4.03</v>
      </c>
      <c r="AA2109" s="136">
        <v>3.89</v>
      </c>
    </row>
    <row r="2110" spans="1:27" ht="23.4" thickBot="1">
      <c r="A2110" s="115" t="s">
        <v>3773</v>
      </c>
      <c r="B2110" s="144">
        <v>4.1500000000000004</v>
      </c>
      <c r="C2110" s="149">
        <v>1.69</v>
      </c>
      <c r="D2110" s="116">
        <f t="shared" si="67"/>
        <v>2023</v>
      </c>
      <c r="G2110" s="141" t="s">
        <v>1658</v>
      </c>
      <c r="H2110" s="116">
        <v>6</v>
      </c>
      <c r="I2110" s="116">
        <v>2023</v>
      </c>
      <c r="J2110" t="str">
        <f t="shared" si="66"/>
        <v>6/06/2023</v>
      </c>
      <c r="N2110" s="137">
        <v>45083</v>
      </c>
      <c r="O2110" s="138">
        <v>5.15</v>
      </c>
      <c r="P2110" s="138">
        <v>5.26</v>
      </c>
      <c r="Q2110" s="138">
        <v>5.44</v>
      </c>
      <c r="R2110" s="138">
        <v>5.44</v>
      </c>
      <c r="S2110" s="138">
        <v>5.44</v>
      </c>
      <c r="T2110" s="138">
        <v>5.2</v>
      </c>
      <c r="U2110" s="138">
        <v>4.51</v>
      </c>
      <c r="V2110" s="138">
        <v>4.1500000000000004</v>
      </c>
      <c r="W2110" s="138">
        <v>3.85</v>
      </c>
      <c r="X2110" s="138">
        <v>3.78</v>
      </c>
      <c r="Y2110" s="138">
        <v>3.7</v>
      </c>
      <c r="Z2110" s="138">
        <v>4.0199999999999996</v>
      </c>
      <c r="AA2110" s="138">
        <v>3.87</v>
      </c>
    </row>
    <row r="2111" spans="1:27" ht="23.4" thickBot="1">
      <c r="A2111" s="115" t="s">
        <v>3774</v>
      </c>
      <c r="B2111" s="143">
        <v>4.21</v>
      </c>
      <c r="C2111" s="149">
        <v>1.75</v>
      </c>
      <c r="D2111" s="116">
        <f t="shared" si="67"/>
        <v>2023</v>
      </c>
      <c r="G2111" s="140" t="s">
        <v>1658</v>
      </c>
      <c r="H2111" s="116">
        <v>7</v>
      </c>
      <c r="I2111" s="116">
        <v>2023</v>
      </c>
      <c r="J2111" t="str">
        <f t="shared" si="66"/>
        <v>7/06/2023</v>
      </c>
      <c r="N2111" s="135">
        <v>45113</v>
      </c>
      <c r="O2111" s="136">
        <v>5.07</v>
      </c>
      <c r="P2111" s="136">
        <v>5.26</v>
      </c>
      <c r="Q2111" s="136">
        <v>5.42</v>
      </c>
      <c r="R2111" s="136">
        <v>5.42</v>
      </c>
      <c r="S2111" s="136">
        <v>5.43</v>
      </c>
      <c r="T2111" s="136">
        <v>5.16</v>
      </c>
      <c r="U2111" s="136">
        <v>4.5599999999999996</v>
      </c>
      <c r="V2111" s="136">
        <v>4.21</v>
      </c>
      <c r="W2111" s="136">
        <v>3.93</v>
      </c>
      <c r="X2111" s="136">
        <v>3.88</v>
      </c>
      <c r="Y2111" s="136">
        <v>3.79</v>
      </c>
      <c r="Z2111" s="136">
        <v>4.12</v>
      </c>
      <c r="AA2111" s="136">
        <v>3.95</v>
      </c>
    </row>
    <row r="2112" spans="1:27" ht="23.4" thickBot="1">
      <c r="A2112" s="115" t="s">
        <v>3775</v>
      </c>
      <c r="B2112" s="144">
        <v>4.17</v>
      </c>
      <c r="C2112" s="149">
        <v>1.7</v>
      </c>
      <c r="D2112" s="116">
        <f t="shared" si="67"/>
        <v>2023</v>
      </c>
      <c r="G2112" s="141" t="s">
        <v>1658</v>
      </c>
      <c r="H2112" s="116">
        <v>8</v>
      </c>
      <c r="I2112" s="116">
        <v>2023</v>
      </c>
      <c r="J2112" t="str">
        <f t="shared" si="66"/>
        <v>8/06/2023</v>
      </c>
      <c r="N2112" s="137">
        <v>45144</v>
      </c>
      <c r="O2112" s="138">
        <v>5.25</v>
      </c>
      <c r="P2112" s="138">
        <v>5.29</v>
      </c>
      <c r="Q2112" s="138">
        <v>5.38</v>
      </c>
      <c r="R2112" s="138">
        <v>5.42</v>
      </c>
      <c r="S2112" s="138">
        <v>5.39</v>
      </c>
      <c r="T2112" s="138">
        <v>5.12</v>
      </c>
      <c r="U2112" s="138">
        <v>4.5199999999999996</v>
      </c>
      <c r="V2112" s="138">
        <v>4.17</v>
      </c>
      <c r="W2112" s="138">
        <v>3.87</v>
      </c>
      <c r="X2112" s="138">
        <v>3.8</v>
      </c>
      <c r="Y2112" s="138">
        <v>3.73</v>
      </c>
      <c r="Z2112" s="138">
        <v>4.05</v>
      </c>
      <c r="AA2112" s="138">
        <v>3.89</v>
      </c>
    </row>
    <row r="2113" spans="1:27" ht="23.4" thickBot="1">
      <c r="A2113" s="115" t="s">
        <v>3776</v>
      </c>
      <c r="B2113" s="143">
        <v>4.2300000000000004</v>
      </c>
      <c r="C2113" s="149">
        <v>1.69</v>
      </c>
      <c r="D2113" s="116">
        <f t="shared" si="67"/>
        <v>2023</v>
      </c>
      <c r="G2113" s="140" t="s">
        <v>1658</v>
      </c>
      <c r="H2113" s="116">
        <v>9</v>
      </c>
      <c r="I2113" s="116">
        <v>2023</v>
      </c>
      <c r="J2113" t="str">
        <f t="shared" si="66"/>
        <v>9/06/2023</v>
      </c>
      <c r="N2113" s="135">
        <v>45175</v>
      </c>
      <c r="O2113" s="136">
        <v>5.25</v>
      </c>
      <c r="P2113" s="136">
        <v>5.32</v>
      </c>
      <c r="Q2113" s="136">
        <v>5.37</v>
      </c>
      <c r="R2113" s="136">
        <v>5.45</v>
      </c>
      <c r="S2113" s="136">
        <v>5.39</v>
      </c>
      <c r="T2113" s="136">
        <v>5.17</v>
      </c>
      <c r="U2113" s="136">
        <v>4.59</v>
      </c>
      <c r="V2113" s="136">
        <v>4.2300000000000004</v>
      </c>
      <c r="W2113" s="136">
        <v>3.92</v>
      </c>
      <c r="X2113" s="136">
        <v>3.84</v>
      </c>
      <c r="Y2113" s="136">
        <v>3.75</v>
      </c>
      <c r="Z2113" s="136">
        <v>4.05</v>
      </c>
      <c r="AA2113" s="136">
        <v>3.89</v>
      </c>
    </row>
    <row r="2114" spans="1:27" ht="23.4" thickBot="1">
      <c r="A2114" s="115" t="s">
        <v>3777</v>
      </c>
      <c r="B2114" s="144">
        <v>4.16</v>
      </c>
      <c r="C2114" s="149">
        <v>1.7</v>
      </c>
      <c r="D2114" s="116">
        <f t="shared" si="67"/>
        <v>2023</v>
      </c>
      <c r="G2114" s="141" t="s">
        <v>1658</v>
      </c>
      <c r="H2114" s="116">
        <v>12</v>
      </c>
      <c r="I2114" s="116">
        <v>2023</v>
      </c>
      <c r="J2114" t="str">
        <f t="shared" ref="J2114:J2177" si="68">H2114&amp;"/"&amp;G2114&amp;"/"&amp;I2114</f>
        <v>12/06/2023</v>
      </c>
      <c r="N2114" s="137">
        <v>45266</v>
      </c>
      <c r="O2114" s="138">
        <v>5.24</v>
      </c>
      <c r="P2114" s="138">
        <v>5.31</v>
      </c>
      <c r="Q2114" s="138">
        <v>5.4</v>
      </c>
      <c r="R2114" s="138">
        <v>5.43</v>
      </c>
      <c r="S2114" s="138">
        <v>5.38</v>
      </c>
      <c r="T2114" s="138">
        <v>5.18</v>
      </c>
      <c r="U2114" s="138">
        <v>4.55</v>
      </c>
      <c r="V2114" s="138">
        <v>4.16</v>
      </c>
      <c r="W2114" s="138">
        <v>3.89</v>
      </c>
      <c r="X2114" s="138">
        <v>3.82</v>
      </c>
      <c r="Y2114" s="138">
        <v>3.73</v>
      </c>
      <c r="Z2114" s="138">
        <v>4.04</v>
      </c>
      <c r="AA2114" s="138">
        <v>3.87</v>
      </c>
    </row>
    <row r="2115" spans="1:27" ht="23.4" thickBot="1">
      <c r="A2115" s="115" t="s">
        <v>3778</v>
      </c>
      <c r="B2115" s="143">
        <v>4.3</v>
      </c>
      <c r="C2115" s="149">
        <v>1.75</v>
      </c>
      <c r="D2115" s="116">
        <f t="shared" si="67"/>
        <v>2023</v>
      </c>
      <c r="G2115" s="140" t="s">
        <v>1658</v>
      </c>
      <c r="H2115" s="116">
        <v>13</v>
      </c>
      <c r="I2115" s="116">
        <v>2023</v>
      </c>
      <c r="J2115" t="str">
        <f t="shared" si="68"/>
        <v>13/06/2023</v>
      </c>
      <c r="N2115" s="136" t="s">
        <v>377</v>
      </c>
      <c r="O2115" s="136">
        <v>5.19</v>
      </c>
      <c r="P2115" s="136">
        <v>5.24</v>
      </c>
      <c r="Q2115" s="136">
        <v>5.36</v>
      </c>
      <c r="R2115" s="136">
        <v>5.37</v>
      </c>
      <c r="S2115" s="136">
        <v>5.36</v>
      </c>
      <c r="T2115" s="136">
        <v>5.26</v>
      </c>
      <c r="U2115" s="136">
        <v>4.67</v>
      </c>
      <c r="V2115" s="136">
        <v>4.3</v>
      </c>
      <c r="W2115" s="136">
        <v>4.01</v>
      </c>
      <c r="X2115" s="136">
        <v>3.94</v>
      </c>
      <c r="Y2115" s="136">
        <v>3.84</v>
      </c>
      <c r="Z2115" s="136">
        <v>4.12</v>
      </c>
      <c r="AA2115" s="136">
        <v>3.94</v>
      </c>
    </row>
    <row r="2116" spans="1:27" ht="23.4" thickBot="1">
      <c r="A2116" s="115" t="s">
        <v>3779</v>
      </c>
      <c r="B2116" s="144">
        <v>4.37</v>
      </c>
      <c r="C2116" s="149">
        <v>1.72</v>
      </c>
      <c r="D2116" s="116">
        <f t="shared" si="67"/>
        <v>2023</v>
      </c>
      <c r="G2116" s="141" t="s">
        <v>1658</v>
      </c>
      <c r="H2116" s="116">
        <v>14</v>
      </c>
      <c r="I2116" s="116">
        <v>2023</v>
      </c>
      <c r="J2116" t="str">
        <f t="shared" si="68"/>
        <v>14/06/2023</v>
      </c>
      <c r="N2116" s="138" t="s">
        <v>378</v>
      </c>
      <c r="O2116" s="138">
        <v>5.18</v>
      </c>
      <c r="P2116" s="138">
        <v>5.25</v>
      </c>
      <c r="Q2116" s="138">
        <v>5.36</v>
      </c>
      <c r="R2116" s="138">
        <v>5.37</v>
      </c>
      <c r="S2116" s="138">
        <v>5.36</v>
      </c>
      <c r="T2116" s="138">
        <v>5.27</v>
      </c>
      <c r="U2116" s="138">
        <v>4.74</v>
      </c>
      <c r="V2116" s="138">
        <v>4.37</v>
      </c>
      <c r="W2116" s="138">
        <v>4.0599999999999996</v>
      </c>
      <c r="X2116" s="138">
        <v>3.95</v>
      </c>
      <c r="Y2116" s="138">
        <v>3.83</v>
      </c>
      <c r="Z2116" s="138">
        <v>4.09</v>
      </c>
      <c r="AA2116" s="138">
        <v>3.9</v>
      </c>
    </row>
    <row r="2117" spans="1:27" ht="23.4" thickBot="1">
      <c r="A2117" s="115" t="s">
        <v>3780</v>
      </c>
      <c r="B2117" s="143">
        <v>4.2300000000000004</v>
      </c>
      <c r="C2117" s="149">
        <v>1.67</v>
      </c>
      <c r="D2117" s="116">
        <f t="shared" si="67"/>
        <v>2023</v>
      </c>
      <c r="G2117" s="140" t="s">
        <v>1658</v>
      </c>
      <c r="H2117" s="116">
        <v>15</v>
      </c>
      <c r="I2117" s="116">
        <v>2023</v>
      </c>
      <c r="J2117" t="str">
        <f t="shared" si="68"/>
        <v>15/06/2023</v>
      </c>
      <c r="N2117" s="136" t="s">
        <v>379</v>
      </c>
      <c r="O2117" s="136">
        <v>5.18</v>
      </c>
      <c r="P2117" s="136">
        <v>5.25</v>
      </c>
      <c r="Q2117" s="136">
        <v>5.33</v>
      </c>
      <c r="R2117" s="136">
        <v>5.37</v>
      </c>
      <c r="S2117" s="136">
        <v>5.33</v>
      </c>
      <c r="T2117" s="136">
        <v>5.21</v>
      </c>
      <c r="U2117" s="136">
        <v>4.62</v>
      </c>
      <c r="V2117" s="136">
        <v>4.2300000000000004</v>
      </c>
      <c r="W2117" s="136">
        <v>3.91</v>
      </c>
      <c r="X2117" s="136">
        <v>3.82</v>
      </c>
      <c r="Y2117" s="136">
        <v>3.72</v>
      </c>
      <c r="Z2117" s="136">
        <v>4.0199999999999996</v>
      </c>
      <c r="AA2117" s="136">
        <v>3.85</v>
      </c>
    </row>
    <row r="2118" spans="1:27" ht="23.4" thickBot="1">
      <c r="A2118" s="115" t="s">
        <v>3781</v>
      </c>
      <c r="B2118" s="144">
        <v>4.32</v>
      </c>
      <c r="C2118" s="149">
        <v>1.67</v>
      </c>
      <c r="D2118" s="116">
        <f t="shared" si="67"/>
        <v>2023</v>
      </c>
      <c r="G2118" s="141" t="s">
        <v>1658</v>
      </c>
      <c r="H2118" s="116">
        <v>16</v>
      </c>
      <c r="I2118" s="116">
        <v>2023</v>
      </c>
      <c r="J2118" t="str">
        <f t="shared" si="68"/>
        <v>16/06/2023</v>
      </c>
      <c r="N2118" s="138" t="s">
        <v>380</v>
      </c>
      <c r="O2118" s="138">
        <v>5.18</v>
      </c>
      <c r="P2118" s="138">
        <v>5.27</v>
      </c>
      <c r="Q2118" s="138">
        <v>5.34</v>
      </c>
      <c r="R2118" s="138">
        <v>5.38</v>
      </c>
      <c r="S2118" s="138">
        <v>5.35</v>
      </c>
      <c r="T2118" s="138">
        <v>5.24</v>
      </c>
      <c r="U2118" s="138">
        <v>4.7</v>
      </c>
      <c r="V2118" s="138">
        <v>4.32</v>
      </c>
      <c r="W2118" s="138">
        <v>3.99</v>
      </c>
      <c r="X2118" s="138">
        <v>3.88</v>
      </c>
      <c r="Y2118" s="138">
        <v>3.77</v>
      </c>
      <c r="Z2118" s="138">
        <v>4.05</v>
      </c>
      <c r="AA2118" s="138">
        <v>3.86</v>
      </c>
    </row>
    <row r="2119" spans="1:27" ht="23.4" thickBot="1">
      <c r="A2119" s="115" t="s">
        <v>3782</v>
      </c>
      <c r="B2119" s="143">
        <v>4.29</v>
      </c>
      <c r="C2119" s="149">
        <v>1.64</v>
      </c>
      <c r="D2119" s="116">
        <f t="shared" si="67"/>
        <v>2023</v>
      </c>
      <c r="G2119" s="140" t="s">
        <v>1658</v>
      </c>
      <c r="H2119" s="116">
        <v>20</v>
      </c>
      <c r="I2119" s="116">
        <v>2023</v>
      </c>
      <c r="J2119" t="str">
        <f t="shared" si="68"/>
        <v>20/06/2023</v>
      </c>
      <c r="N2119" s="136" t="s">
        <v>381</v>
      </c>
      <c r="O2119" s="136">
        <v>5.17</v>
      </c>
      <c r="P2119" s="136">
        <v>5.26</v>
      </c>
      <c r="Q2119" s="136">
        <v>5.39</v>
      </c>
      <c r="R2119" s="136">
        <v>5.39</v>
      </c>
      <c r="S2119" s="136">
        <v>5.41</v>
      </c>
      <c r="T2119" s="136">
        <v>5.24</v>
      </c>
      <c r="U2119" s="136">
        <v>4.68</v>
      </c>
      <c r="V2119" s="136">
        <v>4.29</v>
      </c>
      <c r="W2119" s="136">
        <v>3.96</v>
      </c>
      <c r="X2119" s="136">
        <v>3.85</v>
      </c>
      <c r="Y2119" s="136">
        <v>3.74</v>
      </c>
      <c r="Z2119" s="136">
        <v>4.01</v>
      </c>
      <c r="AA2119" s="136">
        <v>3.83</v>
      </c>
    </row>
    <row r="2120" spans="1:27" ht="23.4" thickBot="1">
      <c r="A2120" s="115" t="s">
        <v>3783</v>
      </c>
      <c r="B2120" s="144">
        <v>4.29</v>
      </c>
      <c r="C2120" s="149">
        <v>1.62</v>
      </c>
      <c r="D2120" s="116">
        <f t="shared" si="67"/>
        <v>2023</v>
      </c>
      <c r="G2120" s="141" t="s">
        <v>1658</v>
      </c>
      <c r="H2120" s="116">
        <v>21</v>
      </c>
      <c r="I2120" s="116">
        <v>2023</v>
      </c>
      <c r="J2120" t="str">
        <f t="shared" si="68"/>
        <v>21/06/2023</v>
      </c>
      <c r="N2120" s="138" t="s">
        <v>382</v>
      </c>
      <c r="O2120" s="138">
        <v>5.16</v>
      </c>
      <c r="P2120" s="138">
        <v>5.27</v>
      </c>
      <c r="Q2120" s="138">
        <v>5.4</v>
      </c>
      <c r="R2120" s="138">
        <v>5.44</v>
      </c>
      <c r="S2120" s="138">
        <v>5.41</v>
      </c>
      <c r="T2120" s="138">
        <v>5.25</v>
      </c>
      <c r="U2120" s="138">
        <v>4.68</v>
      </c>
      <c r="V2120" s="138">
        <v>4.29</v>
      </c>
      <c r="W2120" s="138">
        <v>3.95</v>
      </c>
      <c r="X2120" s="138">
        <v>3.84</v>
      </c>
      <c r="Y2120" s="138">
        <v>3.72</v>
      </c>
      <c r="Z2120" s="138">
        <v>3.99</v>
      </c>
      <c r="AA2120" s="138">
        <v>3.81</v>
      </c>
    </row>
    <row r="2121" spans="1:27" ht="23.4" thickBot="1">
      <c r="A2121" s="115" t="s">
        <v>3784</v>
      </c>
      <c r="B2121" s="143">
        <v>4.37</v>
      </c>
      <c r="C2121" s="149">
        <v>1.67</v>
      </c>
      <c r="D2121" s="116">
        <f t="shared" si="67"/>
        <v>2023</v>
      </c>
      <c r="G2121" s="140" t="s">
        <v>1658</v>
      </c>
      <c r="H2121" s="116">
        <v>22</v>
      </c>
      <c r="I2121" s="116">
        <v>2023</v>
      </c>
      <c r="J2121" t="str">
        <f t="shared" si="68"/>
        <v>22/06/2023</v>
      </c>
      <c r="N2121" s="136" t="s">
        <v>383</v>
      </c>
      <c r="O2121" s="136">
        <v>5.18</v>
      </c>
      <c r="P2121" s="136">
        <v>5.31</v>
      </c>
      <c r="Q2121" s="136">
        <v>5.4</v>
      </c>
      <c r="R2121" s="136">
        <v>5.44</v>
      </c>
      <c r="S2121" s="136">
        <v>5.41</v>
      </c>
      <c r="T2121" s="136">
        <v>5.29</v>
      </c>
      <c r="U2121" s="136">
        <v>4.7699999999999996</v>
      </c>
      <c r="V2121" s="136">
        <v>4.37</v>
      </c>
      <c r="W2121" s="136">
        <v>4.03</v>
      </c>
      <c r="X2121" s="136">
        <v>3.92</v>
      </c>
      <c r="Y2121" s="136">
        <v>3.8</v>
      </c>
      <c r="Z2121" s="136">
        <v>4.0599999999999996</v>
      </c>
      <c r="AA2121" s="136">
        <v>3.88</v>
      </c>
    </row>
    <row r="2122" spans="1:27" ht="23.4" thickBot="1">
      <c r="A2122" s="115" t="s">
        <v>3785</v>
      </c>
      <c r="B2122" s="144">
        <v>4.32</v>
      </c>
      <c r="C2122" s="149">
        <v>1.64</v>
      </c>
      <c r="D2122" s="116">
        <f t="shared" si="67"/>
        <v>2023</v>
      </c>
      <c r="G2122" s="141" t="s">
        <v>1658</v>
      </c>
      <c r="H2122" s="116">
        <v>23</v>
      </c>
      <c r="I2122" s="116">
        <v>2023</v>
      </c>
      <c r="J2122" t="str">
        <f t="shared" si="68"/>
        <v>23/06/2023</v>
      </c>
      <c r="N2122" s="138" t="s">
        <v>384</v>
      </c>
      <c r="O2122" s="138">
        <v>5.17</v>
      </c>
      <c r="P2122" s="138">
        <v>5.3</v>
      </c>
      <c r="Q2122" s="138">
        <v>5.41</v>
      </c>
      <c r="R2122" s="138">
        <v>5.44</v>
      </c>
      <c r="S2122" s="138">
        <v>5.41</v>
      </c>
      <c r="T2122" s="138">
        <v>5.25</v>
      </c>
      <c r="U2122" s="138">
        <v>4.71</v>
      </c>
      <c r="V2122" s="138">
        <v>4.32</v>
      </c>
      <c r="W2122" s="138">
        <v>3.99</v>
      </c>
      <c r="X2122" s="138">
        <v>3.88</v>
      </c>
      <c r="Y2122" s="138">
        <v>3.74</v>
      </c>
      <c r="Z2122" s="138">
        <v>4.01</v>
      </c>
      <c r="AA2122" s="138">
        <v>3.82</v>
      </c>
    </row>
    <row r="2123" spans="1:27" ht="23.4" thickBot="1">
      <c r="A2123" s="115" t="s">
        <v>3786</v>
      </c>
      <c r="B2123" s="143">
        <v>4.3</v>
      </c>
      <c r="C2123" s="149">
        <v>1.66</v>
      </c>
      <c r="D2123" s="116">
        <f t="shared" si="67"/>
        <v>2023</v>
      </c>
      <c r="G2123" s="140" t="s">
        <v>1658</v>
      </c>
      <c r="H2123" s="116">
        <v>26</v>
      </c>
      <c r="I2123" s="116">
        <v>2023</v>
      </c>
      <c r="J2123" t="str">
        <f t="shared" si="68"/>
        <v>26/06/2023</v>
      </c>
      <c r="N2123" s="136" t="s">
        <v>385</v>
      </c>
      <c r="O2123" s="136">
        <v>5.17</v>
      </c>
      <c r="P2123" s="136">
        <v>5.31</v>
      </c>
      <c r="Q2123" s="136">
        <v>5.5</v>
      </c>
      <c r="R2123" s="136">
        <v>5.44</v>
      </c>
      <c r="S2123" s="136">
        <v>5.45</v>
      </c>
      <c r="T2123" s="136">
        <v>5.27</v>
      </c>
      <c r="U2123" s="136">
        <v>4.6500000000000004</v>
      </c>
      <c r="V2123" s="136">
        <v>4.3</v>
      </c>
      <c r="W2123" s="136">
        <v>3.96</v>
      </c>
      <c r="X2123" s="136">
        <v>3.85</v>
      </c>
      <c r="Y2123" s="136">
        <v>3.72</v>
      </c>
      <c r="Z2123" s="136">
        <v>4.01</v>
      </c>
      <c r="AA2123" s="136">
        <v>3.83</v>
      </c>
    </row>
    <row r="2124" spans="1:27" ht="23.4" thickBot="1">
      <c r="A2124" s="115" t="s">
        <v>3787</v>
      </c>
      <c r="B2124" s="144">
        <v>4.38</v>
      </c>
      <c r="C2124" s="149">
        <v>1.68</v>
      </c>
      <c r="D2124" s="116">
        <f t="shared" si="67"/>
        <v>2023</v>
      </c>
      <c r="G2124" s="141" t="s">
        <v>1658</v>
      </c>
      <c r="H2124" s="116">
        <v>27</v>
      </c>
      <c r="I2124" s="116">
        <v>2023</v>
      </c>
      <c r="J2124" t="str">
        <f t="shared" si="68"/>
        <v>27/06/2023</v>
      </c>
      <c r="N2124" s="138" t="s">
        <v>386</v>
      </c>
      <c r="O2124" s="138">
        <v>5.17</v>
      </c>
      <c r="P2124" s="138">
        <v>5.31</v>
      </c>
      <c r="Q2124" s="138">
        <v>5.44</v>
      </c>
      <c r="R2124" s="138">
        <v>5.44</v>
      </c>
      <c r="S2124" s="138">
        <v>5.46</v>
      </c>
      <c r="T2124" s="138">
        <v>5.33</v>
      </c>
      <c r="U2124" s="138">
        <v>4.74</v>
      </c>
      <c r="V2124" s="138">
        <v>4.38</v>
      </c>
      <c r="W2124" s="138">
        <v>4.0199999999999996</v>
      </c>
      <c r="X2124" s="138">
        <v>3.9</v>
      </c>
      <c r="Y2124" s="138">
        <v>3.77</v>
      </c>
      <c r="Z2124" s="138">
        <v>4.03</v>
      </c>
      <c r="AA2124" s="138">
        <v>3.84</v>
      </c>
    </row>
    <row r="2125" spans="1:27" ht="23.4" thickBot="1">
      <c r="A2125" s="115" t="s">
        <v>3788</v>
      </c>
      <c r="B2125" s="143">
        <v>4.32</v>
      </c>
      <c r="C2125" s="149">
        <v>1.65</v>
      </c>
      <c r="D2125" s="116">
        <f t="shared" si="67"/>
        <v>2023</v>
      </c>
      <c r="G2125" s="140" t="s">
        <v>1658</v>
      </c>
      <c r="H2125" s="116">
        <v>28</v>
      </c>
      <c r="I2125" s="116">
        <v>2023</v>
      </c>
      <c r="J2125" t="str">
        <f t="shared" si="68"/>
        <v>28/06/2023</v>
      </c>
      <c r="N2125" s="136" t="s">
        <v>387</v>
      </c>
      <c r="O2125" s="136">
        <v>5.17</v>
      </c>
      <c r="P2125" s="136">
        <v>5.32</v>
      </c>
      <c r="Q2125" s="136">
        <v>5.44</v>
      </c>
      <c r="R2125" s="136">
        <v>5.49</v>
      </c>
      <c r="S2125" s="136">
        <v>5.47</v>
      </c>
      <c r="T2125" s="136">
        <v>5.32</v>
      </c>
      <c r="U2125" s="136">
        <v>4.71</v>
      </c>
      <c r="V2125" s="136">
        <v>4.32</v>
      </c>
      <c r="W2125" s="136">
        <v>3.97</v>
      </c>
      <c r="X2125" s="136">
        <v>3.83</v>
      </c>
      <c r="Y2125" s="136">
        <v>3.71</v>
      </c>
      <c r="Z2125" s="136">
        <v>4</v>
      </c>
      <c r="AA2125" s="136">
        <v>3.81</v>
      </c>
    </row>
    <row r="2126" spans="1:27" ht="23.4" thickBot="1">
      <c r="A2126" s="115" t="s">
        <v>3789</v>
      </c>
      <c r="B2126" s="144">
        <v>4.49</v>
      </c>
      <c r="C2126" s="149">
        <v>1.74</v>
      </c>
      <c r="D2126" s="116">
        <f t="shared" si="67"/>
        <v>2023</v>
      </c>
      <c r="G2126" s="141" t="s">
        <v>1658</v>
      </c>
      <c r="H2126" s="116">
        <v>29</v>
      </c>
      <c r="I2126" s="116">
        <v>2023</v>
      </c>
      <c r="J2126" t="str">
        <f t="shared" si="68"/>
        <v>29/06/2023</v>
      </c>
      <c r="N2126" s="138" t="s">
        <v>388</v>
      </c>
      <c r="O2126" s="138">
        <v>5.25</v>
      </c>
      <c r="P2126" s="138">
        <v>5.4</v>
      </c>
      <c r="Q2126" s="138">
        <v>5.46</v>
      </c>
      <c r="R2126" s="138">
        <v>5.51</v>
      </c>
      <c r="S2126" s="138">
        <v>5.5</v>
      </c>
      <c r="T2126" s="138">
        <v>5.41</v>
      </c>
      <c r="U2126" s="138">
        <v>4.87</v>
      </c>
      <c r="V2126" s="138">
        <v>4.49</v>
      </c>
      <c r="W2126" s="138">
        <v>4.1399999999999997</v>
      </c>
      <c r="X2126" s="138">
        <v>3.99</v>
      </c>
      <c r="Y2126" s="138">
        <v>3.85</v>
      </c>
      <c r="Z2126" s="138">
        <v>4.1100000000000003</v>
      </c>
      <c r="AA2126" s="138">
        <v>3.92</v>
      </c>
    </row>
    <row r="2127" spans="1:27" ht="23.4" thickBot="1">
      <c r="A2127" s="115" t="s">
        <v>3790</v>
      </c>
      <c r="B2127" s="143">
        <v>4.49</v>
      </c>
      <c r="C2127" s="149">
        <v>1.68</v>
      </c>
      <c r="D2127" s="116">
        <f t="shared" si="67"/>
        <v>2023</v>
      </c>
      <c r="G2127" s="140" t="s">
        <v>1658</v>
      </c>
      <c r="H2127" s="116">
        <v>30</v>
      </c>
      <c r="I2127" s="116">
        <v>2023</v>
      </c>
      <c r="J2127" t="str">
        <f t="shared" si="68"/>
        <v>30/06/2023</v>
      </c>
      <c r="N2127" s="136" t="s">
        <v>389</v>
      </c>
      <c r="O2127" s="136">
        <v>5.24</v>
      </c>
      <c r="P2127" s="136">
        <v>5.39</v>
      </c>
      <c r="Q2127" s="136">
        <v>5.43</v>
      </c>
      <c r="R2127" s="136">
        <v>5.5</v>
      </c>
      <c r="S2127" s="136">
        <v>5.47</v>
      </c>
      <c r="T2127" s="136">
        <v>5.4</v>
      </c>
      <c r="U2127" s="136">
        <v>4.87</v>
      </c>
      <c r="V2127" s="136">
        <v>4.49</v>
      </c>
      <c r="W2127" s="136">
        <v>4.13</v>
      </c>
      <c r="X2127" s="136">
        <v>3.97</v>
      </c>
      <c r="Y2127" s="136">
        <v>3.81</v>
      </c>
      <c r="Z2127" s="136">
        <v>4.0599999999999996</v>
      </c>
      <c r="AA2127" s="136">
        <v>3.85</v>
      </c>
    </row>
    <row r="2128" spans="1:27" ht="23.4" thickBot="1">
      <c r="A2128" s="115" t="s">
        <v>3791</v>
      </c>
      <c r="B2128" s="144">
        <v>4.5599999999999996</v>
      </c>
      <c r="C2128" s="149">
        <v>1.67</v>
      </c>
      <c r="D2128" s="116">
        <f t="shared" si="67"/>
        <v>2023</v>
      </c>
      <c r="G2128" s="141" t="s">
        <v>1659</v>
      </c>
      <c r="H2128" s="116">
        <v>3</v>
      </c>
      <c r="I2128" s="116">
        <v>2023</v>
      </c>
      <c r="J2128" t="str">
        <f t="shared" si="68"/>
        <v>3/07/2023</v>
      </c>
      <c r="N2128" s="137">
        <v>44992</v>
      </c>
      <c r="O2128" s="138">
        <v>5.27</v>
      </c>
      <c r="P2128" s="138">
        <v>5.4</v>
      </c>
      <c r="Q2128" s="138">
        <v>5.44</v>
      </c>
      <c r="R2128" s="138">
        <v>5.52</v>
      </c>
      <c r="S2128" s="138">
        <v>5.53</v>
      </c>
      <c r="T2128" s="138">
        <v>5.43</v>
      </c>
      <c r="U2128" s="138">
        <v>4.9400000000000004</v>
      </c>
      <c r="V2128" s="138">
        <v>4.5599999999999996</v>
      </c>
      <c r="W2128" s="138">
        <v>4.1900000000000004</v>
      </c>
      <c r="X2128" s="138">
        <v>4.03</v>
      </c>
      <c r="Y2128" s="138">
        <v>3.86</v>
      </c>
      <c r="Z2128" s="138">
        <v>4.08</v>
      </c>
      <c r="AA2128" s="138">
        <v>3.87</v>
      </c>
    </row>
    <row r="2129" spans="1:27" ht="23.4" thickBot="1">
      <c r="A2129" s="115" t="s">
        <v>3792</v>
      </c>
      <c r="B2129" s="143">
        <v>4.59</v>
      </c>
      <c r="C2129" s="149">
        <v>1.76</v>
      </c>
      <c r="D2129" s="116">
        <f t="shared" si="67"/>
        <v>2023</v>
      </c>
      <c r="G2129" s="140" t="s">
        <v>1659</v>
      </c>
      <c r="H2129" s="116">
        <v>5</v>
      </c>
      <c r="I2129" s="116">
        <v>2023</v>
      </c>
      <c r="J2129" t="str">
        <f t="shared" si="68"/>
        <v>5/07/2023</v>
      </c>
      <c r="N2129" s="135">
        <v>45053</v>
      </c>
      <c r="O2129" s="136">
        <v>5.28</v>
      </c>
      <c r="P2129" s="136">
        <v>5.38</v>
      </c>
      <c r="Q2129" s="136">
        <v>5.44</v>
      </c>
      <c r="R2129" s="136">
        <v>5.51</v>
      </c>
      <c r="S2129" s="136">
        <v>5.52</v>
      </c>
      <c r="T2129" s="136">
        <v>5.4</v>
      </c>
      <c r="U2129" s="136">
        <v>4.9400000000000004</v>
      </c>
      <c r="V2129" s="136">
        <v>4.59</v>
      </c>
      <c r="W2129" s="136">
        <v>4.25</v>
      </c>
      <c r="X2129" s="136">
        <v>4.1100000000000003</v>
      </c>
      <c r="Y2129" s="136">
        <v>3.95</v>
      </c>
      <c r="Z2129" s="136">
        <v>4.17</v>
      </c>
      <c r="AA2129" s="136">
        <v>3.95</v>
      </c>
    </row>
    <row r="2130" spans="1:27" ht="23.4" thickBot="1">
      <c r="A2130" s="115" t="s">
        <v>3793</v>
      </c>
      <c r="B2130" s="144">
        <v>4.68</v>
      </c>
      <c r="C2130" s="149">
        <v>1.81</v>
      </c>
      <c r="D2130" s="116">
        <f t="shared" si="67"/>
        <v>2023</v>
      </c>
      <c r="G2130" s="141" t="s">
        <v>1659</v>
      </c>
      <c r="H2130" s="116">
        <v>6</v>
      </c>
      <c r="I2130" s="116">
        <v>2023</v>
      </c>
      <c r="J2130" t="str">
        <f t="shared" si="68"/>
        <v>6/07/2023</v>
      </c>
      <c r="N2130" s="137">
        <v>45084</v>
      </c>
      <c r="O2130" s="138">
        <v>5.32</v>
      </c>
      <c r="P2130" s="138">
        <v>5.47</v>
      </c>
      <c r="Q2130" s="138">
        <v>5.46</v>
      </c>
      <c r="R2130" s="138">
        <v>5.52</v>
      </c>
      <c r="S2130" s="138">
        <v>5.54</v>
      </c>
      <c r="T2130" s="138">
        <v>5.44</v>
      </c>
      <c r="U2130" s="138">
        <v>4.99</v>
      </c>
      <c r="V2130" s="138">
        <v>4.68</v>
      </c>
      <c r="W2130" s="138">
        <v>4.37</v>
      </c>
      <c r="X2130" s="138">
        <v>4.22</v>
      </c>
      <c r="Y2130" s="138">
        <v>4.05</v>
      </c>
      <c r="Z2130" s="138">
        <v>4.2300000000000004</v>
      </c>
      <c r="AA2130" s="138">
        <v>4.01</v>
      </c>
    </row>
    <row r="2131" spans="1:27" ht="23.4" thickBot="1">
      <c r="A2131" s="115" t="s">
        <v>3794</v>
      </c>
      <c r="B2131" s="143">
        <v>4.6399999999999997</v>
      </c>
      <c r="C2131" s="149">
        <v>1.85</v>
      </c>
      <c r="D2131" s="116">
        <f t="shared" ref="D2131:D2181" si="69">YEAR(A2131)</f>
        <v>2023</v>
      </c>
      <c r="G2131" s="140" t="s">
        <v>1659</v>
      </c>
      <c r="H2131" s="116">
        <v>7</v>
      </c>
      <c r="I2131" s="116">
        <v>2023</v>
      </c>
      <c r="J2131" t="str">
        <f t="shared" si="68"/>
        <v>7/07/2023</v>
      </c>
      <c r="N2131" s="135">
        <v>45114</v>
      </c>
      <c r="O2131" s="136">
        <v>5.32</v>
      </c>
      <c r="P2131" s="136">
        <v>5.47</v>
      </c>
      <c r="Q2131" s="136">
        <v>5.46</v>
      </c>
      <c r="R2131" s="136">
        <v>5.52</v>
      </c>
      <c r="S2131" s="136">
        <v>5.53</v>
      </c>
      <c r="T2131" s="136">
        <v>5.41</v>
      </c>
      <c r="U2131" s="136">
        <v>4.9400000000000004</v>
      </c>
      <c r="V2131" s="136">
        <v>4.6399999999999997</v>
      </c>
      <c r="W2131" s="136">
        <v>4.3499999999999996</v>
      </c>
      <c r="X2131" s="136">
        <v>4.2300000000000004</v>
      </c>
      <c r="Y2131" s="136">
        <v>4.0599999999999996</v>
      </c>
      <c r="Z2131" s="136">
        <v>4.2699999999999996</v>
      </c>
      <c r="AA2131" s="136">
        <v>4.05</v>
      </c>
    </row>
    <row r="2132" spans="1:27" ht="23.4" thickBot="1">
      <c r="A2132" s="115" t="s">
        <v>3795</v>
      </c>
      <c r="B2132" s="144">
        <v>4.54</v>
      </c>
      <c r="C2132" s="149">
        <v>1.86</v>
      </c>
      <c r="D2132" s="116">
        <f t="shared" si="69"/>
        <v>2023</v>
      </c>
      <c r="G2132" s="141" t="s">
        <v>1659</v>
      </c>
      <c r="H2132" s="116">
        <v>10</v>
      </c>
      <c r="I2132" s="116">
        <v>2023</v>
      </c>
      <c r="J2132" t="str">
        <f t="shared" si="68"/>
        <v>10/07/2023</v>
      </c>
      <c r="N2132" s="137">
        <v>45206</v>
      </c>
      <c r="O2132" s="138">
        <v>5.34</v>
      </c>
      <c r="P2132" s="138">
        <v>5.47</v>
      </c>
      <c r="Q2132" s="138">
        <v>5.48</v>
      </c>
      <c r="R2132" s="138">
        <v>5.53</v>
      </c>
      <c r="S2132" s="138">
        <v>5.54</v>
      </c>
      <c r="T2132" s="138">
        <v>5.38</v>
      </c>
      <c r="U2132" s="138">
        <v>4.8499999999999996</v>
      </c>
      <c r="V2132" s="138">
        <v>4.54</v>
      </c>
      <c r="W2132" s="138">
        <v>4.25</v>
      </c>
      <c r="X2132" s="138">
        <v>4.1399999999999997</v>
      </c>
      <c r="Y2132" s="138">
        <v>4.01</v>
      </c>
      <c r="Z2132" s="138">
        <v>4.24</v>
      </c>
      <c r="AA2132" s="138">
        <v>4.05</v>
      </c>
    </row>
    <row r="2133" spans="1:27" ht="23.4" thickBot="1">
      <c r="A2133" s="115" t="s">
        <v>3796</v>
      </c>
      <c r="B2133" s="143">
        <v>4.5199999999999996</v>
      </c>
      <c r="C2133" s="149">
        <v>1.86</v>
      </c>
      <c r="D2133" s="116">
        <f t="shared" si="69"/>
        <v>2023</v>
      </c>
      <c r="G2133" s="140" t="s">
        <v>1659</v>
      </c>
      <c r="H2133" s="116">
        <v>11</v>
      </c>
      <c r="I2133" s="116">
        <v>2023</v>
      </c>
      <c r="J2133" t="str">
        <f t="shared" si="68"/>
        <v>11/07/2023</v>
      </c>
      <c r="N2133" s="135">
        <v>45237</v>
      </c>
      <c r="O2133" s="136">
        <v>5.35</v>
      </c>
      <c r="P2133" s="136">
        <v>5.48</v>
      </c>
      <c r="Q2133" s="136">
        <v>5.49</v>
      </c>
      <c r="R2133" s="136">
        <v>5.53</v>
      </c>
      <c r="S2133" s="136">
        <v>5.55</v>
      </c>
      <c r="T2133" s="136">
        <v>5.44</v>
      </c>
      <c r="U2133" s="136">
        <v>4.88</v>
      </c>
      <c r="V2133" s="136">
        <v>4.5199999999999996</v>
      </c>
      <c r="W2133" s="136">
        <v>4.24</v>
      </c>
      <c r="X2133" s="136">
        <v>4.13</v>
      </c>
      <c r="Y2133" s="136">
        <v>3.99</v>
      </c>
      <c r="Z2133" s="136">
        <v>4.22</v>
      </c>
      <c r="AA2133" s="136">
        <v>4.03</v>
      </c>
    </row>
    <row r="2134" spans="1:27" ht="23.4" thickBot="1">
      <c r="A2134" s="115" t="s">
        <v>3797</v>
      </c>
      <c r="B2134" s="144">
        <v>4.3600000000000003</v>
      </c>
      <c r="C2134" s="149">
        <v>1.73</v>
      </c>
      <c r="D2134" s="116">
        <f t="shared" si="69"/>
        <v>2023</v>
      </c>
      <c r="G2134" s="141" t="s">
        <v>1659</v>
      </c>
      <c r="H2134" s="116">
        <v>12</v>
      </c>
      <c r="I2134" s="116">
        <v>2023</v>
      </c>
      <c r="J2134" t="str">
        <f t="shared" si="68"/>
        <v>12/07/2023</v>
      </c>
      <c r="N2134" s="137">
        <v>45267</v>
      </c>
      <c r="O2134" s="138">
        <v>5.36</v>
      </c>
      <c r="P2134" s="138">
        <v>5.49</v>
      </c>
      <c r="Q2134" s="138">
        <v>5.47</v>
      </c>
      <c r="R2134" s="138">
        <v>5.52</v>
      </c>
      <c r="S2134" s="138">
        <v>5.53</v>
      </c>
      <c r="T2134" s="138">
        <v>5.35</v>
      </c>
      <c r="U2134" s="138">
        <v>4.72</v>
      </c>
      <c r="V2134" s="138">
        <v>4.3600000000000003</v>
      </c>
      <c r="W2134" s="138">
        <v>4.07</v>
      </c>
      <c r="X2134" s="138">
        <v>3.97</v>
      </c>
      <c r="Y2134" s="138">
        <v>3.86</v>
      </c>
      <c r="Z2134" s="138">
        <v>4.1399999999999997</v>
      </c>
      <c r="AA2134" s="138">
        <v>3.96</v>
      </c>
    </row>
    <row r="2135" spans="1:27" ht="23.4" thickBot="1">
      <c r="A2135" s="115" t="s">
        <v>3798</v>
      </c>
      <c r="B2135" s="143">
        <v>4.21</v>
      </c>
      <c r="C2135" s="149">
        <v>1.69</v>
      </c>
      <c r="D2135" s="116">
        <f t="shared" si="69"/>
        <v>2023</v>
      </c>
      <c r="G2135" s="140" t="s">
        <v>1659</v>
      </c>
      <c r="H2135" s="116">
        <v>13</v>
      </c>
      <c r="I2135" s="116">
        <v>2023</v>
      </c>
      <c r="J2135" t="str">
        <f t="shared" si="68"/>
        <v>13/07/2023</v>
      </c>
      <c r="N2135" s="136" t="s">
        <v>390</v>
      </c>
      <c r="O2135" s="136">
        <v>5.37</v>
      </c>
      <c r="P2135" s="136">
        <v>5.5</v>
      </c>
      <c r="Q2135" s="136">
        <v>5.47</v>
      </c>
      <c r="R2135" s="136">
        <v>5.51</v>
      </c>
      <c r="S2135" s="136">
        <v>5.49</v>
      </c>
      <c r="T2135" s="136">
        <v>5.27</v>
      </c>
      <c r="U2135" s="136">
        <v>4.59</v>
      </c>
      <c r="V2135" s="136">
        <v>4.21</v>
      </c>
      <c r="W2135" s="136">
        <v>3.93</v>
      </c>
      <c r="X2135" s="136">
        <v>3.85</v>
      </c>
      <c r="Y2135" s="136">
        <v>3.76</v>
      </c>
      <c r="Z2135" s="136">
        <v>4.07</v>
      </c>
      <c r="AA2135" s="136">
        <v>3.9</v>
      </c>
    </row>
    <row r="2136" spans="1:27" ht="23.4" thickBot="1">
      <c r="A2136" s="115" t="s">
        <v>3799</v>
      </c>
      <c r="B2136" s="144">
        <v>4.3499999999999996</v>
      </c>
      <c r="C2136" s="149">
        <v>1.73</v>
      </c>
      <c r="D2136" s="116">
        <f t="shared" si="69"/>
        <v>2023</v>
      </c>
      <c r="G2136" s="141" t="s">
        <v>1659</v>
      </c>
      <c r="H2136" s="116">
        <v>14</v>
      </c>
      <c r="I2136" s="116">
        <v>2023</v>
      </c>
      <c r="J2136" t="str">
        <f t="shared" si="68"/>
        <v>14/07/2023</v>
      </c>
      <c r="N2136" s="138" t="s">
        <v>391</v>
      </c>
      <c r="O2136" s="138">
        <v>5.37</v>
      </c>
      <c r="P2136" s="138">
        <v>5.49</v>
      </c>
      <c r="Q2136" s="138">
        <v>5.49</v>
      </c>
      <c r="R2136" s="138">
        <v>5.53</v>
      </c>
      <c r="S2136" s="138">
        <v>5.52</v>
      </c>
      <c r="T2136" s="138">
        <v>5.34</v>
      </c>
      <c r="U2136" s="138">
        <v>4.74</v>
      </c>
      <c r="V2136" s="138">
        <v>4.3499999999999996</v>
      </c>
      <c r="W2136" s="138">
        <v>4.04</v>
      </c>
      <c r="X2136" s="138">
        <v>3.94</v>
      </c>
      <c r="Y2136" s="138">
        <v>3.83</v>
      </c>
      <c r="Z2136" s="138">
        <v>4.1100000000000003</v>
      </c>
      <c r="AA2136" s="138">
        <v>3.93</v>
      </c>
    </row>
    <row r="2137" spans="1:27" ht="23.4" thickBot="1">
      <c r="A2137" s="115" t="s">
        <v>3800</v>
      </c>
      <c r="B2137" s="143">
        <v>4.34</v>
      </c>
      <c r="C2137" s="149">
        <v>1.72</v>
      </c>
      <c r="D2137" s="116">
        <f t="shared" si="69"/>
        <v>2023</v>
      </c>
      <c r="G2137" s="140" t="s">
        <v>1659</v>
      </c>
      <c r="H2137" s="116">
        <v>17</v>
      </c>
      <c r="I2137" s="116">
        <v>2023</v>
      </c>
      <c r="J2137" t="str">
        <f t="shared" si="68"/>
        <v>17/07/2023</v>
      </c>
      <c r="N2137" s="136" t="s">
        <v>392</v>
      </c>
      <c r="O2137" s="136">
        <v>5.37</v>
      </c>
      <c r="P2137" s="136">
        <v>5.51</v>
      </c>
      <c r="Q2137" s="136">
        <v>5.49</v>
      </c>
      <c r="R2137" s="136">
        <v>5.53</v>
      </c>
      <c r="S2137" s="136">
        <v>5.52</v>
      </c>
      <c r="T2137" s="136">
        <v>5.33</v>
      </c>
      <c r="U2137" s="136">
        <v>4.74</v>
      </c>
      <c r="V2137" s="136">
        <v>4.34</v>
      </c>
      <c r="W2137" s="136">
        <v>4.0199999999999996</v>
      </c>
      <c r="X2137" s="136">
        <v>3.91</v>
      </c>
      <c r="Y2137" s="136">
        <v>3.81</v>
      </c>
      <c r="Z2137" s="136">
        <v>4.0999999999999996</v>
      </c>
      <c r="AA2137" s="136">
        <v>3.94</v>
      </c>
    </row>
    <row r="2138" spans="1:27" ht="23.4" thickBot="1">
      <c r="A2138" s="115" t="s">
        <v>3801</v>
      </c>
      <c r="B2138" s="144">
        <v>4.3499999999999996</v>
      </c>
      <c r="C2138" s="149">
        <v>1.72</v>
      </c>
      <c r="D2138" s="116">
        <f t="shared" si="69"/>
        <v>2023</v>
      </c>
      <c r="G2138" s="141" t="s">
        <v>1659</v>
      </c>
      <c r="H2138" s="116">
        <v>18</v>
      </c>
      <c r="I2138" s="116">
        <v>2023</v>
      </c>
      <c r="J2138" t="str">
        <f t="shared" si="68"/>
        <v>18/07/2023</v>
      </c>
      <c r="N2138" s="138" t="s">
        <v>393</v>
      </c>
      <c r="O2138" s="138">
        <v>5.37</v>
      </c>
      <c r="P2138" s="138">
        <v>5.5</v>
      </c>
      <c r="Q2138" s="138">
        <v>5.49</v>
      </c>
      <c r="R2138" s="138">
        <v>5.53</v>
      </c>
      <c r="S2138" s="138">
        <v>5.51</v>
      </c>
      <c r="T2138" s="138">
        <v>5.32</v>
      </c>
      <c r="U2138" s="138">
        <v>4.74</v>
      </c>
      <c r="V2138" s="138">
        <v>4.3499999999999996</v>
      </c>
      <c r="W2138" s="138">
        <v>4</v>
      </c>
      <c r="X2138" s="138">
        <v>3.9</v>
      </c>
      <c r="Y2138" s="138">
        <v>3.8</v>
      </c>
      <c r="Z2138" s="138">
        <v>4.08</v>
      </c>
      <c r="AA2138" s="138">
        <v>3.91</v>
      </c>
    </row>
    <row r="2139" spans="1:27" ht="23.4" thickBot="1">
      <c r="A2139" s="115" t="s">
        <v>3802</v>
      </c>
      <c r="B2139" s="143">
        <v>4.34</v>
      </c>
      <c r="C2139" s="149">
        <v>1.67</v>
      </c>
      <c r="D2139" s="116">
        <f t="shared" si="69"/>
        <v>2023</v>
      </c>
      <c r="G2139" s="140" t="s">
        <v>1659</v>
      </c>
      <c r="H2139" s="116">
        <v>19</v>
      </c>
      <c r="I2139" s="116">
        <v>2023</v>
      </c>
      <c r="J2139" t="str">
        <f t="shared" si="68"/>
        <v>19/07/2023</v>
      </c>
      <c r="N2139" s="136" t="s">
        <v>394</v>
      </c>
      <c r="O2139" s="136">
        <v>5.37</v>
      </c>
      <c r="P2139" s="136">
        <v>5.51</v>
      </c>
      <c r="Q2139" s="136">
        <v>5.49</v>
      </c>
      <c r="R2139" s="136">
        <v>5.54</v>
      </c>
      <c r="S2139" s="136">
        <v>5.51</v>
      </c>
      <c r="T2139" s="136">
        <v>5.32</v>
      </c>
      <c r="U2139" s="136">
        <v>4.74</v>
      </c>
      <c r="V2139" s="136">
        <v>4.34</v>
      </c>
      <c r="W2139" s="136">
        <v>3.98</v>
      </c>
      <c r="X2139" s="136">
        <v>3.87</v>
      </c>
      <c r="Y2139" s="136">
        <v>3.75</v>
      </c>
      <c r="Z2139" s="136">
        <v>4.01</v>
      </c>
      <c r="AA2139" s="136">
        <v>3.84</v>
      </c>
    </row>
    <row r="2140" spans="1:27" ht="23.4" thickBot="1">
      <c r="A2140" s="115" t="s">
        <v>3803</v>
      </c>
      <c r="B2140" s="144">
        <v>4.43</v>
      </c>
      <c r="C2140" s="149">
        <v>1.68</v>
      </c>
      <c r="D2140" s="116">
        <f t="shared" si="69"/>
        <v>2023</v>
      </c>
      <c r="G2140" s="141" t="s">
        <v>1659</v>
      </c>
      <c r="H2140" s="116">
        <v>20</v>
      </c>
      <c r="I2140" s="116">
        <v>2023</v>
      </c>
      <c r="J2140" t="str">
        <f t="shared" si="68"/>
        <v>20/07/2023</v>
      </c>
      <c r="N2140" s="138" t="s">
        <v>395</v>
      </c>
      <c r="O2140" s="138">
        <v>5.44</v>
      </c>
      <c r="P2140" s="138">
        <v>5.53</v>
      </c>
      <c r="Q2140" s="138">
        <v>5.49</v>
      </c>
      <c r="R2140" s="138">
        <v>5.54</v>
      </c>
      <c r="S2140" s="138">
        <v>5.52</v>
      </c>
      <c r="T2140" s="138">
        <v>5.35</v>
      </c>
      <c r="U2140" s="138">
        <v>4.8</v>
      </c>
      <c r="V2140" s="138">
        <v>4.43</v>
      </c>
      <c r="W2140" s="138">
        <v>4.08</v>
      </c>
      <c r="X2140" s="138">
        <v>3.98</v>
      </c>
      <c r="Y2140" s="138">
        <v>3.85</v>
      </c>
      <c r="Z2140" s="138">
        <v>4.0999999999999996</v>
      </c>
      <c r="AA2140" s="138">
        <v>3.91</v>
      </c>
    </row>
    <row r="2141" spans="1:27" ht="23.4" thickBot="1">
      <c r="A2141" s="115" t="s">
        <v>3804</v>
      </c>
      <c r="B2141" s="143">
        <v>4.4400000000000004</v>
      </c>
      <c r="C2141" s="149">
        <v>1.68</v>
      </c>
      <c r="D2141" s="116">
        <f t="shared" si="69"/>
        <v>2023</v>
      </c>
      <c r="G2141" s="140" t="s">
        <v>1659</v>
      </c>
      <c r="H2141" s="116">
        <v>21</v>
      </c>
      <c r="I2141" s="116">
        <v>2023</v>
      </c>
      <c r="J2141" t="str">
        <f t="shared" si="68"/>
        <v>21/07/2023</v>
      </c>
      <c r="N2141" s="136" t="s">
        <v>396</v>
      </c>
      <c r="O2141" s="136">
        <v>5.43</v>
      </c>
      <c r="P2141" s="136">
        <v>5.54</v>
      </c>
      <c r="Q2141" s="136">
        <v>5.5</v>
      </c>
      <c r="R2141" s="136">
        <v>5.54</v>
      </c>
      <c r="S2141" s="136">
        <v>5.53</v>
      </c>
      <c r="T2141" s="136">
        <v>5.35</v>
      </c>
      <c r="U2141" s="136">
        <v>4.82</v>
      </c>
      <c r="V2141" s="136">
        <v>4.4400000000000004</v>
      </c>
      <c r="W2141" s="136">
        <v>4.09</v>
      </c>
      <c r="X2141" s="136">
        <v>3.97</v>
      </c>
      <c r="Y2141" s="136">
        <v>3.84</v>
      </c>
      <c r="Z2141" s="136">
        <v>4.0999999999999996</v>
      </c>
      <c r="AA2141" s="136">
        <v>3.91</v>
      </c>
    </row>
    <row r="2142" spans="1:27" ht="23.4" thickBot="1">
      <c r="A2142" s="115" t="s">
        <v>3805</v>
      </c>
      <c r="B2142" s="144">
        <v>4.4800000000000004</v>
      </c>
      <c r="C2142" s="149">
        <v>1.67</v>
      </c>
      <c r="D2142" s="116">
        <f t="shared" si="69"/>
        <v>2023</v>
      </c>
      <c r="G2142" s="141" t="s">
        <v>1659</v>
      </c>
      <c r="H2142" s="116">
        <v>24</v>
      </c>
      <c r="I2142" s="116">
        <v>2023</v>
      </c>
      <c r="J2142" t="str">
        <f t="shared" si="68"/>
        <v>24/07/2023</v>
      </c>
      <c r="N2142" s="138" t="s">
        <v>397</v>
      </c>
      <c r="O2142" s="138">
        <v>5.44</v>
      </c>
      <c r="P2142" s="138">
        <v>5.54</v>
      </c>
      <c r="Q2142" s="138">
        <v>5.51</v>
      </c>
      <c r="R2142" s="138">
        <v>5.55</v>
      </c>
      <c r="S2142" s="138">
        <v>5.55</v>
      </c>
      <c r="T2142" s="138">
        <v>5.38</v>
      </c>
      <c r="U2142" s="138">
        <v>4.8099999999999996</v>
      </c>
      <c r="V2142" s="138">
        <v>4.4800000000000004</v>
      </c>
      <c r="W2142" s="138">
        <v>4.13</v>
      </c>
      <c r="X2142" s="138">
        <v>4</v>
      </c>
      <c r="Y2142" s="138">
        <v>3.86</v>
      </c>
      <c r="Z2142" s="138">
        <v>4.1100000000000003</v>
      </c>
      <c r="AA2142" s="138">
        <v>3.92</v>
      </c>
    </row>
    <row r="2143" spans="1:27" ht="23.4" thickBot="1">
      <c r="A2143" s="115" t="s">
        <v>3806</v>
      </c>
      <c r="B2143" s="143">
        <v>4.53</v>
      </c>
      <c r="C2143" s="149">
        <v>1.71</v>
      </c>
      <c r="D2143" s="116">
        <f t="shared" si="69"/>
        <v>2023</v>
      </c>
      <c r="G2143" s="140" t="s">
        <v>1659</v>
      </c>
      <c r="H2143" s="116">
        <v>25</v>
      </c>
      <c r="I2143" s="116">
        <v>2023</v>
      </c>
      <c r="J2143" t="str">
        <f t="shared" si="68"/>
        <v>25/07/2023</v>
      </c>
      <c r="N2143" s="136" t="s">
        <v>398</v>
      </c>
      <c r="O2143" s="136">
        <v>5.46</v>
      </c>
      <c r="P2143" s="136">
        <v>5.54</v>
      </c>
      <c r="Q2143" s="136">
        <v>5.51</v>
      </c>
      <c r="R2143" s="136">
        <v>5.55</v>
      </c>
      <c r="S2143" s="136">
        <v>5.57</v>
      </c>
      <c r="T2143" s="136">
        <v>5.38</v>
      </c>
      <c r="U2143" s="136">
        <v>4.8499999999999996</v>
      </c>
      <c r="V2143" s="136">
        <v>4.53</v>
      </c>
      <c r="W2143" s="136">
        <v>4.1500000000000004</v>
      </c>
      <c r="X2143" s="136">
        <v>4.05</v>
      </c>
      <c r="Y2143" s="136">
        <v>3.91</v>
      </c>
      <c r="Z2143" s="136">
        <v>4.1399999999999997</v>
      </c>
      <c r="AA2143" s="136">
        <v>3.95</v>
      </c>
    </row>
    <row r="2144" spans="1:27" ht="23.4" thickBot="1">
      <c r="A2144" s="115" t="s">
        <v>3807</v>
      </c>
      <c r="B2144" s="144">
        <v>4.47</v>
      </c>
      <c r="C2144" s="149">
        <v>1.71</v>
      </c>
      <c r="D2144" s="116">
        <f t="shared" si="69"/>
        <v>2023</v>
      </c>
      <c r="G2144" s="141" t="s">
        <v>1659</v>
      </c>
      <c r="H2144" s="116">
        <v>26</v>
      </c>
      <c r="I2144" s="116">
        <v>2023</v>
      </c>
      <c r="J2144" t="str">
        <f t="shared" si="68"/>
        <v>26/07/2023</v>
      </c>
      <c r="N2144" s="138" t="s">
        <v>399</v>
      </c>
      <c r="O2144" s="138">
        <v>5.46</v>
      </c>
      <c r="P2144" s="138">
        <v>5.53</v>
      </c>
      <c r="Q2144" s="138">
        <v>5.51</v>
      </c>
      <c r="R2144" s="138">
        <v>5.57</v>
      </c>
      <c r="S2144" s="138">
        <v>5.55</v>
      </c>
      <c r="T2144" s="138">
        <v>5.37</v>
      </c>
      <c r="U2144" s="138">
        <v>4.82</v>
      </c>
      <c r="V2144" s="138">
        <v>4.47</v>
      </c>
      <c r="W2144" s="138">
        <v>4.09</v>
      </c>
      <c r="X2144" s="138">
        <v>3.99</v>
      </c>
      <c r="Y2144" s="138">
        <v>3.86</v>
      </c>
      <c r="Z2144" s="138">
        <v>4.12</v>
      </c>
      <c r="AA2144" s="138">
        <v>3.94</v>
      </c>
    </row>
    <row r="2145" spans="1:27" ht="23.4" thickBot="1">
      <c r="A2145" s="115" t="s">
        <v>3808</v>
      </c>
      <c r="B2145" s="143">
        <v>4.58</v>
      </c>
      <c r="C2145" s="149">
        <v>1.83</v>
      </c>
      <c r="D2145" s="116">
        <f t="shared" si="69"/>
        <v>2023</v>
      </c>
      <c r="G2145" s="140" t="s">
        <v>1659</v>
      </c>
      <c r="H2145" s="116">
        <v>27</v>
      </c>
      <c r="I2145" s="116">
        <v>2023</v>
      </c>
      <c r="J2145" t="str">
        <f t="shared" si="68"/>
        <v>27/07/2023</v>
      </c>
      <c r="N2145" s="136" t="s">
        <v>400</v>
      </c>
      <c r="O2145" s="136">
        <v>5.47</v>
      </c>
      <c r="P2145" s="136">
        <v>5.55</v>
      </c>
      <c r="Q2145" s="136">
        <v>5.51</v>
      </c>
      <c r="R2145" s="136">
        <v>5.58</v>
      </c>
      <c r="S2145" s="136">
        <v>5.56</v>
      </c>
      <c r="T2145" s="136">
        <v>5.4</v>
      </c>
      <c r="U2145" s="136">
        <v>4.91</v>
      </c>
      <c r="V2145" s="136">
        <v>4.58</v>
      </c>
      <c r="W2145" s="136">
        <v>4.24</v>
      </c>
      <c r="X2145" s="136">
        <v>4.13</v>
      </c>
      <c r="Y2145" s="136">
        <v>4.01</v>
      </c>
      <c r="Z2145" s="136">
        <v>4.26</v>
      </c>
      <c r="AA2145" s="136">
        <v>4.0599999999999996</v>
      </c>
    </row>
    <row r="2146" spans="1:27" ht="23.4" thickBot="1">
      <c r="A2146" s="115" t="s">
        <v>3809</v>
      </c>
      <c r="B2146" s="144">
        <v>4.5199999999999996</v>
      </c>
      <c r="C2146" s="149">
        <v>1.78</v>
      </c>
      <c r="D2146" s="116">
        <f t="shared" si="69"/>
        <v>2023</v>
      </c>
      <c r="G2146" s="141" t="s">
        <v>1659</v>
      </c>
      <c r="H2146" s="116">
        <v>28</v>
      </c>
      <c r="I2146" s="116">
        <v>2023</v>
      </c>
      <c r="J2146" t="str">
        <f t="shared" si="68"/>
        <v>28/07/2023</v>
      </c>
      <c r="N2146" s="138" t="s">
        <v>401</v>
      </c>
      <c r="O2146" s="138">
        <v>5.47</v>
      </c>
      <c r="P2146" s="138">
        <v>5.54</v>
      </c>
      <c r="Q2146" s="138">
        <v>5.52</v>
      </c>
      <c r="R2146" s="138">
        <v>5.57</v>
      </c>
      <c r="S2146" s="138">
        <v>5.54</v>
      </c>
      <c r="T2146" s="138">
        <v>5.37</v>
      </c>
      <c r="U2146" s="138">
        <v>4.87</v>
      </c>
      <c r="V2146" s="138">
        <v>4.5199999999999996</v>
      </c>
      <c r="W2146" s="138">
        <v>4.18</v>
      </c>
      <c r="X2146" s="138">
        <v>4.08</v>
      </c>
      <c r="Y2146" s="138">
        <v>3.96</v>
      </c>
      <c r="Z2146" s="138">
        <v>4.22</v>
      </c>
      <c r="AA2146" s="138">
        <v>4.03</v>
      </c>
    </row>
    <row r="2147" spans="1:27" ht="23.4" thickBot="1">
      <c r="A2147" s="115" t="s">
        <v>3810</v>
      </c>
      <c r="B2147" s="143">
        <v>4.51</v>
      </c>
      <c r="C2147" s="149">
        <v>1.81</v>
      </c>
      <c r="D2147" s="116">
        <f t="shared" si="69"/>
        <v>2023</v>
      </c>
      <c r="G2147" s="140" t="s">
        <v>1659</v>
      </c>
      <c r="H2147" s="116">
        <v>31</v>
      </c>
      <c r="I2147" s="116">
        <v>2023</v>
      </c>
      <c r="J2147" t="str">
        <f t="shared" si="68"/>
        <v>31/07/2023</v>
      </c>
      <c r="N2147" s="136" t="s">
        <v>402</v>
      </c>
      <c r="O2147" s="136">
        <v>5.48</v>
      </c>
      <c r="P2147" s="136">
        <v>5.54</v>
      </c>
      <c r="Q2147" s="136">
        <v>5.55</v>
      </c>
      <c r="R2147" s="136">
        <v>5.56</v>
      </c>
      <c r="S2147" s="136">
        <v>5.53</v>
      </c>
      <c r="T2147" s="136">
        <v>5.37</v>
      </c>
      <c r="U2147" s="136">
        <v>4.88</v>
      </c>
      <c r="V2147" s="136">
        <v>4.51</v>
      </c>
      <c r="W2147" s="136">
        <v>4.18</v>
      </c>
      <c r="X2147" s="136">
        <v>4.08</v>
      </c>
      <c r="Y2147" s="136">
        <v>3.97</v>
      </c>
      <c r="Z2147" s="136">
        <v>4.22</v>
      </c>
      <c r="AA2147" s="136">
        <v>4.0199999999999996</v>
      </c>
    </row>
    <row r="2148" spans="1:27" ht="23.4" thickBot="1">
      <c r="A2148" s="115" t="s">
        <v>3811</v>
      </c>
      <c r="B2148" s="144">
        <v>4.57</v>
      </c>
      <c r="C2148" s="149">
        <v>1.88</v>
      </c>
      <c r="D2148" s="116">
        <f t="shared" si="69"/>
        <v>2023</v>
      </c>
      <c r="G2148" s="141" t="s">
        <v>1660</v>
      </c>
      <c r="H2148" s="116">
        <v>1</v>
      </c>
      <c r="I2148" s="116">
        <v>2023</v>
      </c>
      <c r="J2148" t="str">
        <f t="shared" si="68"/>
        <v>1/08/2023</v>
      </c>
      <c r="N2148" s="137">
        <v>44934</v>
      </c>
      <c r="O2148" s="138">
        <v>5.49</v>
      </c>
      <c r="P2148" s="138">
        <v>5.54</v>
      </c>
      <c r="Q2148" s="138">
        <v>5.54</v>
      </c>
      <c r="R2148" s="138">
        <v>5.57</v>
      </c>
      <c r="S2148" s="138">
        <v>5.54</v>
      </c>
      <c r="T2148" s="138">
        <v>5.38</v>
      </c>
      <c r="U2148" s="138">
        <v>4.92</v>
      </c>
      <c r="V2148" s="138">
        <v>4.57</v>
      </c>
      <c r="W2148" s="138">
        <v>4.24</v>
      </c>
      <c r="X2148" s="138">
        <v>4.1500000000000004</v>
      </c>
      <c r="Y2148" s="138">
        <v>4.05</v>
      </c>
      <c r="Z2148" s="138">
        <v>4.3</v>
      </c>
      <c r="AA2148" s="138">
        <v>4.1100000000000003</v>
      </c>
    </row>
    <row r="2149" spans="1:27" ht="23.4" thickBot="1">
      <c r="A2149" s="115" t="s">
        <v>3812</v>
      </c>
      <c r="B2149" s="143">
        <v>4.54</v>
      </c>
      <c r="C2149" s="149">
        <v>1.91</v>
      </c>
      <c r="D2149" s="116">
        <f t="shared" si="69"/>
        <v>2023</v>
      </c>
      <c r="G2149" s="140" t="s">
        <v>1660</v>
      </c>
      <c r="H2149" s="116">
        <v>2</v>
      </c>
      <c r="I2149" s="116">
        <v>2023</v>
      </c>
      <c r="J2149" t="str">
        <f t="shared" si="68"/>
        <v>2/08/2023</v>
      </c>
      <c r="N2149" s="135">
        <v>44965</v>
      </c>
      <c r="O2149" s="136">
        <v>5.48</v>
      </c>
      <c r="P2149" s="136">
        <v>5.53</v>
      </c>
      <c r="Q2149" s="136">
        <v>5.53</v>
      </c>
      <c r="R2149" s="136">
        <v>5.54</v>
      </c>
      <c r="S2149" s="136">
        <v>5.52</v>
      </c>
      <c r="T2149" s="136">
        <v>5.36</v>
      </c>
      <c r="U2149" s="136">
        <v>4.88</v>
      </c>
      <c r="V2149" s="136">
        <v>4.54</v>
      </c>
      <c r="W2149" s="136">
        <v>4.24</v>
      </c>
      <c r="X2149" s="136">
        <v>4.17</v>
      </c>
      <c r="Y2149" s="136">
        <v>4.08</v>
      </c>
      <c r="Z2149" s="136">
        <v>4.3499999999999996</v>
      </c>
      <c r="AA2149" s="136">
        <v>4.17</v>
      </c>
    </row>
    <row r="2150" spans="1:27" ht="23.4" thickBot="1">
      <c r="A2150" s="115" t="s">
        <v>3813</v>
      </c>
      <c r="B2150" s="144">
        <v>4.58</v>
      </c>
      <c r="C2150" s="149">
        <v>2.0499999999999998</v>
      </c>
      <c r="D2150" s="116">
        <f t="shared" si="69"/>
        <v>2023</v>
      </c>
      <c r="G2150" s="141" t="s">
        <v>1660</v>
      </c>
      <c r="H2150" s="116">
        <v>3</v>
      </c>
      <c r="I2150" s="116">
        <v>2023</v>
      </c>
      <c r="J2150" t="str">
        <f t="shared" si="68"/>
        <v>3/08/2023</v>
      </c>
      <c r="N2150" s="137">
        <v>44993</v>
      </c>
      <c r="O2150" s="138">
        <v>5.54</v>
      </c>
      <c r="P2150" s="138">
        <v>5.52</v>
      </c>
      <c r="Q2150" s="138">
        <v>5.54</v>
      </c>
      <c r="R2150" s="138">
        <v>5.53</v>
      </c>
      <c r="S2150" s="138">
        <v>5.52</v>
      </c>
      <c r="T2150" s="138">
        <v>5.37</v>
      </c>
      <c r="U2150" s="138">
        <v>4.9000000000000004</v>
      </c>
      <c r="V2150" s="138">
        <v>4.58</v>
      </c>
      <c r="W2150" s="138">
        <v>4.3</v>
      </c>
      <c r="X2150" s="138">
        <v>4.26</v>
      </c>
      <c r="Y2150" s="138">
        <v>4.2</v>
      </c>
      <c r="Z2150" s="138">
        <v>4.49</v>
      </c>
      <c r="AA2150" s="138">
        <v>4.32</v>
      </c>
    </row>
    <row r="2151" spans="1:27" ht="23.4" thickBot="1">
      <c r="A2151" s="115" t="s">
        <v>3814</v>
      </c>
      <c r="B2151" s="143">
        <v>4.45</v>
      </c>
      <c r="C2151" s="149">
        <v>1.92</v>
      </c>
      <c r="D2151" s="116">
        <f t="shared" si="69"/>
        <v>2023</v>
      </c>
      <c r="G2151" s="140" t="s">
        <v>1660</v>
      </c>
      <c r="H2151" s="116">
        <v>4</v>
      </c>
      <c r="I2151" s="116">
        <v>2023</v>
      </c>
      <c r="J2151" t="str">
        <f t="shared" si="68"/>
        <v>4/08/2023</v>
      </c>
      <c r="N2151" s="135">
        <v>45024</v>
      </c>
      <c r="O2151" s="136">
        <v>5.54</v>
      </c>
      <c r="P2151" s="136">
        <v>5.51</v>
      </c>
      <c r="Q2151" s="136">
        <v>5.54</v>
      </c>
      <c r="R2151" s="136">
        <v>5.52</v>
      </c>
      <c r="S2151" s="136">
        <v>5.5</v>
      </c>
      <c r="T2151" s="136">
        <v>5.33</v>
      </c>
      <c r="U2151" s="136">
        <v>4.78</v>
      </c>
      <c r="V2151" s="136">
        <v>4.45</v>
      </c>
      <c r="W2151" s="136">
        <v>4.1500000000000004</v>
      </c>
      <c r="X2151" s="136">
        <v>4.0999999999999996</v>
      </c>
      <c r="Y2151" s="136">
        <v>4.05</v>
      </c>
      <c r="Z2151" s="136">
        <v>4.3600000000000003</v>
      </c>
      <c r="AA2151" s="136">
        <v>4.21</v>
      </c>
    </row>
    <row r="2152" spans="1:27" ht="23.4" thickBot="1">
      <c r="A2152" s="115" t="s">
        <v>3815</v>
      </c>
      <c r="B2152" s="144">
        <v>4.4400000000000004</v>
      </c>
      <c r="C2152" s="149">
        <v>1.95</v>
      </c>
      <c r="D2152" s="116">
        <f t="shared" si="69"/>
        <v>2023</v>
      </c>
      <c r="G2152" s="141" t="s">
        <v>1660</v>
      </c>
      <c r="H2152" s="116">
        <v>7</v>
      </c>
      <c r="I2152" s="116">
        <v>2023</v>
      </c>
      <c r="J2152" t="str">
        <f t="shared" si="68"/>
        <v>7/08/2023</v>
      </c>
      <c r="N2152" s="137">
        <v>45115</v>
      </c>
      <c r="O2152" s="138">
        <v>5.54</v>
      </c>
      <c r="P2152" s="138">
        <v>5.51</v>
      </c>
      <c r="Q2152" s="138">
        <v>5.56</v>
      </c>
      <c r="R2152" s="138">
        <v>5.53</v>
      </c>
      <c r="S2152" s="138">
        <v>5.53</v>
      </c>
      <c r="T2152" s="138">
        <v>5.3</v>
      </c>
      <c r="U2152" s="138">
        <v>4.76</v>
      </c>
      <c r="V2152" s="138">
        <v>4.4400000000000004</v>
      </c>
      <c r="W2152" s="138">
        <v>4.16</v>
      </c>
      <c r="X2152" s="138">
        <v>4.13</v>
      </c>
      <c r="Y2152" s="138">
        <v>4.09</v>
      </c>
      <c r="Z2152" s="138">
        <v>4.42</v>
      </c>
      <c r="AA2152" s="138">
        <v>4.2699999999999996</v>
      </c>
    </row>
    <row r="2153" spans="1:27" ht="23.4" thickBot="1">
      <c r="A2153" s="115" t="s">
        <v>3816</v>
      </c>
      <c r="B2153" s="143">
        <v>4.3600000000000003</v>
      </c>
      <c r="C2153" s="149">
        <v>1.93</v>
      </c>
      <c r="D2153" s="116">
        <f t="shared" si="69"/>
        <v>2023</v>
      </c>
      <c r="G2153" s="140" t="s">
        <v>1660</v>
      </c>
      <c r="H2153" s="116">
        <v>8</v>
      </c>
      <c r="I2153" s="116">
        <v>2023</v>
      </c>
      <c r="J2153" t="str">
        <f t="shared" si="68"/>
        <v>8/08/2023</v>
      </c>
      <c r="N2153" s="135">
        <v>45146</v>
      </c>
      <c r="O2153" s="136">
        <v>5.54</v>
      </c>
      <c r="P2153" s="136">
        <v>5.53</v>
      </c>
      <c r="Q2153" s="136">
        <v>5.57</v>
      </c>
      <c r="R2153" s="136">
        <v>5.52</v>
      </c>
      <c r="S2153" s="136">
        <v>5.53</v>
      </c>
      <c r="T2153" s="136">
        <v>5.35</v>
      </c>
      <c r="U2153" s="136">
        <v>4.74</v>
      </c>
      <c r="V2153" s="136">
        <v>4.3600000000000003</v>
      </c>
      <c r="W2153" s="136">
        <v>4.0999999999999996</v>
      </c>
      <c r="X2153" s="136">
        <v>4.0599999999999996</v>
      </c>
      <c r="Y2153" s="136">
        <v>4.0199999999999996</v>
      </c>
      <c r="Z2153" s="136">
        <v>4.3499999999999996</v>
      </c>
      <c r="AA2153" s="136">
        <v>4.2</v>
      </c>
    </row>
    <row r="2154" spans="1:27" ht="23.4" thickBot="1">
      <c r="A2154" s="115" t="s">
        <v>3817</v>
      </c>
      <c r="B2154" s="144">
        <v>4.41</v>
      </c>
      <c r="C2154" s="149">
        <v>1.92</v>
      </c>
      <c r="D2154" s="116">
        <f t="shared" si="69"/>
        <v>2023</v>
      </c>
      <c r="G2154" s="141" t="s">
        <v>1660</v>
      </c>
      <c r="H2154" s="116">
        <v>9</v>
      </c>
      <c r="I2154" s="116">
        <v>2023</v>
      </c>
      <c r="J2154" t="str">
        <f t="shared" si="68"/>
        <v>9/08/2023</v>
      </c>
      <c r="N2154" s="137">
        <v>45177</v>
      </c>
      <c r="O2154" s="138">
        <v>5.51</v>
      </c>
      <c r="P2154" s="138">
        <v>5.52</v>
      </c>
      <c r="Q2154" s="138">
        <v>5.55</v>
      </c>
      <c r="R2154" s="138">
        <v>5.34</v>
      </c>
      <c r="S2154" s="138">
        <v>5.54</v>
      </c>
      <c r="T2154" s="138">
        <v>5.35</v>
      </c>
      <c r="U2154" s="138">
        <v>4.79</v>
      </c>
      <c r="V2154" s="138">
        <v>4.41</v>
      </c>
      <c r="W2154" s="138">
        <v>4.12</v>
      </c>
      <c r="X2154" s="138">
        <v>4.07</v>
      </c>
      <c r="Y2154" s="138">
        <v>4</v>
      </c>
      <c r="Z2154" s="138">
        <v>4.33</v>
      </c>
      <c r="AA2154" s="138">
        <v>4.18</v>
      </c>
    </row>
    <row r="2155" spans="1:27" ht="23.4" thickBot="1">
      <c r="A2155" s="115" t="s">
        <v>3818</v>
      </c>
      <c r="B2155" s="143">
        <v>4.47</v>
      </c>
      <c r="C2155" s="149">
        <v>2.0099999999999998</v>
      </c>
      <c r="D2155" s="116">
        <f t="shared" si="69"/>
        <v>2023</v>
      </c>
      <c r="G2155" s="140" t="s">
        <v>1660</v>
      </c>
      <c r="H2155" s="116">
        <v>10</v>
      </c>
      <c r="I2155" s="116">
        <v>2023</v>
      </c>
      <c r="J2155" t="str">
        <f t="shared" si="68"/>
        <v>10/08/2023</v>
      </c>
      <c r="N2155" s="135">
        <v>45207</v>
      </c>
      <c r="O2155" s="136">
        <v>5.55</v>
      </c>
      <c r="P2155" s="136">
        <v>5.52</v>
      </c>
      <c r="Q2155" s="136">
        <v>5.54</v>
      </c>
      <c r="R2155" s="136">
        <v>5.53</v>
      </c>
      <c r="S2155" s="136">
        <v>5.52</v>
      </c>
      <c r="T2155" s="136">
        <v>5.33</v>
      </c>
      <c r="U2155" s="136">
        <v>4.82</v>
      </c>
      <c r="V2155" s="136">
        <v>4.47</v>
      </c>
      <c r="W2155" s="136">
        <v>4.21</v>
      </c>
      <c r="X2155" s="136">
        <v>4.17</v>
      </c>
      <c r="Y2155" s="136">
        <v>4.09</v>
      </c>
      <c r="Z2155" s="136">
        <v>4.41</v>
      </c>
      <c r="AA2155" s="136">
        <v>4.24</v>
      </c>
    </row>
    <row r="2156" spans="1:27" ht="23.4" thickBot="1">
      <c r="A2156" s="115" t="s">
        <v>3819</v>
      </c>
      <c r="B2156" s="144">
        <v>4.5599999999999996</v>
      </c>
      <c r="C2156" s="149">
        <v>2.02</v>
      </c>
      <c r="D2156" s="116">
        <f t="shared" si="69"/>
        <v>2023</v>
      </c>
      <c r="G2156" s="141" t="s">
        <v>1660</v>
      </c>
      <c r="H2156" s="116">
        <v>11</v>
      </c>
      <c r="I2156" s="116">
        <v>2023</v>
      </c>
      <c r="J2156" t="str">
        <f t="shared" si="68"/>
        <v>11/08/2023</v>
      </c>
      <c r="N2156" s="137">
        <v>45238</v>
      </c>
      <c r="O2156" s="138">
        <v>5.54</v>
      </c>
      <c r="P2156" s="138">
        <v>5.51</v>
      </c>
      <c r="Q2156" s="138">
        <v>5.54</v>
      </c>
      <c r="R2156" s="138">
        <v>5.54</v>
      </c>
      <c r="S2156" s="138">
        <v>5.52</v>
      </c>
      <c r="T2156" s="138">
        <v>5.36</v>
      </c>
      <c r="U2156" s="138">
        <v>4.8899999999999997</v>
      </c>
      <c r="V2156" s="138">
        <v>4.5599999999999996</v>
      </c>
      <c r="W2156" s="138">
        <v>4.3099999999999996</v>
      </c>
      <c r="X2156" s="138">
        <v>4.26</v>
      </c>
      <c r="Y2156" s="138">
        <v>4.16</v>
      </c>
      <c r="Z2156" s="138">
        <v>4.45</v>
      </c>
      <c r="AA2156" s="138">
        <v>4.2699999999999996</v>
      </c>
    </row>
    <row r="2157" spans="1:27" ht="23.4" thickBot="1">
      <c r="A2157" s="115" t="s">
        <v>3820</v>
      </c>
      <c r="B2157" s="143">
        <v>4.6399999999999997</v>
      </c>
      <c r="C2157" s="149">
        <v>2.0299999999999998</v>
      </c>
      <c r="D2157" s="116">
        <f t="shared" si="69"/>
        <v>2023</v>
      </c>
      <c r="G2157" s="140" t="s">
        <v>1660</v>
      </c>
      <c r="H2157" s="116">
        <v>14</v>
      </c>
      <c r="I2157" s="116">
        <v>2023</v>
      </c>
      <c r="J2157" t="str">
        <f t="shared" si="68"/>
        <v>14/08/2023</v>
      </c>
      <c r="N2157" s="136" t="s">
        <v>403</v>
      </c>
      <c r="O2157" s="136">
        <v>5.55</v>
      </c>
      <c r="P2157" s="136">
        <v>5.52</v>
      </c>
      <c r="Q2157" s="136">
        <v>5.56</v>
      </c>
      <c r="R2157" s="136">
        <v>5.53</v>
      </c>
      <c r="S2157" s="136">
        <v>5.56</v>
      </c>
      <c r="T2157" s="136">
        <v>5.37</v>
      </c>
      <c r="U2157" s="136">
        <v>4.96</v>
      </c>
      <c r="V2157" s="136">
        <v>4.6399999999999997</v>
      </c>
      <c r="W2157" s="136">
        <v>4.3600000000000003</v>
      </c>
      <c r="X2157" s="136">
        <v>4.29</v>
      </c>
      <c r="Y2157" s="136">
        <v>4.1900000000000004</v>
      </c>
      <c r="Z2157" s="136">
        <v>4.46</v>
      </c>
      <c r="AA2157" s="136">
        <v>4.29</v>
      </c>
    </row>
    <row r="2158" spans="1:27" ht="23.4" thickBot="1">
      <c r="A2158" s="115" t="s">
        <v>3821</v>
      </c>
      <c r="B2158" s="144">
        <v>4.6399999999999997</v>
      </c>
      <c r="C2158" s="149">
        <v>2.08</v>
      </c>
      <c r="D2158" s="116">
        <f t="shared" si="69"/>
        <v>2023</v>
      </c>
      <c r="G2158" s="141" t="s">
        <v>1660</v>
      </c>
      <c r="H2158" s="116">
        <v>15</v>
      </c>
      <c r="I2158" s="116">
        <v>2023</v>
      </c>
      <c r="J2158" t="str">
        <f t="shared" si="68"/>
        <v>15/08/2023</v>
      </c>
      <c r="N2158" s="138" t="s">
        <v>404</v>
      </c>
      <c r="O2158" s="138">
        <v>5.53</v>
      </c>
      <c r="P2158" s="138">
        <v>5.52</v>
      </c>
      <c r="Q2158" s="138">
        <v>5.56</v>
      </c>
      <c r="R2158" s="138">
        <v>5.51</v>
      </c>
      <c r="S2158" s="138">
        <v>5.55</v>
      </c>
      <c r="T2158" s="138">
        <v>5.36</v>
      </c>
      <c r="U2158" s="138">
        <v>4.92</v>
      </c>
      <c r="V2158" s="138">
        <v>4.6399999999999997</v>
      </c>
      <c r="W2158" s="138">
        <v>4.3600000000000003</v>
      </c>
      <c r="X2158" s="138">
        <v>4.3099999999999996</v>
      </c>
      <c r="Y2158" s="138">
        <v>4.21</v>
      </c>
      <c r="Z2158" s="138">
        <v>4.49</v>
      </c>
      <c r="AA2158" s="138">
        <v>4.32</v>
      </c>
    </row>
    <row r="2159" spans="1:27" ht="23.4" thickBot="1">
      <c r="A2159" s="115" t="s">
        <v>3822</v>
      </c>
      <c r="B2159" s="143">
        <v>4.68</v>
      </c>
      <c r="C2159" s="149">
        <v>2.11</v>
      </c>
      <c r="D2159" s="116">
        <f t="shared" si="69"/>
        <v>2023</v>
      </c>
      <c r="G2159" s="140" t="s">
        <v>1660</v>
      </c>
      <c r="H2159" s="116">
        <v>16</v>
      </c>
      <c r="I2159" s="116">
        <v>2023</v>
      </c>
      <c r="J2159" t="str">
        <f t="shared" si="68"/>
        <v>16/08/2023</v>
      </c>
      <c r="N2159" s="136" t="s">
        <v>405</v>
      </c>
      <c r="O2159" s="136">
        <v>5.52</v>
      </c>
      <c r="P2159" s="136">
        <v>5.53</v>
      </c>
      <c r="Q2159" s="136">
        <v>5.56</v>
      </c>
      <c r="R2159" s="136">
        <v>5.54</v>
      </c>
      <c r="S2159" s="136">
        <v>5.54</v>
      </c>
      <c r="T2159" s="136">
        <v>5.37</v>
      </c>
      <c r="U2159" s="136">
        <v>4.97</v>
      </c>
      <c r="V2159" s="136">
        <v>4.68</v>
      </c>
      <c r="W2159" s="136">
        <v>4.42</v>
      </c>
      <c r="X2159" s="136">
        <v>4.37</v>
      </c>
      <c r="Y2159" s="136">
        <v>4.28</v>
      </c>
      <c r="Z2159" s="136">
        <v>4.55</v>
      </c>
      <c r="AA2159" s="136">
        <v>4.38</v>
      </c>
    </row>
    <row r="2160" spans="1:27" ht="23.4" thickBot="1">
      <c r="A2160" s="115" t="s">
        <v>3823</v>
      </c>
      <c r="B2160" s="144">
        <v>4.67</v>
      </c>
      <c r="C2160" s="149">
        <v>2.15</v>
      </c>
      <c r="D2160" s="116">
        <f t="shared" si="69"/>
        <v>2023</v>
      </c>
      <c r="G2160" s="141" t="s">
        <v>1660</v>
      </c>
      <c r="H2160" s="116">
        <v>17</v>
      </c>
      <c r="I2160" s="116">
        <v>2023</v>
      </c>
      <c r="J2160" t="str">
        <f t="shared" si="68"/>
        <v>17/08/2023</v>
      </c>
      <c r="N2160" s="138" t="s">
        <v>406</v>
      </c>
      <c r="O2160" s="138">
        <v>5.55</v>
      </c>
      <c r="P2160" s="138">
        <v>5.52</v>
      </c>
      <c r="Q2160" s="138">
        <v>5.56</v>
      </c>
      <c r="R2160" s="138">
        <v>5.54</v>
      </c>
      <c r="S2160" s="138">
        <v>5.53</v>
      </c>
      <c r="T2160" s="138">
        <v>5.36</v>
      </c>
      <c r="U2160" s="138">
        <v>4.9400000000000004</v>
      </c>
      <c r="V2160" s="138">
        <v>4.67</v>
      </c>
      <c r="W2160" s="138">
        <v>4.42</v>
      </c>
      <c r="X2160" s="138">
        <v>4.38</v>
      </c>
      <c r="Y2160" s="138">
        <v>4.3</v>
      </c>
      <c r="Z2160" s="138">
        <v>4.58</v>
      </c>
      <c r="AA2160" s="138">
        <v>4.41</v>
      </c>
    </row>
    <row r="2161" spans="1:27" ht="23.4" thickBot="1">
      <c r="A2161" s="115" t="s">
        <v>3824</v>
      </c>
      <c r="B2161" s="143">
        <v>4.63</v>
      </c>
      <c r="C2161" s="149">
        <v>2.13</v>
      </c>
      <c r="D2161" s="116">
        <f t="shared" si="69"/>
        <v>2023</v>
      </c>
      <c r="G2161" s="140" t="s">
        <v>1660</v>
      </c>
      <c r="H2161" s="116">
        <v>18</v>
      </c>
      <c r="I2161" s="116">
        <v>2023</v>
      </c>
      <c r="J2161" t="str">
        <f t="shared" si="68"/>
        <v>18/08/2023</v>
      </c>
      <c r="N2161" s="136" t="s">
        <v>407</v>
      </c>
      <c r="O2161" s="136">
        <v>5.53</v>
      </c>
      <c r="P2161" s="136">
        <v>5.52</v>
      </c>
      <c r="Q2161" s="136">
        <v>5.55</v>
      </c>
      <c r="R2161" s="136">
        <v>5.54</v>
      </c>
      <c r="S2161" s="136">
        <v>5.52</v>
      </c>
      <c r="T2161" s="136">
        <v>5.35</v>
      </c>
      <c r="U2161" s="136">
        <v>4.92</v>
      </c>
      <c r="V2161" s="136">
        <v>4.63</v>
      </c>
      <c r="W2161" s="136">
        <v>4.38</v>
      </c>
      <c r="X2161" s="136">
        <v>4.34</v>
      </c>
      <c r="Y2161" s="136">
        <v>4.26</v>
      </c>
      <c r="Z2161" s="136">
        <v>4.55</v>
      </c>
      <c r="AA2161" s="136">
        <v>4.38</v>
      </c>
    </row>
    <row r="2162" spans="1:27" ht="23.4" thickBot="1">
      <c r="A2162" s="115" t="s">
        <v>3825</v>
      </c>
      <c r="B2162" s="144">
        <v>4.7</v>
      </c>
      <c r="C2162" s="149">
        <v>2.17</v>
      </c>
      <c r="D2162" s="116">
        <f t="shared" si="69"/>
        <v>2023</v>
      </c>
      <c r="G2162" s="141" t="s">
        <v>1660</v>
      </c>
      <c r="H2162" s="116">
        <v>21</v>
      </c>
      <c r="I2162" s="116">
        <v>2023</v>
      </c>
      <c r="J2162" t="str">
        <f t="shared" si="68"/>
        <v>21/08/2023</v>
      </c>
      <c r="N2162" s="138" t="s">
        <v>408</v>
      </c>
      <c r="O2162" s="138">
        <v>5.55</v>
      </c>
      <c r="P2162" s="138">
        <v>5.53</v>
      </c>
      <c r="Q2162" s="138">
        <v>5.57</v>
      </c>
      <c r="R2162" s="138">
        <v>5.55</v>
      </c>
      <c r="S2162" s="138">
        <v>5.58</v>
      </c>
      <c r="T2162" s="138">
        <v>5.37</v>
      </c>
      <c r="U2162" s="138">
        <v>4.97</v>
      </c>
      <c r="V2162" s="138">
        <v>4.7</v>
      </c>
      <c r="W2162" s="138">
        <v>4.46</v>
      </c>
      <c r="X2162" s="138">
        <v>4.42</v>
      </c>
      <c r="Y2162" s="138">
        <v>4.34</v>
      </c>
      <c r="Z2162" s="138">
        <v>4.6399999999999997</v>
      </c>
      <c r="AA2162" s="138">
        <v>4.45</v>
      </c>
    </row>
    <row r="2163" spans="1:27" ht="23.4" thickBot="1">
      <c r="A2163" s="115" t="s">
        <v>3826</v>
      </c>
      <c r="B2163" s="143">
        <v>4.75</v>
      </c>
      <c r="C2163" s="149">
        <v>2.12</v>
      </c>
      <c r="D2163" s="116">
        <f t="shared" si="69"/>
        <v>2023</v>
      </c>
      <c r="G2163" s="140" t="s">
        <v>1660</v>
      </c>
      <c r="H2163" s="116">
        <v>22</v>
      </c>
      <c r="I2163" s="116">
        <v>2023</v>
      </c>
      <c r="J2163" t="str">
        <f t="shared" si="68"/>
        <v>22/08/2023</v>
      </c>
      <c r="N2163" s="136" t="s">
        <v>409</v>
      </c>
      <c r="O2163" s="136">
        <v>5.54</v>
      </c>
      <c r="P2163" s="136">
        <v>5.53</v>
      </c>
      <c r="Q2163" s="136">
        <v>5.57</v>
      </c>
      <c r="R2163" s="136">
        <v>5.55</v>
      </c>
      <c r="S2163" s="136">
        <v>5.57</v>
      </c>
      <c r="T2163" s="136">
        <v>5.39</v>
      </c>
      <c r="U2163" s="136">
        <v>5.0199999999999996</v>
      </c>
      <c r="V2163" s="136">
        <v>4.75</v>
      </c>
      <c r="W2163" s="136">
        <v>4.49</v>
      </c>
      <c r="X2163" s="136">
        <v>4.4400000000000004</v>
      </c>
      <c r="Y2163" s="136">
        <v>4.34</v>
      </c>
      <c r="Z2163" s="136">
        <v>4.6100000000000003</v>
      </c>
      <c r="AA2163" s="136">
        <v>4.42</v>
      </c>
    </row>
    <row r="2164" spans="1:27" ht="23.4" thickBot="1">
      <c r="A2164" s="115" t="s">
        <v>3827</v>
      </c>
      <c r="B2164" s="144">
        <v>4.6399999999999997</v>
      </c>
      <c r="C2164" s="149">
        <v>1.98</v>
      </c>
      <c r="D2164" s="116">
        <f t="shared" si="69"/>
        <v>2023</v>
      </c>
      <c r="G2164" s="141" t="s">
        <v>1660</v>
      </c>
      <c r="H2164" s="116">
        <v>23</v>
      </c>
      <c r="I2164" s="116">
        <v>2023</v>
      </c>
      <c r="J2164" t="str">
        <f t="shared" si="68"/>
        <v>23/08/2023</v>
      </c>
      <c r="N2164" s="138" t="s">
        <v>410</v>
      </c>
      <c r="O2164" s="138">
        <v>5.54</v>
      </c>
      <c r="P2164" s="138">
        <v>5.53</v>
      </c>
      <c r="Q2164" s="138">
        <v>5.57</v>
      </c>
      <c r="R2164" s="138">
        <v>5.56</v>
      </c>
      <c r="S2164" s="138">
        <v>5.55</v>
      </c>
      <c r="T2164" s="138">
        <v>5.35</v>
      </c>
      <c r="U2164" s="138">
        <v>4.95</v>
      </c>
      <c r="V2164" s="138">
        <v>4.6399999999999997</v>
      </c>
      <c r="W2164" s="138">
        <v>4.3600000000000003</v>
      </c>
      <c r="X2164" s="138">
        <v>4.3</v>
      </c>
      <c r="Y2164" s="138">
        <v>4.1900000000000004</v>
      </c>
      <c r="Z2164" s="138">
        <v>4.46</v>
      </c>
      <c r="AA2164" s="138">
        <v>4.2699999999999996</v>
      </c>
    </row>
    <row r="2165" spans="1:27" ht="23.4" thickBot="1">
      <c r="A2165" s="115" t="s">
        <v>3828</v>
      </c>
      <c r="B2165" s="143">
        <v>4.6900000000000004</v>
      </c>
      <c r="C2165" s="149">
        <v>2.0299999999999998</v>
      </c>
      <c r="D2165" s="116">
        <f t="shared" si="69"/>
        <v>2023</v>
      </c>
      <c r="G2165" s="140" t="s">
        <v>1660</v>
      </c>
      <c r="H2165" s="116">
        <v>24</v>
      </c>
      <c r="I2165" s="116">
        <v>2023</v>
      </c>
      <c r="J2165" t="str">
        <f t="shared" si="68"/>
        <v>24/08/2023</v>
      </c>
      <c r="N2165" s="136" t="s">
        <v>411</v>
      </c>
      <c r="O2165" s="136">
        <v>5.55</v>
      </c>
      <c r="P2165" s="136">
        <v>5.53</v>
      </c>
      <c r="Q2165" s="136">
        <v>5.58</v>
      </c>
      <c r="R2165" s="136">
        <v>5.57</v>
      </c>
      <c r="S2165" s="136">
        <v>5.59</v>
      </c>
      <c r="T2165" s="136">
        <v>5.39</v>
      </c>
      <c r="U2165" s="136">
        <v>4.9800000000000004</v>
      </c>
      <c r="V2165" s="136">
        <v>4.6900000000000004</v>
      </c>
      <c r="W2165" s="136">
        <v>4.3899999999999997</v>
      </c>
      <c r="X2165" s="136">
        <v>4.34</v>
      </c>
      <c r="Y2165" s="136">
        <v>4.2300000000000004</v>
      </c>
      <c r="Z2165" s="136">
        <v>4.49</v>
      </c>
      <c r="AA2165" s="136">
        <v>4.3</v>
      </c>
    </row>
    <row r="2166" spans="1:27" ht="23.4" thickBot="1">
      <c r="A2166" s="115" t="s">
        <v>3829</v>
      </c>
      <c r="B2166" s="144">
        <v>4.72</v>
      </c>
      <c r="C2166" s="149">
        <v>2.0299999999999998</v>
      </c>
      <c r="D2166" s="116">
        <f t="shared" si="69"/>
        <v>2023</v>
      </c>
      <c r="G2166" s="141" t="s">
        <v>1660</v>
      </c>
      <c r="H2166" s="116">
        <v>25</v>
      </c>
      <c r="I2166" s="116">
        <v>2023</v>
      </c>
      <c r="J2166" t="str">
        <f t="shared" si="68"/>
        <v>25/08/2023</v>
      </c>
      <c r="N2166" s="138" t="s">
        <v>412</v>
      </c>
      <c r="O2166" s="138">
        <v>5.56</v>
      </c>
      <c r="P2166" s="138">
        <v>5.53</v>
      </c>
      <c r="Q2166" s="138">
        <v>5.61</v>
      </c>
      <c r="R2166" s="138">
        <v>5.59</v>
      </c>
      <c r="S2166" s="138">
        <v>5.61</v>
      </c>
      <c r="T2166" s="138">
        <v>5.44</v>
      </c>
      <c r="U2166" s="138">
        <v>5.03</v>
      </c>
      <c r="V2166" s="138">
        <v>4.72</v>
      </c>
      <c r="W2166" s="138">
        <v>4.4400000000000004</v>
      </c>
      <c r="X2166" s="138">
        <v>4.37</v>
      </c>
      <c r="Y2166" s="138">
        <v>4.25</v>
      </c>
      <c r="Z2166" s="138">
        <v>4.5</v>
      </c>
      <c r="AA2166" s="138">
        <v>4.3</v>
      </c>
    </row>
    <row r="2167" spans="1:27" ht="23.4" thickBot="1">
      <c r="A2167" s="115" t="s">
        <v>3830</v>
      </c>
      <c r="B2167" s="143">
        <v>4.6900000000000004</v>
      </c>
      <c r="C2167" s="149">
        <v>2.0299999999999998</v>
      </c>
      <c r="D2167" s="116">
        <f t="shared" si="69"/>
        <v>2023</v>
      </c>
      <c r="G2167" s="140" t="s">
        <v>1660</v>
      </c>
      <c r="H2167" s="116">
        <v>28</v>
      </c>
      <c r="I2167" s="116">
        <v>2023</v>
      </c>
      <c r="J2167" t="str">
        <f t="shared" si="68"/>
        <v>28/08/2023</v>
      </c>
      <c r="N2167" s="136" t="s">
        <v>413</v>
      </c>
      <c r="O2167" s="136">
        <v>5.56</v>
      </c>
      <c r="P2167" s="136">
        <v>5.53</v>
      </c>
      <c r="Q2167" s="136">
        <v>5.58</v>
      </c>
      <c r="R2167" s="136">
        <v>5.6</v>
      </c>
      <c r="S2167" s="136">
        <v>5.56</v>
      </c>
      <c r="T2167" s="136">
        <v>5.44</v>
      </c>
      <c r="U2167" s="136">
        <v>4.9800000000000004</v>
      </c>
      <c r="V2167" s="136">
        <v>4.6900000000000004</v>
      </c>
      <c r="W2167" s="136">
        <v>4.38</v>
      </c>
      <c r="X2167" s="136">
        <v>4.32</v>
      </c>
      <c r="Y2167" s="136">
        <v>4.2</v>
      </c>
      <c r="Z2167" s="136">
        <v>4.4800000000000004</v>
      </c>
      <c r="AA2167" s="136">
        <v>4.29</v>
      </c>
    </row>
    <row r="2168" spans="1:27" ht="23.4" thickBot="1">
      <c r="A2168" s="115" t="s">
        <v>3831</v>
      </c>
      <c r="B2168" s="144">
        <v>4.5599999999999996</v>
      </c>
      <c r="C2168" s="149">
        <v>1.99</v>
      </c>
      <c r="D2168" s="116">
        <f t="shared" si="69"/>
        <v>2023</v>
      </c>
      <c r="G2168" s="141" t="s">
        <v>1660</v>
      </c>
      <c r="H2168" s="116">
        <v>29</v>
      </c>
      <c r="I2168" s="116">
        <v>2023</v>
      </c>
      <c r="J2168" t="str">
        <f t="shared" si="68"/>
        <v>29/08/2023</v>
      </c>
      <c r="N2168" s="138" t="s">
        <v>414</v>
      </c>
      <c r="O2168" s="138">
        <v>5.54</v>
      </c>
      <c r="P2168" s="138">
        <v>5.53</v>
      </c>
      <c r="Q2168" s="138">
        <v>5.56</v>
      </c>
      <c r="R2168" s="138">
        <v>5.57</v>
      </c>
      <c r="S2168" s="138">
        <v>5.52</v>
      </c>
      <c r="T2168" s="138">
        <v>5.37</v>
      </c>
      <c r="U2168" s="138">
        <v>4.87</v>
      </c>
      <c r="V2168" s="138">
        <v>4.5599999999999996</v>
      </c>
      <c r="W2168" s="138">
        <v>4.26</v>
      </c>
      <c r="X2168" s="138">
        <v>4.21</v>
      </c>
      <c r="Y2168" s="138">
        <v>4.12</v>
      </c>
      <c r="Z2168" s="138">
        <v>4.42</v>
      </c>
      <c r="AA2168" s="138">
        <v>4.2300000000000004</v>
      </c>
    </row>
    <row r="2169" spans="1:27" ht="23.4" thickBot="1">
      <c r="A2169" s="115" t="s">
        <v>3832</v>
      </c>
      <c r="B2169" s="143">
        <v>4.57</v>
      </c>
      <c r="C2169" s="149">
        <v>2.0099999999999998</v>
      </c>
      <c r="D2169" s="116">
        <f t="shared" si="69"/>
        <v>2023</v>
      </c>
      <c r="G2169" s="140" t="s">
        <v>1660</v>
      </c>
      <c r="H2169" s="116">
        <v>30</v>
      </c>
      <c r="I2169" s="116">
        <v>2023</v>
      </c>
      <c r="J2169" t="str">
        <f t="shared" si="68"/>
        <v>30/08/2023</v>
      </c>
      <c r="N2169" s="136" t="s">
        <v>415</v>
      </c>
      <c r="O2169" s="136">
        <v>5.55</v>
      </c>
      <c r="P2169" s="136">
        <v>5.53</v>
      </c>
      <c r="Q2169" s="136">
        <v>5.56</v>
      </c>
      <c r="R2169" s="136">
        <v>5.6</v>
      </c>
      <c r="S2169" s="136">
        <v>5.51</v>
      </c>
      <c r="T2169" s="136">
        <v>5.39</v>
      </c>
      <c r="U2169" s="136">
        <v>4.9000000000000004</v>
      </c>
      <c r="V2169" s="136">
        <v>4.57</v>
      </c>
      <c r="W2169" s="136">
        <v>4.2699999999999996</v>
      </c>
      <c r="X2169" s="136">
        <v>4.22</v>
      </c>
      <c r="Y2169" s="136">
        <v>4.12</v>
      </c>
      <c r="Z2169" s="136">
        <v>4.42</v>
      </c>
      <c r="AA2169" s="136">
        <v>4.2300000000000004</v>
      </c>
    </row>
    <row r="2170" spans="1:27" ht="23.4" thickBot="1">
      <c r="A2170" s="115" t="s">
        <v>3833</v>
      </c>
      <c r="B2170" s="144">
        <v>4.54</v>
      </c>
      <c r="C2170" s="149">
        <v>2</v>
      </c>
      <c r="D2170" s="116">
        <f t="shared" si="69"/>
        <v>2023</v>
      </c>
      <c r="G2170" s="141" t="s">
        <v>1660</v>
      </c>
      <c r="H2170" s="116">
        <v>31</v>
      </c>
      <c r="I2170" s="116">
        <v>2023</v>
      </c>
      <c r="J2170" t="str">
        <f t="shared" si="68"/>
        <v>31/08/2023</v>
      </c>
      <c r="N2170" s="138" t="s">
        <v>416</v>
      </c>
      <c r="O2170" s="138">
        <v>5.52</v>
      </c>
      <c r="P2170" s="138">
        <v>5.55</v>
      </c>
      <c r="Q2170" s="138">
        <v>5.56</v>
      </c>
      <c r="R2170" s="138">
        <v>5.61</v>
      </c>
      <c r="S2170" s="138">
        <v>5.48</v>
      </c>
      <c r="T2170" s="138">
        <v>5.37</v>
      </c>
      <c r="U2170" s="138">
        <v>4.8499999999999996</v>
      </c>
      <c r="V2170" s="138">
        <v>4.54</v>
      </c>
      <c r="W2170" s="138">
        <v>4.2300000000000004</v>
      </c>
      <c r="X2170" s="138">
        <v>4.1900000000000004</v>
      </c>
      <c r="Y2170" s="138">
        <v>4.09</v>
      </c>
      <c r="Z2170" s="138">
        <v>4.3899999999999997</v>
      </c>
      <c r="AA2170" s="138">
        <v>4.2</v>
      </c>
    </row>
    <row r="2171" spans="1:27" ht="23.4" thickBot="1">
      <c r="A2171" s="115" t="s">
        <v>3834</v>
      </c>
      <c r="B2171" s="143">
        <v>4.57</v>
      </c>
      <c r="C2171" s="149">
        <v>2.08</v>
      </c>
      <c r="D2171" s="116">
        <f t="shared" si="69"/>
        <v>2023</v>
      </c>
      <c r="G2171" s="140" t="s">
        <v>1661</v>
      </c>
      <c r="H2171" s="116">
        <v>1</v>
      </c>
      <c r="I2171" s="116">
        <v>2023</v>
      </c>
      <c r="J2171" t="str">
        <f t="shared" si="68"/>
        <v>1/09/2023</v>
      </c>
      <c r="N2171" s="135">
        <v>44935</v>
      </c>
      <c r="O2171" s="136">
        <v>5.51</v>
      </c>
      <c r="P2171" s="136">
        <v>5.55</v>
      </c>
      <c r="Q2171" s="136">
        <v>5.53</v>
      </c>
      <c r="R2171" s="136">
        <v>5.58</v>
      </c>
      <c r="S2171" s="136">
        <v>5.47</v>
      </c>
      <c r="T2171" s="136">
        <v>5.36</v>
      </c>
      <c r="U2171" s="136">
        <v>4.87</v>
      </c>
      <c r="V2171" s="136">
        <v>4.57</v>
      </c>
      <c r="W2171" s="136">
        <v>4.29</v>
      </c>
      <c r="X2171" s="136">
        <v>4.2699999999999996</v>
      </c>
      <c r="Y2171" s="136">
        <v>4.18</v>
      </c>
      <c r="Z2171" s="136">
        <v>4.4800000000000004</v>
      </c>
      <c r="AA2171" s="136">
        <v>4.29</v>
      </c>
    </row>
    <row r="2172" spans="1:27" ht="23.4" thickBot="1">
      <c r="A2172" s="115" t="s">
        <v>3835</v>
      </c>
      <c r="B2172" s="144">
        <v>4.6500000000000004</v>
      </c>
      <c r="C2172" s="149">
        <v>2.13</v>
      </c>
      <c r="D2172" s="116">
        <f t="shared" si="69"/>
        <v>2023</v>
      </c>
      <c r="G2172" s="141" t="s">
        <v>1661</v>
      </c>
      <c r="H2172" s="116">
        <v>5</v>
      </c>
      <c r="I2172" s="116">
        <v>2023</v>
      </c>
      <c r="J2172" t="str">
        <f t="shared" si="68"/>
        <v>5/09/2023</v>
      </c>
      <c r="N2172" s="137">
        <v>45055</v>
      </c>
      <c r="O2172" s="138">
        <v>5.51</v>
      </c>
      <c r="P2172" s="138">
        <v>5.56</v>
      </c>
      <c r="Q2172" s="138">
        <v>5.55</v>
      </c>
      <c r="R2172" s="138">
        <v>5.59</v>
      </c>
      <c r="S2172" s="138">
        <v>5.51</v>
      </c>
      <c r="T2172" s="138">
        <v>5.42</v>
      </c>
      <c r="U2172" s="138">
        <v>4.9400000000000004</v>
      </c>
      <c r="V2172" s="138">
        <v>4.6500000000000004</v>
      </c>
      <c r="W2172" s="138">
        <v>4.37</v>
      </c>
      <c r="X2172" s="138">
        <v>4.3499999999999996</v>
      </c>
      <c r="Y2172" s="138">
        <v>4.2699999999999996</v>
      </c>
      <c r="Z2172" s="138">
        <v>4.5599999999999996</v>
      </c>
      <c r="AA2172" s="138">
        <v>4.38</v>
      </c>
    </row>
    <row r="2173" spans="1:27" ht="23.4" thickBot="1">
      <c r="A2173" s="115" t="s">
        <v>3836</v>
      </c>
      <c r="B2173" s="143">
        <v>4.7300000000000004</v>
      </c>
      <c r="C2173" s="149">
        <v>2.12</v>
      </c>
      <c r="D2173" s="116">
        <f t="shared" si="69"/>
        <v>2023</v>
      </c>
      <c r="G2173" s="140" t="s">
        <v>1661</v>
      </c>
      <c r="H2173" s="116">
        <v>6</v>
      </c>
      <c r="I2173" s="116">
        <v>2023</v>
      </c>
      <c r="J2173" t="str">
        <f t="shared" si="68"/>
        <v>6/09/2023</v>
      </c>
      <c r="N2173" s="135">
        <v>45086</v>
      </c>
      <c r="O2173" s="136">
        <v>5.52</v>
      </c>
      <c r="P2173" s="136">
        <v>5.55</v>
      </c>
      <c r="Q2173" s="136">
        <v>5.55</v>
      </c>
      <c r="R2173" s="136">
        <v>5.6</v>
      </c>
      <c r="S2173" s="136">
        <v>5.52</v>
      </c>
      <c r="T2173" s="136">
        <v>5.44</v>
      </c>
      <c r="U2173" s="136">
        <v>5.01</v>
      </c>
      <c r="V2173" s="136">
        <v>4.7300000000000004</v>
      </c>
      <c r="W2173" s="136">
        <v>4.4400000000000004</v>
      </c>
      <c r="X2173" s="136">
        <v>4.3899999999999997</v>
      </c>
      <c r="Y2173" s="136">
        <v>4.3</v>
      </c>
      <c r="Z2173" s="136">
        <v>4.5599999999999996</v>
      </c>
      <c r="AA2173" s="136">
        <v>4.37</v>
      </c>
    </row>
    <row r="2174" spans="1:27" ht="23.4" thickBot="1">
      <c r="A2174" s="115" t="s">
        <v>3837</v>
      </c>
      <c r="B2174" s="144">
        <v>4.66</v>
      </c>
      <c r="C2174" s="149">
        <v>2.1</v>
      </c>
      <c r="D2174" s="116">
        <f t="shared" si="69"/>
        <v>2023</v>
      </c>
      <c r="G2174" s="141" t="s">
        <v>1661</v>
      </c>
      <c r="H2174" s="116">
        <v>7</v>
      </c>
      <c r="I2174" s="116">
        <v>2023</v>
      </c>
      <c r="J2174" t="str">
        <f t="shared" si="68"/>
        <v>7/09/2023</v>
      </c>
      <c r="N2174" s="137">
        <v>45116</v>
      </c>
      <c r="O2174" s="138">
        <v>5.52</v>
      </c>
      <c r="P2174" s="138">
        <v>5.56</v>
      </c>
      <c r="Q2174" s="138">
        <v>5.53</v>
      </c>
      <c r="R2174" s="138">
        <v>5.59</v>
      </c>
      <c r="S2174" s="138">
        <v>5.5</v>
      </c>
      <c r="T2174" s="138">
        <v>5.4</v>
      </c>
      <c r="U2174" s="138">
        <v>4.9400000000000004</v>
      </c>
      <c r="V2174" s="138">
        <v>4.66</v>
      </c>
      <c r="W2174" s="138">
        <v>4.38</v>
      </c>
      <c r="X2174" s="138">
        <v>4.3499999999999996</v>
      </c>
      <c r="Y2174" s="138">
        <v>4.2699999999999996</v>
      </c>
      <c r="Z2174" s="138">
        <v>4.55</v>
      </c>
      <c r="AA2174" s="138">
        <v>4.3600000000000003</v>
      </c>
    </row>
    <row r="2175" spans="1:27" ht="23.4" thickBot="1">
      <c r="A2175" s="115" t="s">
        <v>3838</v>
      </c>
      <c r="B2175" s="143">
        <v>4.68</v>
      </c>
      <c r="C2175" s="149">
        <v>2.0499999999999998</v>
      </c>
      <c r="D2175" s="116">
        <f t="shared" si="69"/>
        <v>2023</v>
      </c>
      <c r="G2175" s="140" t="s">
        <v>1661</v>
      </c>
      <c r="H2175" s="116">
        <v>8</v>
      </c>
      <c r="I2175" s="116">
        <v>2023</v>
      </c>
      <c r="J2175" t="str">
        <f t="shared" si="68"/>
        <v>8/09/2023</v>
      </c>
      <c r="N2175" s="135">
        <v>45147</v>
      </c>
      <c r="O2175" s="136">
        <v>5.52</v>
      </c>
      <c r="P2175" s="136">
        <v>5.56</v>
      </c>
      <c r="Q2175" s="136">
        <v>5.55</v>
      </c>
      <c r="R2175" s="136">
        <v>5.6</v>
      </c>
      <c r="S2175" s="136">
        <v>5.49</v>
      </c>
      <c r="T2175" s="136">
        <v>5.42</v>
      </c>
      <c r="U2175" s="136">
        <v>4.9800000000000004</v>
      </c>
      <c r="V2175" s="136">
        <v>4.68</v>
      </c>
      <c r="W2175" s="136">
        <v>4.3899999999999997</v>
      </c>
      <c r="X2175" s="136">
        <v>4.3499999999999996</v>
      </c>
      <c r="Y2175" s="136">
        <v>4.26</v>
      </c>
      <c r="Z2175" s="136">
        <v>4.5199999999999996</v>
      </c>
      <c r="AA2175" s="136">
        <v>4.33</v>
      </c>
    </row>
    <row r="2176" spans="1:27" ht="23.4" thickBot="1">
      <c r="A2176" s="115" t="s">
        <v>3839</v>
      </c>
      <c r="B2176" s="144">
        <v>4.6399999999999997</v>
      </c>
      <c r="C2176" s="149">
        <v>2.08</v>
      </c>
      <c r="D2176" s="116">
        <f t="shared" si="69"/>
        <v>2023</v>
      </c>
      <c r="G2176" s="141" t="s">
        <v>1661</v>
      </c>
      <c r="H2176" s="116">
        <v>11</v>
      </c>
      <c r="I2176" s="116">
        <v>2023</v>
      </c>
      <c r="J2176" t="str">
        <f t="shared" si="68"/>
        <v>11/09/2023</v>
      </c>
      <c r="N2176" s="137">
        <v>45239</v>
      </c>
      <c r="O2176" s="138">
        <v>5.52</v>
      </c>
      <c r="P2176" s="138">
        <v>5.56</v>
      </c>
      <c r="Q2176" s="138">
        <v>5.55</v>
      </c>
      <c r="R2176" s="138">
        <v>5.58</v>
      </c>
      <c r="S2176" s="138">
        <v>5.51</v>
      </c>
      <c r="T2176" s="138">
        <v>5.4</v>
      </c>
      <c r="U2176" s="138">
        <v>4.97</v>
      </c>
      <c r="V2176" s="138">
        <v>4.6399999999999997</v>
      </c>
      <c r="W2176" s="138">
        <v>4.4000000000000004</v>
      </c>
      <c r="X2176" s="138">
        <v>4.37</v>
      </c>
      <c r="Y2176" s="138">
        <v>4.29</v>
      </c>
      <c r="Z2176" s="138">
        <v>4.5599999999999996</v>
      </c>
      <c r="AA2176" s="138">
        <v>4.37</v>
      </c>
    </row>
    <row r="2177" spans="1:27" ht="23.4" thickBot="1">
      <c r="A2177" s="115" t="s">
        <v>3840</v>
      </c>
      <c r="B2177" s="143">
        <v>4.66</v>
      </c>
      <c r="C2177" s="149">
        <v>2.06</v>
      </c>
      <c r="D2177" s="116">
        <f t="shared" si="69"/>
        <v>2023</v>
      </c>
      <c r="G2177" s="140" t="s">
        <v>1661</v>
      </c>
      <c r="H2177" s="116">
        <v>12</v>
      </c>
      <c r="I2177" s="116">
        <v>2023</v>
      </c>
      <c r="J2177" t="str">
        <f t="shared" si="68"/>
        <v>12/09/2023</v>
      </c>
      <c r="N2177" s="135">
        <v>45269</v>
      </c>
      <c r="O2177" s="136">
        <v>5.52</v>
      </c>
      <c r="P2177" s="136">
        <v>5.56</v>
      </c>
      <c r="Q2177" s="136">
        <v>5.56</v>
      </c>
      <c r="R2177" s="136">
        <v>5.58</v>
      </c>
      <c r="S2177" s="136">
        <v>5.53</v>
      </c>
      <c r="T2177" s="136">
        <v>5.42</v>
      </c>
      <c r="U2177" s="136">
        <v>4.9800000000000004</v>
      </c>
      <c r="V2177" s="136">
        <v>4.66</v>
      </c>
      <c r="W2177" s="136">
        <v>4.41</v>
      </c>
      <c r="X2177" s="136">
        <v>4.3600000000000003</v>
      </c>
      <c r="Y2177" s="136">
        <v>4.2699999999999996</v>
      </c>
      <c r="Z2177" s="136">
        <v>4.54</v>
      </c>
      <c r="AA2177" s="136">
        <v>4.3499999999999996</v>
      </c>
    </row>
    <row r="2178" spans="1:27" ht="23.4" thickBot="1">
      <c r="A2178" s="115" t="s">
        <v>3841</v>
      </c>
      <c r="B2178" s="144">
        <v>4.6399999999999997</v>
      </c>
      <c r="C2178" s="149">
        <v>2.04</v>
      </c>
      <c r="D2178" s="116">
        <f t="shared" si="69"/>
        <v>2023</v>
      </c>
      <c r="G2178" s="141" t="s">
        <v>1661</v>
      </c>
      <c r="H2178" s="116">
        <v>13</v>
      </c>
      <c r="I2178" s="116">
        <v>2023</v>
      </c>
      <c r="J2178" t="str">
        <f t="shared" ref="J2178:J2181" si="70">H2178&amp;"/"&amp;G2178&amp;"/"&amp;I2178</f>
        <v>13/09/2023</v>
      </c>
      <c r="N2178" s="138" t="s">
        <v>417</v>
      </c>
      <c r="O2178" s="138">
        <v>5.53</v>
      </c>
      <c r="P2178" s="138">
        <v>5.56</v>
      </c>
      <c r="Q2178" s="138">
        <v>5.55</v>
      </c>
      <c r="R2178" s="138">
        <v>5.6</v>
      </c>
      <c r="S2178" s="138">
        <v>5.51</v>
      </c>
      <c r="T2178" s="138">
        <v>5.42</v>
      </c>
      <c r="U2178" s="138">
        <v>4.96</v>
      </c>
      <c r="V2178" s="138">
        <v>4.6399999999999997</v>
      </c>
      <c r="W2178" s="138">
        <v>4.3899999999999997</v>
      </c>
      <c r="X2178" s="138">
        <v>4.34</v>
      </c>
      <c r="Y2178" s="138">
        <v>4.25</v>
      </c>
      <c r="Z2178" s="138">
        <v>4.5199999999999996</v>
      </c>
      <c r="AA2178" s="138">
        <v>4.34</v>
      </c>
    </row>
    <row r="2179" spans="1:27" ht="23.4" thickBot="1">
      <c r="A2179" s="115" t="s">
        <v>3842</v>
      </c>
      <c r="B2179" s="143">
        <v>4.68</v>
      </c>
      <c r="C2179" s="149">
        <v>2.1</v>
      </c>
      <c r="D2179" s="116">
        <f t="shared" si="69"/>
        <v>2023</v>
      </c>
      <c r="G2179" s="140" t="s">
        <v>1661</v>
      </c>
      <c r="H2179" s="116">
        <v>14</v>
      </c>
      <c r="I2179" s="116">
        <v>2023</v>
      </c>
      <c r="J2179" t="str">
        <f t="shared" si="70"/>
        <v>14/09/2023</v>
      </c>
      <c r="N2179" s="136" t="s">
        <v>418</v>
      </c>
      <c r="O2179" s="136">
        <v>5.52</v>
      </c>
      <c r="P2179" s="136">
        <v>5.57</v>
      </c>
      <c r="Q2179" s="136">
        <v>5.55</v>
      </c>
      <c r="R2179" s="136">
        <v>5.59</v>
      </c>
      <c r="S2179" s="136">
        <v>5.5</v>
      </c>
      <c r="T2179" s="136">
        <v>5.42</v>
      </c>
      <c r="U2179" s="136">
        <v>5</v>
      </c>
      <c r="V2179" s="136">
        <v>4.68</v>
      </c>
      <c r="W2179" s="136">
        <v>4.42</v>
      </c>
      <c r="X2179" s="136">
        <v>4.38</v>
      </c>
      <c r="Y2179" s="136">
        <v>4.29</v>
      </c>
      <c r="Z2179" s="136">
        <v>4.57</v>
      </c>
      <c r="AA2179" s="136">
        <v>4.3899999999999997</v>
      </c>
    </row>
    <row r="2180" spans="1:27" ht="23.4" thickBot="1">
      <c r="A2180" s="115" t="s">
        <v>3843</v>
      </c>
      <c r="B2180" s="144">
        <v>4.72</v>
      </c>
      <c r="C2180" s="149">
        <v>2.12</v>
      </c>
      <c r="D2180" s="116">
        <f t="shared" si="69"/>
        <v>2023</v>
      </c>
      <c r="G2180" s="141" t="s">
        <v>1661</v>
      </c>
      <c r="H2180" s="116">
        <v>15</v>
      </c>
      <c r="I2180" s="116">
        <v>2023</v>
      </c>
      <c r="J2180" t="str">
        <f t="shared" si="70"/>
        <v>15/09/2023</v>
      </c>
      <c r="N2180" s="138" t="s">
        <v>419</v>
      </c>
      <c r="O2180" s="138">
        <v>5.51</v>
      </c>
      <c r="P2180" s="138">
        <v>5.56</v>
      </c>
      <c r="Q2180" s="138">
        <v>5.56</v>
      </c>
      <c r="R2180" s="138">
        <v>5.6</v>
      </c>
      <c r="S2180" s="138">
        <v>5.49</v>
      </c>
      <c r="T2180" s="138">
        <v>5.43</v>
      </c>
      <c r="U2180" s="138">
        <v>5.0199999999999996</v>
      </c>
      <c r="V2180" s="138">
        <v>4.72</v>
      </c>
      <c r="W2180" s="138">
        <v>4.45</v>
      </c>
      <c r="X2180" s="138">
        <v>4.41</v>
      </c>
      <c r="Y2180" s="138">
        <v>4.33</v>
      </c>
      <c r="Z2180" s="138">
        <v>4.59</v>
      </c>
      <c r="AA2180" s="138">
        <v>4.42</v>
      </c>
    </row>
    <row r="2181" spans="1:27" ht="22.8">
      <c r="A2181" s="115" t="s">
        <v>3844</v>
      </c>
      <c r="B2181" s="143">
        <v>4.74</v>
      </c>
      <c r="C2181" s="149">
        <v>2.09</v>
      </c>
      <c r="D2181" s="116">
        <f t="shared" si="69"/>
        <v>2023</v>
      </c>
      <c r="G2181" s="140" t="s">
        <v>1661</v>
      </c>
      <c r="H2181" s="116">
        <v>18</v>
      </c>
      <c r="I2181" s="116">
        <v>2023</v>
      </c>
      <c r="J2181" t="str">
        <f t="shared" si="70"/>
        <v>18/09/2023</v>
      </c>
      <c r="N2181" s="136" t="s">
        <v>420</v>
      </c>
      <c r="O2181" s="136">
        <v>5.53</v>
      </c>
      <c r="P2181" s="136">
        <v>5.56</v>
      </c>
      <c r="Q2181" s="136">
        <v>5.55</v>
      </c>
      <c r="R2181" s="136">
        <v>5.6</v>
      </c>
      <c r="S2181" s="136">
        <v>5.51</v>
      </c>
      <c r="T2181" s="136">
        <v>5.44</v>
      </c>
      <c r="U2181" s="136">
        <v>5.05</v>
      </c>
      <c r="V2181" s="136">
        <v>4.74</v>
      </c>
      <c r="W2181" s="136">
        <v>4.46</v>
      </c>
      <c r="X2181" s="136">
        <v>4.41</v>
      </c>
      <c r="Y2181" s="136">
        <v>4.32</v>
      </c>
      <c r="Z2181" s="136">
        <v>4.57</v>
      </c>
      <c r="AA2181" s="136">
        <v>4.4000000000000004</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Historicals</vt:lpstr>
      <vt:lpstr>Segmental forecast</vt:lpstr>
      <vt:lpstr>Three Statements</vt:lpstr>
      <vt:lpstr>Schedule</vt:lpstr>
      <vt:lpstr>Share Price History</vt:lpstr>
      <vt:lpstr>Rf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2023-09-19T17:31:05Z</dcterms:modified>
</cp:coreProperties>
</file>