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defaultThemeVersion="166925"/>
  <mc:AlternateContent xmlns:mc="http://schemas.openxmlformats.org/markup-compatibility/2006">
    <mc:Choice Requires="x15">
      <x15ac:absPath xmlns:x15ac="http://schemas.microsoft.com/office/spreadsheetml/2010/11/ac" url="/Users/David/Desktop/QCP/Task 7/"/>
    </mc:Choice>
  </mc:AlternateContent>
  <xr:revisionPtr revIDLastSave="0" documentId="13_ncr:1_{AC087EEA-B71D-5B4A-9DBA-D63CA4FA9988}" xr6:coauthVersionLast="47" xr6:coauthVersionMax="47" xr10:uidLastSave="{00000000-0000-0000-0000-000000000000}"/>
  <bookViews>
    <workbookView xWindow="0" yWindow="-21140" windowWidth="21300" windowHeight="211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4" i="1" l="1"/>
  <c r="D234" i="1"/>
  <c r="E234" i="1"/>
  <c r="F234" i="1"/>
  <c r="G234" i="1"/>
  <c r="H234" i="1"/>
  <c r="I234" i="1"/>
  <c r="C233" i="1"/>
  <c r="D233" i="1"/>
  <c r="E233" i="1"/>
  <c r="F233" i="1"/>
  <c r="G233" i="1"/>
  <c r="H233" i="1"/>
  <c r="I233" i="1"/>
  <c r="D203" i="1"/>
  <c r="C200" i="1"/>
  <c r="D200" i="1"/>
  <c r="E200" i="1"/>
  <c r="F200" i="1"/>
  <c r="G200" i="1"/>
  <c r="H200" i="1"/>
  <c r="C201" i="1"/>
  <c r="D201" i="1"/>
  <c r="E201" i="1"/>
  <c r="F201" i="1"/>
  <c r="G201" i="1"/>
  <c r="H201" i="1"/>
  <c r="C202" i="1"/>
  <c r="D202" i="1"/>
  <c r="E202" i="1"/>
  <c r="F202" i="1"/>
  <c r="G202" i="1"/>
  <c r="H202" i="1"/>
  <c r="C203" i="1"/>
  <c r="E203" i="1"/>
  <c r="F203" i="1"/>
  <c r="G203" i="1"/>
  <c r="H203" i="1"/>
  <c r="F204" i="1"/>
  <c r="G204" i="1"/>
  <c r="H204" i="1"/>
  <c r="F205" i="1"/>
  <c r="G205" i="1"/>
  <c r="H205" i="1"/>
  <c r="F206" i="1"/>
  <c r="G206" i="1"/>
  <c r="H206" i="1"/>
  <c r="F207" i="1"/>
  <c r="G207" i="1"/>
  <c r="H207" i="1"/>
  <c r="C208" i="1"/>
  <c r="D208" i="1"/>
  <c r="E208" i="1"/>
  <c r="F208" i="1"/>
  <c r="G208" i="1"/>
  <c r="H208" i="1"/>
  <c r="C209" i="1"/>
  <c r="D209" i="1"/>
  <c r="E209" i="1"/>
  <c r="F209" i="1"/>
  <c r="G209" i="1"/>
  <c r="H209" i="1"/>
  <c r="C210" i="1"/>
  <c r="D210" i="1"/>
  <c r="E210" i="1"/>
  <c r="F210" i="1"/>
  <c r="G210" i="1"/>
  <c r="H210" i="1"/>
  <c r="C211" i="1"/>
  <c r="D211" i="1"/>
  <c r="E211" i="1"/>
  <c r="F211" i="1"/>
  <c r="G211" i="1"/>
  <c r="H211" i="1"/>
  <c r="F212" i="1"/>
  <c r="G212" i="1"/>
  <c r="H212" i="1"/>
  <c r="F213" i="1"/>
  <c r="G213" i="1"/>
  <c r="H213" i="1"/>
  <c r="F214" i="1"/>
  <c r="G214" i="1"/>
  <c r="H214" i="1"/>
  <c r="F215" i="1"/>
  <c r="G215" i="1"/>
  <c r="H215" i="1"/>
  <c r="C216" i="1"/>
  <c r="C217" i="1"/>
  <c r="C218" i="1"/>
  <c r="C219" i="1"/>
  <c r="C220" i="1"/>
  <c r="C221" i="1"/>
  <c r="C222" i="1"/>
  <c r="C223" i="1"/>
  <c r="C224" i="1"/>
  <c r="C225" i="1"/>
  <c r="C226" i="1"/>
  <c r="C227" i="1"/>
  <c r="C228" i="1"/>
  <c r="C229" i="1"/>
  <c r="C230" i="1"/>
  <c r="C231" i="1"/>
  <c r="C232" i="1"/>
  <c r="D232" i="1"/>
  <c r="E232" i="1"/>
  <c r="F232" i="1"/>
  <c r="G232" i="1"/>
  <c r="H232" i="1"/>
  <c r="I201" i="1"/>
  <c r="I202" i="1"/>
  <c r="I203" i="1"/>
  <c r="I204" i="1"/>
  <c r="I205" i="1"/>
  <c r="I206" i="1"/>
  <c r="I207" i="1"/>
  <c r="I208" i="1"/>
  <c r="I209" i="1"/>
  <c r="I210" i="1"/>
  <c r="I211" i="1"/>
  <c r="I212" i="1"/>
  <c r="I213" i="1"/>
  <c r="I214" i="1"/>
  <c r="I215" i="1"/>
  <c r="I232" i="1"/>
  <c r="I200" i="1"/>
  <c r="B179" i="1"/>
  <c r="B167" i="1"/>
  <c r="C167" i="1"/>
  <c r="B191" i="1"/>
  <c r="B193" i="1" s="1"/>
  <c r="F169" i="1"/>
  <c r="G169" i="1"/>
  <c r="H169" i="1"/>
  <c r="I169" i="1"/>
  <c r="I193" i="1" l="1"/>
  <c r="I196" i="1" s="1"/>
  <c r="I197" i="1" s="1"/>
  <c r="H193" i="1"/>
  <c r="H196" i="1" s="1"/>
  <c r="H197" i="1" s="1"/>
  <c r="G193" i="1"/>
  <c r="G196" i="1" s="1"/>
  <c r="G197" i="1" s="1"/>
  <c r="F193" i="1"/>
  <c r="F196" i="1" s="1"/>
  <c r="F197" i="1" s="1"/>
  <c r="E196" i="1"/>
  <c r="E197" i="1" s="1"/>
  <c r="D193" i="1"/>
  <c r="D196" i="1" s="1"/>
  <c r="D197" i="1" s="1"/>
  <c r="C193" i="1"/>
  <c r="C196" i="1" s="1"/>
  <c r="C197" i="1" s="1"/>
  <c r="B196" i="1"/>
  <c r="B197" i="1" s="1"/>
  <c r="I181" i="1"/>
  <c r="I183" i="1" s="1"/>
  <c r="H181" i="1"/>
  <c r="H183" i="1" s="1"/>
  <c r="G181" i="1"/>
  <c r="G183" i="1" s="1"/>
  <c r="F181" i="1"/>
  <c r="F183" i="1" s="1"/>
  <c r="E181" i="1"/>
  <c r="E183" i="1" s="1"/>
  <c r="D181" i="1"/>
  <c r="D183" i="1" s="1"/>
  <c r="C181" i="1"/>
  <c r="C183" i="1" s="1"/>
  <c r="B181" i="1"/>
  <c r="B183" i="1" s="1"/>
  <c r="I172" i="1"/>
  <c r="I173" i="1" s="1"/>
  <c r="H172" i="1"/>
  <c r="H173" i="1" s="1"/>
  <c r="G172" i="1"/>
  <c r="G173" i="1" s="1"/>
  <c r="F172" i="1"/>
  <c r="F173" i="1" s="1"/>
  <c r="E169" i="1"/>
  <c r="E172" i="1" s="1"/>
  <c r="E173" i="1" s="1"/>
  <c r="D169" i="1"/>
  <c r="D172" i="1" s="1"/>
  <c r="D173" i="1" s="1"/>
  <c r="C169" i="1"/>
  <c r="C172" i="1" s="1"/>
  <c r="C173" i="1" s="1"/>
  <c r="B169" i="1"/>
  <c r="B172" i="1" s="1"/>
  <c r="B173" i="1" s="1"/>
  <c r="I157" i="1"/>
  <c r="I160" i="1" s="1"/>
  <c r="H157" i="1"/>
  <c r="H160" i="1" s="1"/>
  <c r="G157" i="1"/>
  <c r="G160" i="1" s="1"/>
  <c r="F157" i="1"/>
  <c r="F160" i="1" s="1"/>
  <c r="E157" i="1"/>
  <c r="E160" i="1" s="1"/>
  <c r="D157" i="1"/>
  <c r="D160" i="1" s="1"/>
  <c r="C157" i="1"/>
  <c r="C160" i="1" s="1"/>
  <c r="B157" i="1"/>
  <c r="B160" i="1" s="1"/>
  <c r="D137" i="1"/>
  <c r="C137" i="1"/>
  <c r="B137" i="1"/>
  <c r="D133" i="1"/>
  <c r="C133" i="1"/>
  <c r="B133" i="1"/>
  <c r="D129" i="1"/>
  <c r="C129" i="1"/>
  <c r="B129" i="1"/>
  <c r="D125" i="1"/>
  <c r="C125" i="1"/>
  <c r="B125"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5" i="1" s="1"/>
  <c r="I146" i="1" s="1"/>
  <c r="H109" i="1"/>
  <c r="G109" i="1"/>
  <c r="G142" i="1" s="1"/>
  <c r="G145" i="1" s="1"/>
  <c r="G146" i="1" s="1"/>
  <c r="F109" i="1"/>
  <c r="F142" i="1" s="1"/>
  <c r="F145" i="1" s="1"/>
  <c r="F146" i="1" s="1"/>
  <c r="E109" i="1"/>
  <c r="E142" i="1" s="1"/>
  <c r="E145" i="1" s="1"/>
  <c r="E146" i="1" s="1"/>
  <c r="D109" i="1"/>
  <c r="C109" i="1"/>
  <c r="B109" i="1"/>
  <c r="I94" i="1"/>
  <c r="H94" i="1"/>
  <c r="G94" i="1"/>
  <c r="F94" i="1"/>
  <c r="E94" i="1"/>
  <c r="D93" i="1"/>
  <c r="D94" i="1" s="1"/>
  <c r="C93" i="1"/>
  <c r="C94" i="1" s="1"/>
  <c r="B93" i="1"/>
  <c r="B94" i="1" s="1"/>
  <c r="I85" i="1"/>
  <c r="H85" i="1"/>
  <c r="G85" i="1"/>
  <c r="F85" i="1"/>
  <c r="E85" i="1"/>
  <c r="D85" i="1"/>
  <c r="C85" i="1"/>
  <c r="B85" i="1"/>
  <c r="I58" i="1"/>
  <c r="H58" i="1"/>
  <c r="G58" i="1"/>
  <c r="F58" i="1"/>
  <c r="E58" i="1"/>
  <c r="D58" i="1"/>
  <c r="C58" i="1"/>
  <c r="B58" i="1"/>
  <c r="I45" i="1"/>
  <c r="H45" i="1"/>
  <c r="G45" i="1"/>
  <c r="G59" i="1" s="1"/>
  <c r="G60" i="1" s="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C4" i="1"/>
  <c r="C10" i="1" s="1"/>
  <c r="C12" i="1" s="1"/>
  <c r="B4" i="1"/>
  <c r="B10" i="1" s="1"/>
  <c r="B12" i="1" s="1"/>
  <c r="H1" i="1"/>
  <c r="G1" i="1" s="1"/>
  <c r="F1" i="1" s="1"/>
  <c r="E1" i="1" s="1"/>
  <c r="D1" i="1" s="1"/>
  <c r="C1" i="1" s="1"/>
  <c r="B1" i="1" s="1"/>
  <c r="H142" i="1" l="1"/>
  <c r="H145" i="1" s="1"/>
  <c r="H146" i="1" s="1"/>
  <c r="E161" i="1"/>
  <c r="C59" i="1"/>
  <c r="C60" i="1" s="1"/>
  <c r="B59" i="1"/>
  <c r="B60" i="1" s="1"/>
  <c r="E59" i="1"/>
  <c r="F59" i="1"/>
  <c r="F60" i="1" s="1"/>
  <c r="D142" i="1"/>
  <c r="D145" i="1" s="1"/>
  <c r="D146" i="1" s="1"/>
  <c r="B142" i="1"/>
  <c r="B145" i="1" s="1"/>
  <c r="B146" i="1" s="1"/>
  <c r="C142" i="1"/>
  <c r="C145" i="1" s="1"/>
  <c r="C146" i="1" s="1"/>
  <c r="H59" i="1"/>
  <c r="H60" i="1" s="1"/>
  <c r="D10" i="1"/>
  <c r="D12" i="1" s="1"/>
  <c r="D64" i="1" s="1"/>
  <c r="D76" i="1" s="1"/>
  <c r="D96" i="1" s="1"/>
  <c r="D98" i="1" s="1"/>
  <c r="D99" i="1" s="1"/>
  <c r="D59" i="1"/>
  <c r="I59" i="1"/>
  <c r="I60" i="1" s="1"/>
  <c r="B161" i="1"/>
  <c r="C161" i="1"/>
  <c r="I64" i="1"/>
  <c r="I76" i="1" s="1"/>
  <c r="I96" i="1" s="1"/>
  <c r="I20" i="1"/>
  <c r="C64" i="1"/>
  <c r="C76" i="1" s="1"/>
  <c r="C96" i="1" s="1"/>
  <c r="C98" i="1" s="1"/>
  <c r="C99" i="1" s="1"/>
  <c r="C20" i="1"/>
  <c r="E64" i="1"/>
  <c r="E76" i="1" s="1"/>
  <c r="E96" i="1" s="1"/>
  <c r="E98" i="1" s="1"/>
  <c r="E99" i="1" s="1"/>
  <c r="E20" i="1"/>
  <c r="E60" i="1"/>
  <c r="F161" i="1"/>
  <c r="F64" i="1"/>
  <c r="F76" i="1" s="1"/>
  <c r="F96" i="1" s="1"/>
  <c r="F98" i="1" s="1"/>
  <c r="F99" i="1" s="1"/>
  <c r="F20" i="1"/>
  <c r="G161" i="1"/>
  <c r="G64" i="1"/>
  <c r="G76" i="1" s="1"/>
  <c r="G96" i="1" s="1"/>
  <c r="G98" i="1" s="1"/>
  <c r="G20" i="1"/>
  <c r="H161" i="1"/>
  <c r="B64" i="1"/>
  <c r="B76" i="1" s="1"/>
  <c r="B96" i="1" s="1"/>
  <c r="B98" i="1" s="1"/>
  <c r="B99" i="1" s="1"/>
  <c r="B20" i="1"/>
  <c r="D60" i="1"/>
  <c r="H64" i="1"/>
  <c r="H76" i="1" s="1"/>
  <c r="H96" i="1" s="1"/>
  <c r="H20" i="1"/>
  <c r="I161" i="1"/>
  <c r="B184" i="1"/>
  <c r="B185" i="1" s="1"/>
  <c r="F184" i="1"/>
  <c r="F185" i="1" s="1"/>
  <c r="C184" i="1"/>
  <c r="C185" i="1" s="1"/>
  <c r="D184" i="1"/>
  <c r="D185" i="1" s="1"/>
  <c r="E184" i="1"/>
  <c r="E185" i="1" s="1"/>
  <c r="G184" i="1"/>
  <c r="G185" i="1" s="1"/>
  <c r="D20" i="1" l="1"/>
  <c r="D161" i="1"/>
  <c r="H97" i="1"/>
  <c r="H184" i="1" s="1"/>
  <c r="H185" i="1" s="1"/>
  <c r="G99" i="1"/>
  <c r="H98" i="1" l="1"/>
  <c r="I97" i="1" l="1"/>
  <c r="H99" i="1"/>
  <c r="I184" i="1" l="1"/>
  <c r="I185" i="1" s="1"/>
  <c r="I98" i="1"/>
  <c r="I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3" authorId="0" shapeId="0" xr:uid="{951D4B8D-8E4B-8049-BB37-633AC8BB768D}">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<sst xmlns="http://schemas.openxmlformats.org/spreadsheetml/2006/main" count="291" uniqueCount="147">
  <si>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</si>
  <si>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</si>
  <si>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</si>
  <si>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</si>
  <si>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</si>
  <si>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</si>
  <si>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</si>
  <si>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</si>
  <si>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</si>
  <si>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</si>
  <si>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</si>
  <si>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</si>
  <si>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</si>
  <si>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</si>
  <si>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</si>
  <si>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</si>
  <si>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</si>
  <si>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</si>
  <si>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</si>
  <si>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</si>
  <si>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</si>
  <si>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</si>
  <si>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</si>
  <si>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</si>
  <si>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</si>
  <si>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</si>
  <si>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</si>
  <si>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</si>
  <si>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</si>
  <si>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</si>
  <si>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</si>
  <si>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</si>
  <si>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</si>
  <si>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</si>
  <si>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</si>
  <si>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</si>
  <si>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</si>
  <si>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</si>
  <si>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</si>
  <si>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</si>
  <si>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</si>
  <si>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</si>
  <si>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</si>
  <si>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</si>
  <si>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</si>
  <si>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</si>
  <si>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</si>
  <si>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</si>
  <si>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</si>
  <si>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</si>
  <si>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</si>
  <si>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</si>
  <si>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</si>
  <si>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</si>
  <si>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</si>
  <si>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</si>
  <si>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</si>
  <si>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</si>
  <si>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</si>
  <si>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</si>
  <si>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</si>
  <si>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</si>
  <si>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</si>
  <si>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</si>
  <si>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</si>
  <si>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</si>
  <si>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</si>
  <si>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</si>
  <si>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</si>
  <si>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</si>
  <si>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</si>
  <si>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</si>
  <si>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</si>
  <si>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</si>
  <si>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</si>
  <si>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</si>
  <si>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</si>
  <si>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</si>
  <si>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</si>
  <si>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</si>
  <si>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</si>
  <si>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</si>
  <si>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</si>
  <si>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</si>
  <si>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</si>
  <si>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</si>
  <si>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</si>
  <si>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</si>
  <si>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</si>
  <si>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</si>
  <si>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</si>
  <si>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</si>
  <si>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</si>
  <si>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</si>
  <si>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</si>
  <si>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</si>
  <si>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</si>
  <si>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</si>
  <si>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</si>
  <si>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</si>
  <si>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</si>
  <si>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</si>
  <si>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</si>
  <si>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</si>
  <si>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</si>
  <si>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</si>
  <si>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</si>
  <si>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</si>
  <si>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</si>
  <si>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</si>
  <si>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</si>
  <si>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</si>
  <si>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</si>
  <si>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</si>
  <si>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</si>
  <si>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</si>
  <si>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</si>
  <si>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</si>
  <si>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</si>
  <si>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</si>
  <si>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</si>
  <si>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</si>
  <si>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</si>
  <si>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</si>
  <si>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</si>
  <si>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</si>
  <si>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</si>
  <si>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</si>
  <si>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</si>
  <si>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</si>
  <si>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</si>
  <si>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</si>
  <si>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</si>
  <si>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</si>
  <si>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</si>
  <si>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 *</t>
  </si>
  <si>
    <t>*not reported from 2019, but incorporated in "other investing activities"</t>
  </si>
  <si>
    <t>Other financing activities **</t>
  </si>
  <si>
    <t>** for the years 2015-2017 this includes "Long-term debt payments", "Payments on capital lease and other financing obligations" and " "Tax payments for net share settlement of equity awards"</t>
  </si>
  <si>
    <t>https://www.sportspromedia.com/news/nike-senior-leadership-changes-job-cuts-pandemic/?zephr_sso_ott=fAsBor</t>
  </si>
  <si>
    <t>In 2020 Nike restructured, hence changin regional breakdowns. The linked article states: "As part of the restructuring, new regional heads have been installed in Europe, the Middle East and Africa (EMEA), Asia-Pacific and Latin America, with each of those individuals reporting to Heidi O’Neill, Nike’s president, consumer and marketplace".</t>
  </si>
  <si>
    <t>Western Europe</t>
  </si>
  <si>
    <t>Cental &amp; Eastern Europe</t>
  </si>
  <si>
    <t>Japan</t>
  </si>
  <si>
    <t>Emerging Markets</t>
  </si>
  <si>
    <t>Europe, Japan, Emerging Markets</t>
  </si>
  <si>
    <t>Revenue growth excluding currency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</si>
</sst>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11"/>
      <color theme="1"/>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2" fontId="0" fillId="0" borderId="0" xfId="0" applyNumberFormat="1"/>
    <xf numFmtId="0" fontId="11" fillId="0" borderId="0" xfId="0" applyFont="1" applyAlignment="1">
      <alignment horizontal="left" indent="1"/>
    </xf>
    <xf numFmtId="0" fontId="0" fillId="0" borderId="1" xfId="0" applyBorder="1" applyAlignment="1">
      <alignment horizontal="left" indent="1"/>
    </xf>
    <xf numFmtId="9" fontId="10" fillId="0" borderId="0" xfId="2" applyNumberFormat="1" applyFont="1"/>
    <xf numFmtId="9" fontId="9" fillId="0" borderId="0" xfId="2" applyNumberFormat="1" applyFont="1"/>
    <xf numFmtId="9" fontId="10" fillId="0" borderId="1" xfId="2" applyNumberFormat="1" applyFont="1" applyBorder="1"/>
    <xf numFmtId="9" fontId="10" fillId="0" borderId="2" xfId="2" applyNumberFormat="1" applyFont="1" applyBorder="1"/>
    <xf numFmtId="165" fontId="2" fillId="0" borderId="0" xfId="1" applyNumberFormat="1" applyFont="1" applyBorder="1"/>
    <xf numFmtId="165" fontId="1" fillId="0" borderId="0" xfId="1" applyNumberFormat="1" applyFont="1" applyBorder="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D30" sqref="D30"/>
    </sheetView>
  </sheetViews>
  <sheetFormatPr baseColWidth="10" defaultColWidth="8.83203125" defaultRowHeight="15" x14ac:dyDescent="0.2"/>
  <cols>
    <col min="1" max="1" width="176.1640625" style="20" customWidth="1"/>
  </cols>
  <sheetData>
    <row r="1" spans="1:1" ht="25" x14ac:dyDescent="0.3">
      <c r="A1" s="19" t="s">
        <v>20</v>
      </c>
    </row>
    <row r="2" spans="1:1" ht="16" x14ac:dyDescent="0.2">
      <c r="A2" s="35" t="s">
        <v>131</v>
      </c>
    </row>
    <row r="3" spans="1:1" ht="16" x14ac:dyDescent="0.2">
      <c r="A3" s="35" t="s">
        <v>128</v>
      </c>
    </row>
    <row r="4" spans="1:1" ht="25" x14ac:dyDescent="0.3">
      <c r="A4" s="19" t="s">
        <v>22</v>
      </c>
    </row>
    <row r="5" spans="1:1" ht="16" x14ac:dyDescent="0.2">
      <c r="A5" s="36" t="s">
        <v>129</v>
      </c>
    </row>
    <row r="6" spans="1:1" ht="16" x14ac:dyDescent="0.2">
      <c r="A6" s="36" t="s">
        <v>130</v>
      </c>
    </row>
    <row r="7" spans="1:1" ht="16" x14ac:dyDescent="0.2">
      <c r="A7" s="36" t="s">
        <v>21</v>
      </c>
    </row>
    <row r="8" spans="1:1" ht="16" x14ac:dyDescent="0.2">
      <c r="A8" s="37" t="s">
        <v>133</v>
      </c>
    </row>
    <row r="9" spans="1:1" s="17" customFormat="1" x14ac:dyDescent="0.2">
      <c r="A9" s="23"/>
    </row>
    <row r="10" spans="1:1" x14ac:dyDescent="0.2">
      <c r="A10" s="21"/>
    </row>
    <row r="11" spans="1:1" x14ac:dyDescent="0.2">
      <c r="A11" s="21"/>
    </row>
    <row r="12" spans="1:1" x14ac:dyDescent="0.2">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3"/>
  <sheetViews>
    <sheetView tabSelected="1" workbookViewId="0">
      <pane ySplit="1" topLeftCell="A211" activePane="bottomLeft" state="frozen"/>
      <selection pane="bottomLeft" activeCell="A241" sqref="A241"/>
    </sheetView>
  </sheetViews>
  <sheetFormatPr baseColWidth="10" defaultColWidth="8.83203125" defaultRowHeight="15" x14ac:dyDescent="0.2"/>
  <cols>
    <col min="1" max="1" width="78.1640625" customWidth="1"/>
    <col min="2" max="7" width="9" bestFit="1" customWidth="1"/>
    <col min="8" max="9" width="10.5" bestFit="1" customWidth="1"/>
    <col min="11" max="11" width="255.832031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4" t="s">
        <v>30</v>
      </c>
      <c r="B3" s="25">
        <v>16534</v>
      </c>
      <c r="C3" s="25">
        <v>17405</v>
      </c>
      <c r="D3" s="25">
        <v>19038</v>
      </c>
      <c r="E3" s="25">
        <v>20441</v>
      </c>
      <c r="F3" s="25">
        <v>21643</v>
      </c>
      <c r="G3" s="25">
        <v>21162</v>
      </c>
      <c r="H3" s="25">
        <v>24576</v>
      </c>
      <c r="I3" s="25">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8">
        <v>3213</v>
      </c>
      <c r="C5" s="8">
        <v>3278</v>
      </c>
      <c r="D5" s="8">
        <v>3341</v>
      </c>
      <c r="E5" s="8">
        <v>3577</v>
      </c>
      <c r="F5" s="8">
        <v>3753</v>
      </c>
      <c r="G5" s="8">
        <v>3592</v>
      </c>
      <c r="H5" s="3">
        <v>3114</v>
      </c>
      <c r="I5" s="3">
        <v>3850</v>
      </c>
    </row>
    <row r="6" spans="1:9" x14ac:dyDescent="0.2">
      <c r="A6" s="11" t="s">
        <v>24</v>
      </c>
      <c r="B6" s="8">
        <v>6679</v>
      </c>
      <c r="C6" s="8">
        <v>7191</v>
      </c>
      <c r="D6" s="3">
        <v>7222</v>
      </c>
      <c r="E6" s="8">
        <v>7934</v>
      </c>
      <c r="F6" s="8">
        <v>8949</v>
      </c>
      <c r="G6" s="3">
        <v>9534</v>
      </c>
      <c r="H6" s="3">
        <v>9911</v>
      </c>
      <c r="I6" s="3">
        <v>10954</v>
      </c>
    </row>
    <row r="7" spans="1:9" x14ac:dyDescent="0.2">
      <c r="A7" s="40" t="s">
        <v>25</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
      <c r="A8" s="2" t="s">
        <v>26</v>
      </c>
      <c r="B8" s="3">
        <v>28</v>
      </c>
      <c r="C8">
        <v>19</v>
      </c>
      <c r="D8">
        <v>59</v>
      </c>
      <c r="E8">
        <v>54</v>
      </c>
      <c r="F8">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8">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s="38">
        <v>1.6</v>
      </c>
      <c r="H15">
        <v>3.56</v>
      </c>
      <c r="I15">
        <v>3.75</v>
      </c>
    </row>
    <row r="16" spans="1:9" x14ac:dyDescent="0.2">
      <c r="A16" s="1" t="s">
        <v>9</v>
      </c>
    </row>
    <row r="17" spans="1:9" x14ac:dyDescent="0.2">
      <c r="A17" s="2" t="s">
        <v>6</v>
      </c>
      <c r="B17" s="8">
        <v>1723.5</v>
      </c>
      <c r="C17" s="8">
        <v>1697.9</v>
      </c>
      <c r="D17" s="8">
        <v>1657.8</v>
      </c>
      <c r="E17" s="8">
        <v>1623.8</v>
      </c>
      <c r="F17" s="8">
        <v>1579.7</v>
      </c>
      <c r="G17" s="8">
        <v>1558.8</v>
      </c>
      <c r="H17" s="8">
        <v>1573</v>
      </c>
      <c r="I17" s="8">
        <v>1578.8</v>
      </c>
    </row>
    <row r="18" spans="1:9" x14ac:dyDescent="0.2">
      <c r="A18" s="2" t="s">
        <v>7</v>
      </c>
      <c r="B18" s="8">
        <v>1768.8</v>
      </c>
      <c r="C18" s="8">
        <v>1742.5</v>
      </c>
      <c r="D18" s="8">
        <v>1692</v>
      </c>
      <c r="E18" s="8">
        <v>1659.1</v>
      </c>
      <c r="F18" s="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8">
        <v>4249</v>
      </c>
      <c r="F25" s="8">
        <v>4466</v>
      </c>
      <c r="G25" s="8">
        <v>8348</v>
      </c>
      <c r="H25" s="3">
        <v>9889</v>
      </c>
      <c r="I25" s="3">
        <v>8574</v>
      </c>
    </row>
    <row r="26" spans="1:9" x14ac:dyDescent="0.2">
      <c r="A26" s="11" t="s">
        <v>35</v>
      </c>
      <c r="B26" s="3">
        <v>2072</v>
      </c>
      <c r="C26" s="3">
        <v>2319</v>
      </c>
      <c r="D26" s="3">
        <v>2371</v>
      </c>
      <c r="E26">
        <v>996</v>
      </c>
      <c r="F26">
        <v>197</v>
      </c>
      <c r="G26" s="3">
        <v>439</v>
      </c>
      <c r="H26" s="3">
        <v>3587</v>
      </c>
      <c r="I26" s="3">
        <v>4423</v>
      </c>
    </row>
    <row r="27" spans="1:9" x14ac:dyDescent="0.2">
      <c r="A27" s="11" t="s">
        <v>36</v>
      </c>
      <c r="B27" s="3">
        <v>3358</v>
      </c>
      <c r="C27" s="3">
        <v>3241</v>
      </c>
      <c r="D27" s="3">
        <v>3677</v>
      </c>
      <c r="E27" s="8">
        <v>3498</v>
      </c>
      <c r="F27" s="8">
        <v>4272</v>
      </c>
      <c r="G27" s="8">
        <v>2749</v>
      </c>
      <c r="H27" s="3">
        <v>4463</v>
      </c>
      <c r="I27" s="3">
        <v>4667</v>
      </c>
    </row>
    <row r="28" spans="1:9" x14ac:dyDescent="0.2">
      <c r="A28" s="11" t="s">
        <v>37</v>
      </c>
      <c r="B28" s="3">
        <v>4337</v>
      </c>
      <c r="C28" s="3">
        <v>4838</v>
      </c>
      <c r="D28" s="3">
        <v>5055</v>
      </c>
      <c r="E28" s="8">
        <v>5261</v>
      </c>
      <c r="F28" s="8">
        <v>5622</v>
      </c>
      <c r="G28" s="8">
        <v>7367</v>
      </c>
      <c r="H28" s="3">
        <v>6854</v>
      </c>
      <c r="I28" s="3">
        <v>8420</v>
      </c>
    </row>
    <row r="29" spans="1:9" x14ac:dyDescent="0.2">
      <c r="A29" s="11" t="s">
        <v>38</v>
      </c>
      <c r="B29" s="3">
        <v>1968</v>
      </c>
      <c r="C29" s="3">
        <v>1489</v>
      </c>
      <c r="D29" s="3">
        <v>1150</v>
      </c>
      <c r="E29" s="8">
        <v>1130</v>
      </c>
      <c r="F29" s="8">
        <v>1968</v>
      </c>
      <c r="G29" s="8">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39</v>
      </c>
      <c r="B31" s="3">
        <v>3011</v>
      </c>
      <c r="C31" s="3">
        <v>3520</v>
      </c>
      <c r="D31" s="3">
        <v>3989</v>
      </c>
      <c r="E31" s="8">
        <v>4454</v>
      </c>
      <c r="F31" s="8">
        <v>4744</v>
      </c>
      <c r="G31" s="8">
        <v>4866</v>
      </c>
      <c r="H31" s="3">
        <v>4904</v>
      </c>
      <c r="I31" s="3">
        <v>4791</v>
      </c>
    </row>
    <row r="32" spans="1:9" x14ac:dyDescent="0.2">
      <c r="A32" s="2" t="s">
        <v>40</v>
      </c>
      <c r="B32" s="3">
        <v>0</v>
      </c>
      <c r="C32" s="3">
        <v>0</v>
      </c>
      <c r="D32" s="3">
        <v>0</v>
      </c>
      <c r="E32" s="3">
        <v>0</v>
      </c>
      <c r="F32" s="3">
        <v>0</v>
      </c>
      <c r="G32" s="8">
        <v>3097</v>
      </c>
      <c r="H32" s="3">
        <v>3113</v>
      </c>
      <c r="I32" s="3">
        <v>2926</v>
      </c>
    </row>
    <row r="33" spans="1:9" x14ac:dyDescent="0.2">
      <c r="A33" s="2" t="s">
        <v>41</v>
      </c>
      <c r="B33" s="3">
        <v>281</v>
      </c>
      <c r="C33" s="3">
        <v>281</v>
      </c>
      <c r="D33" s="3">
        <v>283</v>
      </c>
      <c r="E33">
        <v>285</v>
      </c>
      <c r="F33" s="3">
        <v>283</v>
      </c>
      <c r="G33" s="3">
        <v>274</v>
      </c>
      <c r="H33" s="3">
        <v>269</v>
      </c>
      <c r="I33" s="3">
        <v>286</v>
      </c>
    </row>
    <row r="34" spans="1:9" x14ac:dyDescent="0.2">
      <c r="A34" s="2" t="s">
        <v>42</v>
      </c>
      <c r="B34" s="3">
        <v>131</v>
      </c>
      <c r="C34" s="3">
        <v>131</v>
      </c>
      <c r="D34" s="3">
        <v>139</v>
      </c>
      <c r="E34">
        <v>154</v>
      </c>
      <c r="F34" s="3">
        <v>154</v>
      </c>
      <c r="G34" s="3">
        <v>223</v>
      </c>
      <c r="H34" s="3">
        <v>242</v>
      </c>
      <c r="I34" s="3">
        <v>284</v>
      </c>
    </row>
    <row r="35" spans="1:9" x14ac:dyDescent="0.2">
      <c r="A35" s="2" t="s">
        <v>43</v>
      </c>
      <c r="B35" s="3">
        <v>2587</v>
      </c>
      <c r="C35" s="3">
        <v>2439</v>
      </c>
      <c r="D35" s="3">
        <v>2787</v>
      </c>
      <c r="E35" s="8">
        <v>2509</v>
      </c>
      <c r="F35" s="3">
        <v>2011</v>
      </c>
      <c r="G35" s="3">
        <v>2326</v>
      </c>
      <c r="H35" s="3">
        <v>2921</v>
      </c>
      <c r="I35" s="3">
        <v>3821</v>
      </c>
    </row>
    <row r="36" spans="1:9" ht="16" thickBot="1" x14ac:dyDescent="0.2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B47" s="3">
        <v>0</v>
      </c>
      <c r="C47" s="3">
        <v>0</v>
      </c>
      <c r="D47" s="3">
        <v>0</v>
      </c>
      <c r="E47" s="3">
        <v>0</v>
      </c>
      <c r="F47" s="3">
        <v>0</v>
      </c>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v>0</v>
      </c>
      <c r="C50" s="3">
        <v>0</v>
      </c>
      <c r="D50" s="3">
        <v>0</v>
      </c>
      <c r="E50" s="3">
        <v>0</v>
      </c>
      <c r="F50" s="3">
        <v>0</v>
      </c>
      <c r="G50" s="3">
        <v>0</v>
      </c>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8" t="s">
        <v>58</v>
      </c>
      <c r="B53" s="3"/>
      <c r="C53" s="3"/>
      <c r="D53" s="3"/>
      <c r="E53" s="3"/>
      <c r="F53" s="3"/>
      <c r="G53" s="3"/>
      <c r="H53" s="3"/>
      <c r="I53" s="3"/>
    </row>
    <row r="54" spans="1:9" x14ac:dyDescent="0.2">
      <c r="A54" s="18" t="s">
        <v>59</v>
      </c>
      <c r="B54" s="3">
        <v>3</v>
      </c>
      <c r="C54" s="3">
        <v>3</v>
      </c>
      <c r="D54" s="3">
        <v>3</v>
      </c>
      <c r="E54" s="3">
        <v>3</v>
      </c>
      <c r="F54" s="3">
        <v>3</v>
      </c>
      <c r="G54" s="3">
        <v>3</v>
      </c>
      <c r="H54" s="3">
        <v>3</v>
      </c>
      <c r="I54" s="3">
        <v>3</v>
      </c>
    </row>
    <row r="55" spans="1:9" x14ac:dyDescent="0.2">
      <c r="A55" s="18" t="s">
        <v>60</v>
      </c>
      <c r="B55" s="3">
        <v>6773</v>
      </c>
      <c r="C55" s="3">
        <v>7786</v>
      </c>
      <c r="D55" s="3">
        <v>5710</v>
      </c>
      <c r="E55" s="3">
        <v>6384</v>
      </c>
      <c r="F55" s="3">
        <v>7163</v>
      </c>
      <c r="G55" s="3">
        <v>8299</v>
      </c>
      <c r="H55" s="3">
        <v>9965</v>
      </c>
      <c r="I55" s="3">
        <v>11484</v>
      </c>
    </row>
    <row r="56" spans="1:9" x14ac:dyDescent="0.2">
      <c r="A56" s="18" t="s">
        <v>61</v>
      </c>
      <c r="B56" s="3">
        <v>1246</v>
      </c>
      <c r="C56" s="3">
        <v>318</v>
      </c>
      <c r="D56" s="3">
        <v>-213</v>
      </c>
      <c r="E56" s="3">
        <v>-92</v>
      </c>
      <c r="F56" s="3">
        <v>231</v>
      </c>
      <c r="G56" s="3">
        <v>-56</v>
      </c>
      <c r="H56" s="3">
        <v>-380</v>
      </c>
      <c r="I56" s="3">
        <v>318</v>
      </c>
    </row>
    <row r="57" spans="1:9" x14ac:dyDescent="0.2">
      <c r="A57" s="18" t="s">
        <v>62</v>
      </c>
      <c r="B57" s="3">
        <v>4685</v>
      </c>
      <c r="C57" s="3">
        <v>4151</v>
      </c>
      <c r="D57" s="3">
        <v>6907</v>
      </c>
      <c r="E57" s="3">
        <v>3517</v>
      </c>
      <c r="F57" s="3">
        <v>1643</v>
      </c>
      <c r="G57" s="3">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+D59-D36</f>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-586</v>
      </c>
      <c r="D75" s="3">
        <v>-158</v>
      </c>
      <c r="E75" s="3">
        <v>1515</v>
      </c>
      <c r="F75" s="3">
        <v>1525</v>
      </c>
      <c r="G75" s="3">
        <v>24</v>
      </c>
      <c r="H75" s="3">
        <v>1326</v>
      </c>
      <c r="I75" s="3">
        <v>1365</v>
      </c>
    </row>
    <row r="76" spans="1:9" x14ac:dyDescent="0.2">
      <c r="A76" s="26" t="s">
        <v>76</v>
      </c>
      <c r="B76" s="27">
        <f t="shared" ref="B76:H76" si="13">+SUM(B64:B75)</f>
        <v>4680</v>
      </c>
      <c r="C76" s="27">
        <f t="shared" si="13"/>
        <v>3399</v>
      </c>
      <c r="D76" s="27">
        <f t="shared" si="13"/>
        <v>3846</v>
      </c>
      <c r="E76" s="27">
        <f t="shared" si="13"/>
        <v>4955</v>
      </c>
      <c r="F76" s="27">
        <f t="shared" si="13"/>
        <v>5903</v>
      </c>
      <c r="G76" s="27">
        <f t="shared" si="13"/>
        <v>2485</v>
      </c>
      <c r="H76" s="27">
        <f t="shared" si="13"/>
        <v>6657</v>
      </c>
      <c r="I76" s="27">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11" x14ac:dyDescent="0.2">
      <c r="A81" s="2" t="s">
        <v>134</v>
      </c>
      <c r="B81" s="3">
        <v>-150</v>
      </c>
      <c r="C81" s="3">
        <v>150</v>
      </c>
      <c r="D81" s="3">
        <v>0</v>
      </c>
      <c r="E81" s="3">
        <v>0</v>
      </c>
      <c r="F81" s="3">
        <v>0</v>
      </c>
      <c r="G81" s="3">
        <v>0</v>
      </c>
      <c r="H81" s="3">
        <v>0</v>
      </c>
      <c r="I81" s="3">
        <v>0</v>
      </c>
    </row>
    <row r="82" spans="1:11" x14ac:dyDescent="0.2">
      <c r="A82" s="2" t="s">
        <v>14</v>
      </c>
      <c r="B82" s="3">
        <v>-963</v>
      </c>
      <c r="C82" s="3">
        <v>-1143</v>
      </c>
      <c r="D82" s="3">
        <v>-1105</v>
      </c>
      <c r="E82" s="3">
        <v>-1028</v>
      </c>
      <c r="F82" s="3">
        <v>-1119</v>
      </c>
      <c r="G82" s="3">
        <v>-1086</v>
      </c>
      <c r="H82" s="3">
        <v>-695</v>
      </c>
      <c r="I82" s="3">
        <v>-758</v>
      </c>
    </row>
    <row r="83" spans="1:11" x14ac:dyDescent="0.2">
      <c r="A83" s="2" t="s">
        <v>135</v>
      </c>
      <c r="B83" s="3">
        <v>3</v>
      </c>
      <c r="C83" s="3">
        <v>10</v>
      </c>
      <c r="D83" s="3">
        <v>13</v>
      </c>
      <c r="E83" s="3">
        <v>3</v>
      </c>
      <c r="F83" s="3">
        <v>0</v>
      </c>
      <c r="G83" s="3">
        <v>0</v>
      </c>
      <c r="H83" s="3">
        <v>0</v>
      </c>
      <c r="I83" s="3">
        <v>0</v>
      </c>
      <c r="K83" t="s">
        <v>136</v>
      </c>
    </row>
    <row r="84" spans="1:11" x14ac:dyDescent="0.2">
      <c r="A84" s="2" t="s">
        <v>81</v>
      </c>
      <c r="B84" s="3">
        <v>0</v>
      </c>
      <c r="C84" s="3">
        <v>6</v>
      </c>
      <c r="D84" s="3">
        <v>-34</v>
      </c>
      <c r="E84" s="3">
        <v>-25</v>
      </c>
      <c r="F84" s="3">
        <v>5</v>
      </c>
      <c r="G84" s="3">
        <v>31</v>
      </c>
      <c r="H84" s="3">
        <v>171</v>
      </c>
      <c r="I84" s="3">
        <v>-19</v>
      </c>
    </row>
    <row r="85" spans="1:11" x14ac:dyDescent="0.2">
      <c r="A85" s="28" t="s">
        <v>82</v>
      </c>
      <c r="B85" s="27">
        <f t="shared" ref="B85:H85" si="14">+SUM(B78:B84)</f>
        <v>-175</v>
      </c>
      <c r="C85" s="27">
        <f t="shared" si="14"/>
        <v>-1034</v>
      </c>
      <c r="D85" s="27">
        <f t="shared" si="14"/>
        <v>-1008</v>
      </c>
      <c r="E85" s="27">
        <f t="shared" si="14"/>
        <v>276</v>
      </c>
      <c r="F85" s="27">
        <f t="shared" si="14"/>
        <v>-264</v>
      </c>
      <c r="G85" s="27">
        <f t="shared" si="14"/>
        <v>-1028</v>
      </c>
      <c r="H85" s="27">
        <f t="shared" si="14"/>
        <v>-3800</v>
      </c>
      <c r="I85" s="27">
        <f>+SUM(I78:I84)</f>
        <v>-1524</v>
      </c>
    </row>
    <row r="86" spans="1:11" x14ac:dyDescent="0.2">
      <c r="A86" s="1" t="s">
        <v>83</v>
      </c>
      <c r="B86" s="3"/>
      <c r="C86" s="3"/>
      <c r="D86" s="3"/>
      <c r="E86" s="3"/>
      <c r="F86" s="3"/>
      <c r="G86" s="3"/>
      <c r="H86" s="3"/>
      <c r="I86" s="3"/>
    </row>
    <row r="87" spans="1:11" x14ac:dyDescent="0.2">
      <c r="A87" s="2" t="s">
        <v>84</v>
      </c>
      <c r="B87" s="3">
        <v>0</v>
      </c>
      <c r="C87" s="3">
        <v>981</v>
      </c>
      <c r="D87" s="3">
        <v>1482</v>
      </c>
      <c r="E87" s="3">
        <v>0</v>
      </c>
      <c r="F87" s="3">
        <v>0</v>
      </c>
      <c r="G87" s="3">
        <v>6134</v>
      </c>
      <c r="H87" s="3">
        <v>0</v>
      </c>
      <c r="I87" s="3">
        <v>0</v>
      </c>
    </row>
    <row r="88" spans="1:11" x14ac:dyDescent="0.2">
      <c r="A88" s="2" t="s">
        <v>85</v>
      </c>
      <c r="B88" s="3">
        <v>-63</v>
      </c>
      <c r="C88" s="3">
        <v>-67</v>
      </c>
      <c r="D88" s="3">
        <v>327</v>
      </c>
      <c r="E88" s="3">
        <v>13</v>
      </c>
      <c r="F88" s="3">
        <v>-325</v>
      </c>
      <c r="G88" s="3">
        <v>49</v>
      </c>
      <c r="H88" s="3">
        <v>-52</v>
      </c>
      <c r="I88" s="3">
        <v>15</v>
      </c>
    </row>
    <row r="89" spans="1:11" x14ac:dyDescent="0.2">
      <c r="A89" s="2" t="s">
        <v>86</v>
      </c>
      <c r="B89" s="3">
        <v>0</v>
      </c>
      <c r="C89" s="3">
        <v>0</v>
      </c>
      <c r="D89" s="3">
        <v>0</v>
      </c>
      <c r="E89" s="3">
        <v>0</v>
      </c>
      <c r="F89" s="3">
        <v>0</v>
      </c>
      <c r="G89" s="3">
        <v>0</v>
      </c>
      <c r="H89" s="3">
        <v>-197</v>
      </c>
      <c r="I89" s="3">
        <v>0</v>
      </c>
    </row>
    <row r="90" spans="1:11" x14ac:dyDescent="0.2">
      <c r="A90" s="2" t="s">
        <v>87</v>
      </c>
      <c r="B90" s="3">
        <v>514</v>
      </c>
      <c r="C90" s="3">
        <v>507</v>
      </c>
      <c r="D90" s="3">
        <v>489</v>
      </c>
      <c r="E90" s="3">
        <v>733</v>
      </c>
      <c r="F90" s="3">
        <v>700</v>
      </c>
      <c r="G90" s="3">
        <v>885</v>
      </c>
      <c r="H90" s="3">
        <v>1172</v>
      </c>
      <c r="I90" s="3">
        <v>1151</v>
      </c>
    </row>
    <row r="91" spans="1:11" x14ac:dyDescent="0.2">
      <c r="A91" s="2" t="s">
        <v>16</v>
      </c>
      <c r="B91" s="3">
        <v>-2534</v>
      </c>
      <c r="C91" s="3">
        <v>-3238</v>
      </c>
      <c r="D91" s="3">
        <v>-3223</v>
      </c>
      <c r="E91" s="3">
        <v>-4254</v>
      </c>
      <c r="F91" s="3">
        <v>-4286</v>
      </c>
      <c r="G91" s="3">
        <v>-3067</v>
      </c>
      <c r="H91" s="3">
        <v>-608</v>
      </c>
      <c r="I91" s="3">
        <v>-4014</v>
      </c>
    </row>
    <row r="92" spans="1:11" x14ac:dyDescent="0.2">
      <c r="A92" s="2" t="s">
        <v>88</v>
      </c>
      <c r="B92" s="3">
        <v>-899</v>
      </c>
      <c r="C92" s="3">
        <v>-1022</v>
      </c>
      <c r="D92" s="3">
        <v>-1133</v>
      </c>
      <c r="E92" s="3">
        <v>-1243</v>
      </c>
      <c r="F92" s="3">
        <v>-1332</v>
      </c>
      <c r="G92" s="3">
        <v>-1452</v>
      </c>
      <c r="H92" s="3">
        <v>-1638</v>
      </c>
      <c r="I92" s="3">
        <v>-1837</v>
      </c>
    </row>
    <row r="93" spans="1:11" x14ac:dyDescent="0.2">
      <c r="A93" s="2" t="s">
        <v>137</v>
      </c>
      <c r="B93" s="3">
        <f>-7-19+218</f>
        <v>192</v>
      </c>
      <c r="C93" s="3">
        <f>-106-7-22</f>
        <v>-135</v>
      </c>
      <c r="D93" s="3">
        <f>-44-17-29</f>
        <v>-90</v>
      </c>
      <c r="E93" s="3">
        <v>-84</v>
      </c>
      <c r="F93" s="3">
        <v>-50</v>
      </c>
      <c r="G93" s="3">
        <v>-58</v>
      </c>
      <c r="H93" s="3">
        <v>-136</v>
      </c>
      <c r="I93" s="3">
        <v>-151</v>
      </c>
      <c r="K93" t="s">
        <v>138</v>
      </c>
    </row>
    <row r="94" spans="1:11" x14ac:dyDescent="0.2">
      <c r="A94" s="28" t="s">
        <v>89</v>
      </c>
      <c r="B94" s="27">
        <f t="shared" ref="B94:H94" si="15">+SUM(B87:B93)</f>
        <v>-2790</v>
      </c>
      <c r="C94" s="27">
        <f t="shared" si="15"/>
        <v>-2974</v>
      </c>
      <c r="D94" s="27">
        <f t="shared" si="15"/>
        <v>-2148</v>
      </c>
      <c r="E94" s="27">
        <f t="shared" si="15"/>
        <v>-4835</v>
      </c>
      <c r="F94" s="27">
        <f t="shared" si="15"/>
        <v>-5293</v>
      </c>
      <c r="G94" s="27">
        <f t="shared" si="15"/>
        <v>2491</v>
      </c>
      <c r="H94" s="27">
        <f t="shared" si="15"/>
        <v>-1459</v>
      </c>
      <c r="I94" s="27">
        <f>+SUM(I87:I93)</f>
        <v>-4836</v>
      </c>
    </row>
    <row r="95" spans="1:11" x14ac:dyDescent="0.2">
      <c r="A95" s="2" t="s">
        <v>90</v>
      </c>
      <c r="B95" s="3">
        <v>-83</v>
      </c>
      <c r="C95" s="3">
        <v>-105</v>
      </c>
      <c r="D95" s="3">
        <v>-20</v>
      </c>
      <c r="E95" s="3">
        <v>45</v>
      </c>
      <c r="F95" s="3">
        <v>-129</v>
      </c>
      <c r="G95" s="3">
        <v>-66</v>
      </c>
      <c r="H95" s="3">
        <v>143</v>
      </c>
      <c r="I95" s="3">
        <v>-143</v>
      </c>
    </row>
    <row r="96" spans="1:11" x14ac:dyDescent="0.2">
      <c r="A96" s="28" t="s">
        <v>91</v>
      </c>
      <c r="B96" s="27">
        <f t="shared" ref="B96:H96" si="16">+B76+B85+B94+B95</f>
        <v>1632</v>
      </c>
      <c r="C96" s="27">
        <f t="shared" si="16"/>
        <v>-714</v>
      </c>
      <c r="D96" s="27">
        <f t="shared" si="16"/>
        <v>670</v>
      </c>
      <c r="E96" s="27">
        <f t="shared" si="16"/>
        <v>441</v>
      </c>
      <c r="F96" s="27">
        <f t="shared" si="16"/>
        <v>217</v>
      </c>
      <c r="G96" s="27">
        <f t="shared" si="16"/>
        <v>3882</v>
      </c>
      <c r="H96" s="27">
        <f t="shared" si="16"/>
        <v>1541</v>
      </c>
      <c r="I96" s="27">
        <f>+I76+I85+I94+I95</f>
        <v>-1315</v>
      </c>
    </row>
    <row r="97" spans="1:11" ht="16" customHeight="1" x14ac:dyDescent="0.2">
      <c r="A97" t="s">
        <v>92</v>
      </c>
      <c r="B97" s="3">
        <v>2220</v>
      </c>
      <c r="C97" s="3">
        <v>3852</v>
      </c>
      <c r="D97" s="3">
        <v>3138</v>
      </c>
      <c r="E97" s="3">
        <v>3808</v>
      </c>
      <c r="F97" s="3">
        <v>4249</v>
      </c>
      <c r="G97" s="3">
        <v>4466</v>
      </c>
      <c r="H97" s="3">
        <f>+G98</f>
        <v>8348</v>
      </c>
      <c r="I97" s="3">
        <f>+H98</f>
        <v>9889</v>
      </c>
    </row>
    <row r="98" spans="1:11" ht="16" thickBot="1" x14ac:dyDescent="0.25">
      <c r="A98" s="6" t="s">
        <v>93</v>
      </c>
      <c r="B98" s="7">
        <f t="shared" ref="B98" si="17">+B96+B97</f>
        <v>3852</v>
      </c>
      <c r="C98" s="7">
        <f>+C96+C97</f>
        <v>3138</v>
      </c>
      <c r="D98" s="7">
        <f t="shared" ref="D98:G98" si="18">+D96+D97</f>
        <v>3808</v>
      </c>
      <c r="E98" s="7">
        <f t="shared" si="18"/>
        <v>4249</v>
      </c>
      <c r="F98" s="7">
        <f t="shared" si="18"/>
        <v>4466</v>
      </c>
      <c r="G98" s="7">
        <f t="shared" si="18"/>
        <v>8348</v>
      </c>
      <c r="H98" s="7">
        <f>+H96+H97</f>
        <v>9889</v>
      </c>
      <c r="I98" s="7">
        <f>+I96+I97</f>
        <v>8574</v>
      </c>
    </row>
    <row r="99" spans="1:11" s="12" customFormat="1" ht="16" thickTop="1" x14ac:dyDescent="0.2">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11" x14ac:dyDescent="0.2">
      <c r="A100" t="s">
        <v>94</v>
      </c>
      <c r="B100" s="3"/>
      <c r="C100" s="3"/>
      <c r="D100" s="3"/>
      <c r="E100" s="3"/>
      <c r="F100" s="3"/>
      <c r="G100" s="3"/>
      <c r="H100" s="3"/>
      <c r="I100" s="3"/>
    </row>
    <row r="101" spans="1:11" x14ac:dyDescent="0.2">
      <c r="A101" s="2" t="s">
        <v>17</v>
      </c>
      <c r="B101" s="3"/>
      <c r="C101" s="3"/>
      <c r="D101" s="3"/>
      <c r="E101" s="3"/>
      <c r="F101" s="3"/>
      <c r="G101" s="3"/>
      <c r="H101" s="3"/>
      <c r="I101" s="3"/>
    </row>
    <row r="102" spans="1:11" x14ac:dyDescent="0.2">
      <c r="A102" s="11" t="s">
        <v>95</v>
      </c>
      <c r="B102" s="3">
        <v>53</v>
      </c>
      <c r="C102" s="3">
        <v>70</v>
      </c>
      <c r="D102" s="3">
        <v>98</v>
      </c>
      <c r="E102" s="3">
        <v>125</v>
      </c>
      <c r="F102" s="3">
        <v>153</v>
      </c>
      <c r="G102" s="3">
        <v>140</v>
      </c>
      <c r="H102" s="3">
        <v>293</v>
      </c>
      <c r="I102" s="3">
        <v>290</v>
      </c>
    </row>
    <row r="103" spans="1:11" x14ac:dyDescent="0.2">
      <c r="A103" s="11" t="s">
        <v>18</v>
      </c>
      <c r="B103" s="3">
        <v>703</v>
      </c>
      <c r="C103" s="3">
        <v>748</v>
      </c>
      <c r="D103" s="3">
        <v>1262</v>
      </c>
      <c r="E103" s="3">
        <v>529</v>
      </c>
      <c r="F103" s="3">
        <v>757</v>
      </c>
      <c r="G103" s="3">
        <v>1028</v>
      </c>
      <c r="H103" s="3">
        <v>1177</v>
      </c>
      <c r="I103" s="3">
        <v>1231</v>
      </c>
    </row>
    <row r="104" spans="1:11" x14ac:dyDescent="0.2">
      <c r="A104" s="11" t="s">
        <v>96</v>
      </c>
      <c r="B104" s="3">
        <v>206</v>
      </c>
      <c r="C104" s="3">
        <v>252</v>
      </c>
      <c r="D104" s="3">
        <v>266</v>
      </c>
      <c r="E104" s="3">
        <v>294</v>
      </c>
      <c r="F104" s="3">
        <v>160</v>
      </c>
      <c r="G104" s="3">
        <v>121</v>
      </c>
      <c r="H104" s="3">
        <v>179</v>
      </c>
      <c r="I104" s="3">
        <v>160</v>
      </c>
    </row>
    <row r="105" spans="1:11" x14ac:dyDescent="0.2">
      <c r="A105" s="11" t="s">
        <v>97</v>
      </c>
      <c r="B105" s="3">
        <v>240</v>
      </c>
      <c r="C105" s="3">
        <v>271</v>
      </c>
      <c r="D105" s="3">
        <v>300</v>
      </c>
      <c r="E105" s="3">
        <v>320</v>
      </c>
      <c r="F105" s="3">
        <v>347</v>
      </c>
      <c r="G105" s="3">
        <v>385</v>
      </c>
      <c r="H105" s="3">
        <v>438</v>
      </c>
      <c r="I105" s="3">
        <v>480</v>
      </c>
    </row>
    <row r="107" spans="1:11" x14ac:dyDescent="0.2">
      <c r="A107" s="14" t="s">
        <v>100</v>
      </c>
      <c r="B107" s="14"/>
      <c r="C107" s="14"/>
      <c r="D107" s="14"/>
      <c r="E107" s="14"/>
      <c r="F107" s="14"/>
      <c r="G107" s="14"/>
      <c r="H107" s="14"/>
      <c r="I107" s="14"/>
    </row>
    <row r="108" spans="1:11" x14ac:dyDescent="0.2">
      <c r="A108" s="29" t="s">
        <v>110</v>
      </c>
      <c r="B108" s="3"/>
      <c r="C108" s="3"/>
      <c r="D108" s="3"/>
      <c r="E108" s="3"/>
      <c r="F108" s="3"/>
      <c r="G108" s="3"/>
      <c r="H108" s="3"/>
      <c r="I108" s="3"/>
      <c r="K108" t="s">
        <v>139</v>
      </c>
    </row>
    <row r="109" spans="1:11" x14ac:dyDescent="0.2">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c r="K109" t="s">
        <v>140</v>
      </c>
    </row>
    <row r="110" spans="1:11" x14ac:dyDescent="0.2">
      <c r="A110" s="11" t="s">
        <v>114</v>
      </c>
      <c r="B110" s="8">
        <v>8506</v>
      </c>
      <c r="C110" s="8">
        <v>9299</v>
      </c>
      <c r="D110" s="8">
        <v>9684</v>
      </c>
      <c r="E110" s="8">
        <v>9322</v>
      </c>
      <c r="F110" s="8">
        <v>10045</v>
      </c>
      <c r="G110" s="8">
        <v>9329</v>
      </c>
      <c r="H110" s="8">
        <v>11644</v>
      </c>
      <c r="I110" s="8">
        <v>12228</v>
      </c>
    </row>
    <row r="111" spans="1:11" x14ac:dyDescent="0.2">
      <c r="A111" s="11" t="s">
        <v>115</v>
      </c>
      <c r="B111" s="8">
        <v>4410</v>
      </c>
      <c r="C111" s="8">
        <v>4746</v>
      </c>
      <c r="D111" s="8">
        <v>4886</v>
      </c>
      <c r="E111" s="8">
        <v>4938</v>
      </c>
      <c r="F111" s="8">
        <v>5260</v>
      </c>
      <c r="G111" s="8">
        <v>4639</v>
      </c>
      <c r="H111" s="8">
        <v>5028</v>
      </c>
      <c r="I111" s="8">
        <v>5492</v>
      </c>
    </row>
    <row r="112" spans="1:11" x14ac:dyDescent="0.2">
      <c r="A112" s="11" t="s">
        <v>116</v>
      </c>
      <c r="B112" s="8">
        <v>824</v>
      </c>
      <c r="C112" s="8">
        <v>719</v>
      </c>
      <c r="D112" s="8">
        <v>646</v>
      </c>
      <c r="E112">
        <v>595</v>
      </c>
      <c r="F112" s="8">
        <v>597</v>
      </c>
      <c r="G112" s="8">
        <v>516</v>
      </c>
      <c r="H112">
        <v>507</v>
      </c>
      <c r="I112">
        <v>633</v>
      </c>
    </row>
    <row r="113" spans="1:9" x14ac:dyDescent="0.2">
      <c r="A113" s="2" t="s">
        <v>102</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2">
      <c r="A114" s="11" t="s">
        <v>114</v>
      </c>
      <c r="B114" s="8"/>
      <c r="C114" s="8"/>
      <c r="D114" s="8"/>
      <c r="E114" s="8">
        <v>5875</v>
      </c>
      <c r="F114" s="8">
        <v>6293</v>
      </c>
      <c r="G114" s="8">
        <v>5892</v>
      </c>
      <c r="H114" s="8">
        <v>6970</v>
      </c>
      <c r="I114" s="8">
        <v>7388</v>
      </c>
    </row>
    <row r="115" spans="1:9" x14ac:dyDescent="0.2">
      <c r="A115" s="11" t="s">
        <v>115</v>
      </c>
      <c r="B115" s="8"/>
      <c r="C115" s="8"/>
      <c r="D115" s="8"/>
      <c r="E115" s="8">
        <v>2940</v>
      </c>
      <c r="F115" s="8">
        <v>3087</v>
      </c>
      <c r="G115" s="8">
        <v>3053</v>
      </c>
      <c r="H115" s="8">
        <v>3996</v>
      </c>
      <c r="I115" s="8">
        <v>4527</v>
      </c>
    </row>
    <row r="116" spans="1:9" x14ac:dyDescent="0.2">
      <c r="A116" s="11" t="s">
        <v>116</v>
      </c>
      <c r="B116" s="8"/>
      <c r="C116" s="8"/>
      <c r="D116" s="8"/>
      <c r="E116" s="8">
        <v>427</v>
      </c>
      <c r="F116">
        <v>432</v>
      </c>
      <c r="G116">
        <v>402</v>
      </c>
      <c r="H116">
        <v>490</v>
      </c>
      <c r="I116">
        <v>564</v>
      </c>
    </row>
    <row r="117" spans="1:9" x14ac:dyDescent="0.2">
      <c r="A117" s="2" t="s">
        <v>103</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2">
      <c r="A118" s="11" t="s">
        <v>114</v>
      </c>
      <c r="B118" s="8">
        <v>2016</v>
      </c>
      <c r="C118" s="8">
        <v>2599</v>
      </c>
      <c r="D118" s="8">
        <v>2920</v>
      </c>
      <c r="E118" s="8">
        <v>3496</v>
      </c>
      <c r="F118" s="8">
        <v>4262</v>
      </c>
      <c r="G118" s="8">
        <v>4635</v>
      </c>
      <c r="H118" s="8">
        <v>5748</v>
      </c>
      <c r="I118" s="8">
        <v>5416</v>
      </c>
    </row>
    <row r="119" spans="1:9" x14ac:dyDescent="0.2">
      <c r="A119" s="11" t="s">
        <v>115</v>
      </c>
      <c r="B119" s="8">
        <v>925</v>
      </c>
      <c r="C119" s="8">
        <v>1055</v>
      </c>
      <c r="D119" s="8">
        <v>1188</v>
      </c>
      <c r="E119" s="8">
        <v>1508</v>
      </c>
      <c r="F119" s="8">
        <v>1808</v>
      </c>
      <c r="G119" s="8">
        <v>1896</v>
      </c>
      <c r="H119" s="8">
        <v>2347</v>
      </c>
      <c r="I119" s="8">
        <v>1938</v>
      </c>
    </row>
    <row r="120" spans="1:9" x14ac:dyDescent="0.2">
      <c r="A120" s="11" t="s">
        <v>116</v>
      </c>
      <c r="B120" s="8">
        <v>126</v>
      </c>
      <c r="C120" s="8">
        <v>131</v>
      </c>
      <c r="D120" s="8">
        <v>129</v>
      </c>
      <c r="E120">
        <v>130</v>
      </c>
      <c r="F120">
        <v>138</v>
      </c>
      <c r="G120" s="8">
        <v>148</v>
      </c>
      <c r="H120">
        <v>195</v>
      </c>
      <c r="I120">
        <v>193</v>
      </c>
    </row>
    <row r="121" spans="1:9" x14ac:dyDescent="0.2">
      <c r="A121" s="2" t="s">
        <v>107</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2">
      <c r="A122" s="11" t="s">
        <v>114</v>
      </c>
      <c r="E122" s="8">
        <v>3575</v>
      </c>
      <c r="F122" s="8">
        <v>3622</v>
      </c>
      <c r="G122" s="8">
        <v>3449</v>
      </c>
      <c r="H122" s="8">
        <v>3659</v>
      </c>
      <c r="I122" s="8">
        <v>4111</v>
      </c>
    </row>
    <row r="123" spans="1:9" x14ac:dyDescent="0.2">
      <c r="A123" s="11" t="s">
        <v>115</v>
      </c>
      <c r="E123" s="8">
        <v>1347</v>
      </c>
      <c r="F123" s="8">
        <v>1395</v>
      </c>
      <c r="G123" s="8">
        <v>1365</v>
      </c>
      <c r="H123" s="8">
        <v>1494</v>
      </c>
      <c r="I123" s="8">
        <v>1610</v>
      </c>
    </row>
    <row r="124" spans="1:9" x14ac:dyDescent="0.2">
      <c r="A124" s="11" t="s">
        <v>116</v>
      </c>
      <c r="E124" s="8">
        <v>244</v>
      </c>
      <c r="F124">
        <v>237</v>
      </c>
      <c r="G124">
        <v>214</v>
      </c>
      <c r="H124">
        <v>190</v>
      </c>
      <c r="I124">
        <v>234</v>
      </c>
    </row>
    <row r="125" spans="1:9" x14ac:dyDescent="0.2">
      <c r="A125" s="2" t="s">
        <v>141</v>
      </c>
      <c r="B125" s="3">
        <f t="shared" ref="B125:D125" si="24">+SUM(B126:B128)</f>
        <v>5705</v>
      </c>
      <c r="C125" s="3">
        <f t="shared" si="24"/>
        <v>5884</v>
      </c>
      <c r="D125" s="3">
        <f t="shared" si="24"/>
        <v>6211</v>
      </c>
      <c r="E125" s="3"/>
      <c r="F125" s="3"/>
      <c r="G125" s="3"/>
      <c r="H125" s="3"/>
      <c r="I125" s="3"/>
    </row>
    <row r="126" spans="1:9" x14ac:dyDescent="0.2">
      <c r="A126" s="11" t="s">
        <v>114</v>
      </c>
      <c r="B126" s="8">
        <v>3876</v>
      </c>
      <c r="C126" s="8">
        <v>3985</v>
      </c>
      <c r="D126" s="8">
        <v>4068</v>
      </c>
      <c r="E126" s="8"/>
      <c r="F126" s="8"/>
      <c r="G126" s="8"/>
      <c r="H126" s="8"/>
      <c r="I126" s="8"/>
    </row>
    <row r="127" spans="1:9" x14ac:dyDescent="0.2">
      <c r="A127" s="11" t="s">
        <v>115</v>
      </c>
      <c r="B127" s="8">
        <v>1552</v>
      </c>
      <c r="C127" s="8">
        <v>1628</v>
      </c>
      <c r="D127" s="8">
        <v>1868</v>
      </c>
      <c r="E127" s="8"/>
      <c r="F127" s="8"/>
      <c r="G127" s="8"/>
      <c r="H127" s="8"/>
      <c r="I127" s="8"/>
    </row>
    <row r="128" spans="1:9" x14ac:dyDescent="0.2">
      <c r="A128" s="11" t="s">
        <v>116</v>
      </c>
      <c r="B128" s="8">
        <v>277</v>
      </c>
      <c r="C128" s="8">
        <v>271</v>
      </c>
      <c r="D128" s="8">
        <v>275</v>
      </c>
      <c r="E128" s="8"/>
    </row>
    <row r="129" spans="1:9" x14ac:dyDescent="0.2">
      <c r="A129" s="2" t="s">
        <v>142</v>
      </c>
      <c r="B129" s="3">
        <f t="shared" ref="B129:D129" si="25">+SUM(B130:B132)</f>
        <v>1421</v>
      </c>
      <c r="C129" s="3">
        <f t="shared" si="25"/>
        <v>1431</v>
      </c>
      <c r="D129" s="3">
        <f t="shared" si="25"/>
        <v>1487</v>
      </c>
      <c r="E129" s="3"/>
      <c r="F129" s="3"/>
      <c r="G129" s="3"/>
      <c r="H129" s="3"/>
      <c r="I129" s="3"/>
    </row>
    <row r="130" spans="1:9" x14ac:dyDescent="0.2">
      <c r="A130" s="11" t="s">
        <v>114</v>
      </c>
      <c r="B130" s="8">
        <v>827</v>
      </c>
      <c r="C130" s="8">
        <v>882</v>
      </c>
      <c r="D130" s="8">
        <v>927</v>
      </c>
      <c r="E130" s="8"/>
      <c r="F130" s="8"/>
      <c r="G130" s="8"/>
      <c r="H130" s="8"/>
      <c r="I130" s="8"/>
    </row>
    <row r="131" spans="1:9" x14ac:dyDescent="0.2">
      <c r="A131" s="11" t="s">
        <v>115</v>
      </c>
      <c r="B131" s="8">
        <v>499</v>
      </c>
      <c r="C131" s="8">
        <v>463</v>
      </c>
      <c r="D131" s="8">
        <v>471</v>
      </c>
      <c r="E131" s="8"/>
      <c r="F131" s="8"/>
      <c r="G131" s="8"/>
      <c r="H131" s="8"/>
      <c r="I131" s="8"/>
    </row>
    <row r="132" spans="1:9" x14ac:dyDescent="0.2">
      <c r="A132" s="11" t="s">
        <v>116</v>
      </c>
      <c r="B132" s="8">
        <v>95</v>
      </c>
      <c r="C132" s="8">
        <v>86</v>
      </c>
      <c r="D132" s="8">
        <v>89</v>
      </c>
      <c r="E132" s="8"/>
    </row>
    <row r="133" spans="1:9" x14ac:dyDescent="0.2">
      <c r="A133" s="2" t="s">
        <v>143</v>
      </c>
      <c r="B133" s="3">
        <f t="shared" ref="B133:D133" si="26">+SUM(B134:B136)</f>
        <v>755</v>
      </c>
      <c r="C133" s="3">
        <f t="shared" si="26"/>
        <v>869</v>
      </c>
      <c r="D133" s="3">
        <f t="shared" si="26"/>
        <v>1014</v>
      </c>
      <c r="E133" s="3"/>
      <c r="F133" s="3"/>
      <c r="G133" s="3"/>
      <c r="H133" s="3"/>
      <c r="I133" s="3"/>
    </row>
    <row r="134" spans="1:9" x14ac:dyDescent="0.2">
      <c r="A134" s="11" t="s">
        <v>114</v>
      </c>
      <c r="B134" s="8">
        <v>452</v>
      </c>
      <c r="C134" s="8">
        <v>570</v>
      </c>
      <c r="D134" s="8">
        <v>666</v>
      </c>
      <c r="E134" s="8"/>
      <c r="F134" s="8"/>
      <c r="G134" s="8"/>
      <c r="H134" s="8"/>
      <c r="I134" s="8"/>
    </row>
    <row r="135" spans="1:9" x14ac:dyDescent="0.2">
      <c r="A135" s="11" t="s">
        <v>115</v>
      </c>
      <c r="B135" s="8">
        <v>230</v>
      </c>
      <c r="C135" s="8">
        <v>228</v>
      </c>
      <c r="D135" s="8">
        <v>275</v>
      </c>
      <c r="E135" s="8"/>
      <c r="F135" s="8"/>
      <c r="G135" s="8"/>
      <c r="H135" s="8"/>
      <c r="I135" s="8"/>
    </row>
    <row r="136" spans="1:9" x14ac:dyDescent="0.2">
      <c r="A136" s="11" t="s">
        <v>116</v>
      </c>
      <c r="B136" s="8">
        <v>73</v>
      </c>
      <c r="C136" s="8">
        <v>71</v>
      </c>
      <c r="D136" s="8">
        <v>73</v>
      </c>
      <c r="E136" s="8"/>
    </row>
    <row r="137" spans="1:9" x14ac:dyDescent="0.2">
      <c r="A137" s="2" t="s">
        <v>144</v>
      </c>
      <c r="B137" s="3">
        <f t="shared" ref="B137:D137" si="27">+SUM(B138:B140)</f>
        <v>3898</v>
      </c>
      <c r="C137" s="3">
        <f t="shared" si="27"/>
        <v>3701</v>
      </c>
      <c r="D137" s="3">
        <f t="shared" si="27"/>
        <v>3995</v>
      </c>
      <c r="E137" s="3"/>
      <c r="F137" s="3"/>
      <c r="G137" s="3"/>
      <c r="H137" s="3"/>
      <c r="I137" s="3"/>
    </row>
    <row r="138" spans="1:9" x14ac:dyDescent="0.2">
      <c r="A138" s="11" t="s">
        <v>114</v>
      </c>
      <c r="B138" s="8">
        <v>2641</v>
      </c>
      <c r="C138" s="8">
        <v>2536</v>
      </c>
      <c r="D138" s="8">
        <v>2816</v>
      </c>
      <c r="E138" s="8"/>
      <c r="F138" s="8"/>
      <c r="G138" s="8"/>
      <c r="H138" s="8"/>
      <c r="I138" s="8"/>
    </row>
    <row r="139" spans="1:9" x14ac:dyDescent="0.2">
      <c r="A139" s="11" t="s">
        <v>115</v>
      </c>
      <c r="B139" s="8">
        <v>1021</v>
      </c>
      <c r="C139" s="8">
        <v>947</v>
      </c>
      <c r="D139" s="8">
        <v>966</v>
      </c>
      <c r="E139" s="8"/>
      <c r="F139" s="8"/>
      <c r="G139" s="8"/>
      <c r="H139" s="8"/>
      <c r="I139" s="8"/>
    </row>
    <row r="140" spans="1:9" x14ac:dyDescent="0.2">
      <c r="A140" s="11" t="s">
        <v>116</v>
      </c>
      <c r="B140" s="8">
        <v>236</v>
      </c>
      <c r="C140" s="8">
        <v>218</v>
      </c>
      <c r="D140" s="8">
        <v>213</v>
      </c>
      <c r="E140" s="8"/>
    </row>
    <row r="141" spans="1:9" x14ac:dyDescent="0.2">
      <c r="A141" s="2" t="s">
        <v>108</v>
      </c>
      <c r="B141" s="3">
        <v>115</v>
      </c>
      <c r="C141" s="3">
        <v>73</v>
      </c>
      <c r="D141" s="3">
        <v>73</v>
      </c>
      <c r="E141" s="3">
        <v>88</v>
      </c>
      <c r="F141" s="3">
        <v>42</v>
      </c>
      <c r="G141" s="3">
        <v>30</v>
      </c>
      <c r="H141" s="3">
        <v>25</v>
      </c>
      <c r="I141" s="3">
        <v>102</v>
      </c>
    </row>
    <row r="142" spans="1:9" x14ac:dyDescent="0.2">
      <c r="A142" s="4" t="s">
        <v>104</v>
      </c>
      <c r="B142" s="5">
        <f t="shared" ref="B142:C142" si="28">+B109+B113+B117+B121+B141+B125+B129+B133+B137</f>
        <v>28701</v>
      </c>
      <c r="C142" s="5">
        <f t="shared" si="28"/>
        <v>30507</v>
      </c>
      <c r="D142" s="5">
        <f>+D109+D113+D117+D121+D141+D125+D129+D133+D137</f>
        <v>32233</v>
      </c>
      <c r="E142" s="5">
        <f t="shared" ref="E142:H142" si="29">+E109+E113+E117+E121+E141</f>
        <v>34485</v>
      </c>
      <c r="F142" s="5">
        <f t="shared" si="29"/>
        <v>37218</v>
      </c>
      <c r="G142" s="5">
        <f t="shared" si="29"/>
        <v>35568</v>
      </c>
      <c r="H142" s="5">
        <f t="shared" si="29"/>
        <v>42293</v>
      </c>
      <c r="I142" s="5">
        <f>+I109+I113+I117+I121+I141</f>
        <v>44436</v>
      </c>
    </row>
    <row r="143" spans="1:9" x14ac:dyDescent="0.2">
      <c r="A143" s="2" t="s">
        <v>105</v>
      </c>
      <c r="B143" s="3">
        <v>1982</v>
      </c>
      <c r="C143" s="3">
        <v>1955</v>
      </c>
      <c r="D143" s="3">
        <v>2042</v>
      </c>
      <c r="E143" s="8">
        <v>1886</v>
      </c>
      <c r="F143" s="3">
        <v>1906</v>
      </c>
      <c r="G143" s="3">
        <v>1846</v>
      </c>
      <c r="H143" s="3">
        <v>2205</v>
      </c>
      <c r="I143" s="3">
        <v>2346</v>
      </c>
    </row>
    <row r="144" spans="1:9" x14ac:dyDescent="0.2">
      <c r="A144" s="2" t="s">
        <v>109</v>
      </c>
      <c r="B144" s="3">
        <v>-82</v>
      </c>
      <c r="C144" s="3">
        <v>-86</v>
      </c>
      <c r="D144" s="3">
        <v>75</v>
      </c>
      <c r="E144" s="3">
        <v>26</v>
      </c>
      <c r="F144" s="3">
        <v>-7</v>
      </c>
      <c r="G144" s="3">
        <v>-11</v>
      </c>
      <c r="H144" s="3">
        <v>40</v>
      </c>
      <c r="I144" s="3">
        <v>-72</v>
      </c>
    </row>
    <row r="145" spans="1:9" ht="16" thickBot="1" x14ac:dyDescent="0.25">
      <c r="A145" s="6" t="s">
        <v>106</v>
      </c>
      <c r="B145" s="7">
        <f t="shared" ref="B145:H145" si="30">+SUM(B142:B144)</f>
        <v>30601</v>
      </c>
      <c r="C145" s="7">
        <f t="shared" si="30"/>
        <v>32376</v>
      </c>
      <c r="D145" s="7">
        <f>+SUM(D142:D144)</f>
        <v>34350</v>
      </c>
      <c r="E145" s="7">
        <f t="shared" si="30"/>
        <v>36397</v>
      </c>
      <c r="F145" s="7">
        <f t="shared" si="30"/>
        <v>39117</v>
      </c>
      <c r="G145" s="7">
        <f t="shared" si="30"/>
        <v>37403</v>
      </c>
      <c r="H145" s="7">
        <f t="shared" si="30"/>
        <v>44538</v>
      </c>
      <c r="I145" s="7">
        <f>+SUM(I142:I144)</f>
        <v>46710</v>
      </c>
    </row>
    <row r="146" spans="1:9" s="12" customFormat="1" ht="16" thickTop="1" x14ac:dyDescent="0.2">
      <c r="A146" s="12" t="s">
        <v>112</v>
      </c>
      <c r="B146" s="13">
        <f>+B145-B2</f>
        <v>0</v>
      </c>
      <c r="C146" s="13">
        <f t="shared" ref="C146:I146" si="31">+C145-C2</f>
        <v>0</v>
      </c>
      <c r="D146" s="13">
        <f t="shared" si="31"/>
        <v>0</v>
      </c>
      <c r="E146" s="13">
        <f t="shared" si="31"/>
        <v>0</v>
      </c>
      <c r="F146" s="13">
        <f t="shared" si="31"/>
        <v>0</v>
      </c>
      <c r="G146" s="13">
        <f t="shared" si="31"/>
        <v>0</v>
      </c>
      <c r="H146" s="13">
        <f t="shared" si="31"/>
        <v>0</v>
      </c>
      <c r="I146" s="13">
        <f t="shared" si="31"/>
        <v>0</v>
      </c>
    </row>
    <row r="147" spans="1:9" x14ac:dyDescent="0.2">
      <c r="A147" s="1" t="s">
        <v>111</v>
      </c>
    </row>
    <row r="148" spans="1:9" x14ac:dyDescent="0.2">
      <c r="A148" s="2" t="s">
        <v>101</v>
      </c>
      <c r="B148" s="3">
        <v>3645</v>
      </c>
      <c r="C148" s="3">
        <v>3763</v>
      </c>
      <c r="D148" s="3">
        <v>3875</v>
      </c>
      <c r="E148" s="8">
        <v>3600</v>
      </c>
      <c r="F148" s="8">
        <v>3925</v>
      </c>
      <c r="G148" s="8">
        <v>2899</v>
      </c>
      <c r="H148" s="3">
        <v>5089</v>
      </c>
      <c r="I148" s="3">
        <v>5114</v>
      </c>
    </row>
    <row r="149" spans="1:9" x14ac:dyDescent="0.2">
      <c r="A149" s="2" t="s">
        <v>102</v>
      </c>
      <c r="B149" s="3">
        <v>0</v>
      </c>
      <c r="C149" s="3">
        <v>0</v>
      </c>
      <c r="D149" s="3">
        <v>0</v>
      </c>
      <c r="E149" s="8">
        <v>1587</v>
      </c>
      <c r="F149" s="8">
        <v>1995</v>
      </c>
      <c r="G149" s="8">
        <v>1541</v>
      </c>
      <c r="H149" s="3">
        <v>2435</v>
      </c>
      <c r="I149" s="3">
        <v>3293</v>
      </c>
    </row>
    <row r="150" spans="1:9" x14ac:dyDescent="0.2">
      <c r="A150" s="2" t="s">
        <v>103</v>
      </c>
      <c r="B150" s="3">
        <v>993</v>
      </c>
      <c r="C150" s="3">
        <v>1372</v>
      </c>
      <c r="D150" s="3">
        <v>1507</v>
      </c>
      <c r="E150" s="8">
        <v>1807</v>
      </c>
      <c r="F150" s="8">
        <v>2376</v>
      </c>
      <c r="G150" s="8">
        <v>2490</v>
      </c>
      <c r="H150" s="3">
        <v>3243</v>
      </c>
      <c r="I150" s="3">
        <v>2365</v>
      </c>
    </row>
    <row r="151" spans="1:9" ht="16" customHeight="1" x14ac:dyDescent="0.2">
      <c r="A151" s="2" t="s">
        <v>107</v>
      </c>
      <c r="B151" s="3">
        <v>0</v>
      </c>
      <c r="C151" s="3">
        <v>0</v>
      </c>
      <c r="D151" s="3">
        <v>0</v>
      </c>
      <c r="E151" s="3">
        <v>1189</v>
      </c>
      <c r="F151" s="8">
        <v>1323</v>
      </c>
      <c r="G151" s="8">
        <v>1184</v>
      </c>
      <c r="H151" s="3">
        <v>1530</v>
      </c>
      <c r="I151" s="3">
        <v>1896</v>
      </c>
    </row>
    <row r="152" spans="1:9" x14ac:dyDescent="0.2">
      <c r="A152" s="39" t="s">
        <v>141</v>
      </c>
      <c r="B152" s="3">
        <v>1275</v>
      </c>
      <c r="C152" s="3">
        <v>1434</v>
      </c>
      <c r="D152" s="3">
        <v>1203</v>
      </c>
      <c r="E152" s="3">
        <v>0</v>
      </c>
      <c r="F152" s="3">
        <v>0</v>
      </c>
      <c r="G152" s="3">
        <v>0</v>
      </c>
      <c r="H152" s="3">
        <v>0</v>
      </c>
      <c r="I152" s="3">
        <v>0</v>
      </c>
    </row>
    <row r="153" spans="1:9" x14ac:dyDescent="0.2">
      <c r="A153" s="39" t="s">
        <v>142</v>
      </c>
      <c r="B153" s="3">
        <v>249</v>
      </c>
      <c r="C153" s="3">
        <v>289</v>
      </c>
      <c r="D153" s="3">
        <v>244</v>
      </c>
      <c r="E153" s="3">
        <v>0</v>
      </c>
      <c r="F153" s="3">
        <v>0</v>
      </c>
      <c r="G153" s="3">
        <v>0</v>
      </c>
      <c r="H153" s="3">
        <v>0</v>
      </c>
      <c r="I153" s="3">
        <v>0</v>
      </c>
    </row>
    <row r="154" spans="1:9" x14ac:dyDescent="0.2">
      <c r="A154" s="39" t="s">
        <v>143</v>
      </c>
      <c r="B154" s="3">
        <v>100</v>
      </c>
      <c r="C154" s="3">
        <v>174</v>
      </c>
      <c r="D154" s="3">
        <v>224</v>
      </c>
      <c r="E154" s="3">
        <v>0</v>
      </c>
      <c r="F154" s="3">
        <v>0</v>
      </c>
      <c r="G154" s="3">
        <v>0</v>
      </c>
      <c r="H154" s="3">
        <v>0</v>
      </c>
      <c r="I154" s="3">
        <v>0</v>
      </c>
    </row>
    <row r="155" spans="1:9" x14ac:dyDescent="0.2">
      <c r="A155" s="39" t="s">
        <v>144</v>
      </c>
      <c r="B155" s="3">
        <v>818</v>
      </c>
      <c r="C155" s="3">
        <v>892</v>
      </c>
      <c r="D155" s="3">
        <v>816</v>
      </c>
      <c r="E155" s="3">
        <v>0</v>
      </c>
      <c r="F155" s="3">
        <v>0</v>
      </c>
      <c r="G155" s="3">
        <v>0</v>
      </c>
      <c r="H155" s="3">
        <v>0</v>
      </c>
      <c r="I155" s="3">
        <v>0</v>
      </c>
    </row>
    <row r="156" spans="1:9" x14ac:dyDescent="0.2">
      <c r="A156" s="2" t="s">
        <v>108</v>
      </c>
      <c r="B156" s="3">
        <v>-2267</v>
      </c>
      <c r="C156" s="3">
        <v>-2596</v>
      </c>
      <c r="D156" s="3">
        <v>-2677</v>
      </c>
      <c r="E156" s="3">
        <v>-2658</v>
      </c>
      <c r="F156" s="3">
        <v>-3262</v>
      </c>
      <c r="G156" s="3">
        <v>-3468</v>
      </c>
      <c r="H156" s="3">
        <v>-3656</v>
      </c>
      <c r="I156" s="3">
        <v>-4262</v>
      </c>
    </row>
    <row r="157" spans="1:9" x14ac:dyDescent="0.2">
      <c r="A157" s="4" t="s">
        <v>104</v>
      </c>
      <c r="B157" s="5">
        <f t="shared" ref="B157:I157" si="32">+SUM(B148:B156)</f>
        <v>4813</v>
      </c>
      <c r="C157" s="5">
        <f t="shared" si="32"/>
        <v>5328</v>
      </c>
      <c r="D157" s="5">
        <f t="shared" si="32"/>
        <v>5192</v>
      </c>
      <c r="E157" s="5">
        <f t="shared" si="32"/>
        <v>5525</v>
      </c>
      <c r="F157" s="5">
        <f t="shared" si="32"/>
        <v>6357</v>
      </c>
      <c r="G157" s="5">
        <f t="shared" si="32"/>
        <v>4646</v>
      </c>
      <c r="H157" s="5">
        <f t="shared" si="32"/>
        <v>8641</v>
      </c>
      <c r="I157" s="5">
        <f t="shared" si="32"/>
        <v>8406</v>
      </c>
    </row>
    <row r="158" spans="1:9" x14ac:dyDescent="0.2">
      <c r="A158" s="2" t="s">
        <v>105</v>
      </c>
      <c r="B158" s="3">
        <v>517</v>
      </c>
      <c r="C158" s="3">
        <v>487</v>
      </c>
      <c r="D158" s="3">
        <v>477</v>
      </c>
      <c r="E158" s="3">
        <v>310</v>
      </c>
      <c r="F158" s="3">
        <v>303</v>
      </c>
      <c r="G158" s="3">
        <v>297</v>
      </c>
      <c r="H158" s="3">
        <v>543</v>
      </c>
      <c r="I158" s="3">
        <v>669</v>
      </c>
    </row>
    <row r="159" spans="1:9" x14ac:dyDescent="0.2">
      <c r="A159" s="2" t="s">
        <v>109</v>
      </c>
      <c r="B159" s="3">
        <v>-1097</v>
      </c>
      <c r="C159" s="3">
        <v>-1173</v>
      </c>
      <c r="D159" s="3">
        <v>-724</v>
      </c>
      <c r="E159" s="3">
        <v>-1456</v>
      </c>
      <c r="F159" s="3">
        <v>-1810</v>
      </c>
      <c r="G159" s="3">
        <v>-1967</v>
      </c>
      <c r="H159" s="3">
        <v>-2261</v>
      </c>
      <c r="I159" s="3">
        <v>-2219</v>
      </c>
    </row>
    <row r="160" spans="1:9" ht="16" thickBot="1" x14ac:dyDescent="0.25">
      <c r="A160" s="6" t="s">
        <v>113</v>
      </c>
      <c r="B160" s="7">
        <f t="shared" ref="B160:H160" si="33">+SUM(B157:B159)</f>
        <v>4233</v>
      </c>
      <c r="C160" s="7">
        <f t="shared" si="33"/>
        <v>4642</v>
      </c>
      <c r="D160" s="7">
        <f t="shared" si="33"/>
        <v>4945</v>
      </c>
      <c r="E160" s="7">
        <f t="shared" si="33"/>
        <v>4379</v>
      </c>
      <c r="F160" s="7">
        <f t="shared" si="33"/>
        <v>4850</v>
      </c>
      <c r="G160" s="7">
        <f t="shared" si="33"/>
        <v>2976</v>
      </c>
      <c r="H160" s="7">
        <f t="shared" si="33"/>
        <v>6923</v>
      </c>
      <c r="I160" s="7">
        <f>+SUM(I157:I159)</f>
        <v>6856</v>
      </c>
    </row>
    <row r="161" spans="1:9" s="12" customFormat="1" ht="16" thickTop="1" x14ac:dyDescent="0.2">
      <c r="A161" s="12" t="s">
        <v>112</v>
      </c>
      <c r="B161" s="13">
        <f t="shared" ref="B161:I161" si="34">+B160-B10-B8</f>
        <v>0</v>
      </c>
      <c r="C161" s="13">
        <f t="shared" si="34"/>
        <v>0</v>
      </c>
      <c r="D161" s="13">
        <f t="shared" si="34"/>
        <v>0</v>
      </c>
      <c r="E161" s="13">
        <f t="shared" si="34"/>
        <v>0</v>
      </c>
      <c r="F161" s="13">
        <f t="shared" si="34"/>
        <v>0</v>
      </c>
      <c r="G161" s="13">
        <f t="shared" si="34"/>
        <v>0</v>
      </c>
      <c r="H161" s="13">
        <f t="shared" si="34"/>
        <v>0</v>
      </c>
      <c r="I161" s="13">
        <f t="shared" si="34"/>
        <v>0</v>
      </c>
    </row>
    <row r="162" spans="1:9" x14ac:dyDescent="0.2">
      <c r="A162" s="1" t="s">
        <v>118</v>
      </c>
    </row>
    <row r="163" spans="1:9" x14ac:dyDescent="0.2">
      <c r="A163" s="2" t="s">
        <v>101</v>
      </c>
      <c r="B163" s="3">
        <v>632</v>
      </c>
      <c r="C163" s="3">
        <v>742</v>
      </c>
      <c r="D163" s="3">
        <v>819</v>
      </c>
      <c r="E163" s="3">
        <v>848</v>
      </c>
      <c r="F163" s="3">
        <v>814</v>
      </c>
      <c r="G163" s="3">
        <v>645</v>
      </c>
      <c r="H163" s="3">
        <v>617</v>
      </c>
      <c r="I163" s="3">
        <v>639</v>
      </c>
    </row>
    <row r="164" spans="1:9" x14ac:dyDescent="0.2">
      <c r="A164" s="2" t="s">
        <v>102</v>
      </c>
      <c r="B164" s="3">
        <v>0</v>
      </c>
      <c r="C164" s="3">
        <v>0</v>
      </c>
      <c r="D164" s="3">
        <v>709</v>
      </c>
      <c r="E164" s="3">
        <v>849</v>
      </c>
      <c r="F164" s="3">
        <v>929</v>
      </c>
      <c r="G164" s="3">
        <v>885</v>
      </c>
      <c r="H164" s="3">
        <v>982</v>
      </c>
      <c r="I164" s="3">
        <v>920</v>
      </c>
    </row>
    <row r="165" spans="1:9" x14ac:dyDescent="0.2">
      <c r="A165" s="2" t="s">
        <v>103</v>
      </c>
      <c r="B165" s="3">
        <v>254</v>
      </c>
      <c r="C165" s="3">
        <v>234</v>
      </c>
      <c r="D165" s="3">
        <v>225</v>
      </c>
      <c r="E165" s="3">
        <v>256</v>
      </c>
      <c r="F165" s="3">
        <v>237</v>
      </c>
      <c r="G165" s="3">
        <v>214</v>
      </c>
      <c r="H165" s="3">
        <v>288</v>
      </c>
      <c r="I165" s="3">
        <v>303</v>
      </c>
    </row>
    <row r="166" spans="1:9" x14ac:dyDescent="0.2">
      <c r="A166" s="2" t="s">
        <v>119</v>
      </c>
      <c r="B166" s="3">
        <v>0</v>
      </c>
      <c r="C166" s="3">
        <v>0</v>
      </c>
      <c r="D166" s="3">
        <v>340</v>
      </c>
      <c r="E166" s="3">
        <v>339</v>
      </c>
      <c r="F166" s="3">
        <v>326</v>
      </c>
      <c r="G166" s="3">
        <v>296</v>
      </c>
      <c r="H166" s="3">
        <v>304</v>
      </c>
      <c r="I166" s="3">
        <v>274</v>
      </c>
    </row>
    <row r="167" spans="1:9" x14ac:dyDescent="0.2">
      <c r="A167" s="39" t="s">
        <v>145</v>
      </c>
      <c r="B167" s="3">
        <f>451+47+205+103</f>
        <v>806</v>
      </c>
      <c r="C167" s="3">
        <f>589+50+223+109</f>
        <v>971</v>
      </c>
      <c r="D167" s="3">
        <v>0</v>
      </c>
      <c r="E167" s="3">
        <v>0</v>
      </c>
      <c r="F167" s="3">
        <v>0</v>
      </c>
      <c r="G167" s="3">
        <v>0</v>
      </c>
      <c r="H167" s="3">
        <v>0</v>
      </c>
      <c r="I167" s="3">
        <v>0</v>
      </c>
    </row>
    <row r="168" spans="1:9" x14ac:dyDescent="0.2">
      <c r="A168" s="2" t="s">
        <v>108</v>
      </c>
      <c r="B168" s="3">
        <v>484</v>
      </c>
      <c r="C168" s="3">
        <v>511</v>
      </c>
      <c r="D168" s="3">
        <v>533</v>
      </c>
      <c r="E168" s="3">
        <v>597</v>
      </c>
      <c r="F168" s="3">
        <v>665</v>
      </c>
      <c r="G168" s="3">
        <v>830</v>
      </c>
      <c r="H168" s="3">
        <v>780</v>
      </c>
      <c r="I168" s="3">
        <v>789</v>
      </c>
    </row>
    <row r="169" spans="1:9" x14ac:dyDescent="0.2">
      <c r="A169" s="4" t="s">
        <v>120</v>
      </c>
      <c r="B169" s="5">
        <f t="shared" ref="B169:I169" si="35">+SUM(B163:B168)</f>
        <v>2176</v>
      </c>
      <c r="C169" s="5">
        <f t="shared" si="35"/>
        <v>2458</v>
      </c>
      <c r="D169" s="5">
        <f t="shared" si="35"/>
        <v>2626</v>
      </c>
      <c r="E169" s="5">
        <f t="shared" si="35"/>
        <v>2889</v>
      </c>
      <c r="F169" s="5">
        <f t="shared" si="35"/>
        <v>2971</v>
      </c>
      <c r="G169" s="5">
        <f t="shared" si="35"/>
        <v>2870</v>
      </c>
      <c r="H169" s="5">
        <f t="shared" si="35"/>
        <v>2971</v>
      </c>
      <c r="I169" s="5">
        <f t="shared" si="35"/>
        <v>2925</v>
      </c>
    </row>
    <row r="170" spans="1:9" x14ac:dyDescent="0.2">
      <c r="A170" s="2" t="s">
        <v>105</v>
      </c>
      <c r="B170" s="3">
        <v>122</v>
      </c>
      <c r="C170" s="3">
        <v>125</v>
      </c>
      <c r="D170" s="3">
        <v>125</v>
      </c>
      <c r="E170" s="3">
        <v>115</v>
      </c>
      <c r="F170" s="3">
        <v>100</v>
      </c>
      <c r="G170" s="3">
        <v>80</v>
      </c>
      <c r="H170" s="3">
        <v>63</v>
      </c>
      <c r="I170" s="3">
        <v>49</v>
      </c>
    </row>
    <row r="171" spans="1:9" x14ac:dyDescent="0.2">
      <c r="A171" s="2" t="s">
        <v>109</v>
      </c>
      <c r="B171" s="3">
        <v>713</v>
      </c>
      <c r="C171" s="3">
        <v>937</v>
      </c>
      <c r="D171" s="3">
        <v>1238</v>
      </c>
      <c r="E171" s="3">
        <v>1450</v>
      </c>
      <c r="F171" s="3">
        <v>1673</v>
      </c>
      <c r="G171" s="3">
        <v>1916</v>
      </c>
      <c r="H171" s="3">
        <v>1870</v>
      </c>
      <c r="I171" s="3">
        <v>1817</v>
      </c>
    </row>
    <row r="172" spans="1:9" ht="16" thickBot="1" x14ac:dyDescent="0.25">
      <c r="A172" s="6" t="s">
        <v>121</v>
      </c>
      <c r="B172" s="7">
        <f t="shared" ref="B172:H172" si="36">+SUM(B169:B171)</f>
        <v>3011</v>
      </c>
      <c r="C172" s="7">
        <f t="shared" si="36"/>
        <v>3520</v>
      </c>
      <c r="D172" s="7">
        <f t="shared" si="36"/>
        <v>3989</v>
      </c>
      <c r="E172" s="7">
        <f t="shared" si="36"/>
        <v>4454</v>
      </c>
      <c r="F172" s="7">
        <f t="shared" si="36"/>
        <v>4744</v>
      </c>
      <c r="G172" s="7">
        <f t="shared" si="36"/>
        <v>4866</v>
      </c>
      <c r="H172" s="7">
        <f t="shared" si="36"/>
        <v>4904</v>
      </c>
      <c r="I172" s="7">
        <f>+SUM(I169:I171)</f>
        <v>4791</v>
      </c>
    </row>
    <row r="173" spans="1:9" ht="16" thickTop="1" x14ac:dyDescent="0.2">
      <c r="A173" s="12" t="s">
        <v>112</v>
      </c>
      <c r="B173" s="13">
        <f t="shared" ref="B173:H173" si="37">+B172-B31</f>
        <v>0</v>
      </c>
      <c r="C173" s="13">
        <f t="shared" si="37"/>
        <v>0</v>
      </c>
      <c r="D173" s="13">
        <f t="shared" si="37"/>
        <v>0</v>
      </c>
      <c r="E173" s="13">
        <f t="shared" si="37"/>
        <v>0</v>
      </c>
      <c r="F173" s="13">
        <f t="shared" si="37"/>
        <v>0</v>
      </c>
      <c r="G173" s="13">
        <f t="shared" si="37"/>
        <v>0</v>
      </c>
      <c r="H173" s="13">
        <f t="shared" si="37"/>
        <v>0</v>
      </c>
      <c r="I173" s="13">
        <f>+I172-I31</f>
        <v>0</v>
      </c>
    </row>
    <row r="174" spans="1:9" x14ac:dyDescent="0.2">
      <c r="A174" s="1" t="s">
        <v>123</v>
      </c>
    </row>
    <row r="175" spans="1:9" x14ac:dyDescent="0.2">
      <c r="A175" s="2" t="s">
        <v>101</v>
      </c>
      <c r="B175" s="3">
        <v>208</v>
      </c>
      <c r="C175" s="3">
        <v>242</v>
      </c>
      <c r="D175" s="3">
        <v>223</v>
      </c>
      <c r="E175" s="3">
        <v>196</v>
      </c>
      <c r="F175" s="3">
        <v>117</v>
      </c>
      <c r="G175" s="3">
        <v>110</v>
      </c>
      <c r="H175" s="3">
        <v>98</v>
      </c>
      <c r="I175" s="3">
        <v>146</v>
      </c>
    </row>
    <row r="176" spans="1:9" x14ac:dyDescent="0.2">
      <c r="A176" s="2" t="s">
        <v>102</v>
      </c>
      <c r="B176" s="3">
        <v>0</v>
      </c>
      <c r="C176" s="3">
        <v>234</v>
      </c>
      <c r="D176" s="3">
        <v>173</v>
      </c>
      <c r="E176" s="3">
        <v>240</v>
      </c>
      <c r="F176" s="3">
        <v>233</v>
      </c>
      <c r="G176" s="3">
        <v>139</v>
      </c>
      <c r="H176" s="3">
        <v>153</v>
      </c>
      <c r="I176" s="3">
        <v>197</v>
      </c>
    </row>
    <row r="177" spans="1:9" x14ac:dyDescent="0.2">
      <c r="A177" s="2" t="s">
        <v>103</v>
      </c>
      <c r="B177" s="3">
        <v>69</v>
      </c>
      <c r="C177" s="3">
        <v>44</v>
      </c>
      <c r="D177" s="3">
        <v>51</v>
      </c>
      <c r="E177" s="3">
        <v>76</v>
      </c>
      <c r="F177" s="3">
        <v>49</v>
      </c>
      <c r="G177" s="3">
        <v>28</v>
      </c>
      <c r="H177" s="3">
        <v>94</v>
      </c>
      <c r="I177" s="3">
        <v>78</v>
      </c>
    </row>
    <row r="178" spans="1:9" x14ac:dyDescent="0.2">
      <c r="A178" s="2" t="s">
        <v>119</v>
      </c>
      <c r="B178" s="3">
        <v>0</v>
      </c>
      <c r="C178" s="3">
        <v>62</v>
      </c>
      <c r="D178" s="3">
        <v>59</v>
      </c>
      <c r="E178" s="3">
        <v>49</v>
      </c>
      <c r="F178" s="3">
        <v>47</v>
      </c>
      <c r="G178" s="3">
        <v>41</v>
      </c>
      <c r="H178" s="3">
        <v>54</v>
      </c>
      <c r="I178" s="3">
        <v>56</v>
      </c>
    </row>
    <row r="179" spans="1:9" x14ac:dyDescent="0.2">
      <c r="A179" s="39" t="s">
        <v>145</v>
      </c>
      <c r="B179" s="3">
        <f>216+20+15+37</f>
        <v>288</v>
      </c>
      <c r="C179" s="3">
        <v>0</v>
      </c>
      <c r="D179" s="3">
        <v>0</v>
      </c>
      <c r="E179" s="3">
        <v>0</v>
      </c>
      <c r="F179" s="3">
        <v>0</v>
      </c>
      <c r="G179" s="3">
        <v>0</v>
      </c>
      <c r="H179" s="3">
        <v>0</v>
      </c>
      <c r="I179" s="3">
        <v>0</v>
      </c>
    </row>
    <row r="180" spans="1:9" x14ac:dyDescent="0.2">
      <c r="A180" s="2" t="s">
        <v>108</v>
      </c>
      <c r="B180" s="3">
        <v>225</v>
      </c>
      <c r="C180" s="3">
        <v>258</v>
      </c>
      <c r="D180" s="3">
        <v>278</v>
      </c>
      <c r="E180" s="3">
        <v>286</v>
      </c>
      <c r="F180" s="3">
        <v>278</v>
      </c>
      <c r="G180" s="3">
        <v>438</v>
      </c>
      <c r="H180" s="3">
        <v>278</v>
      </c>
      <c r="I180" s="3">
        <v>222</v>
      </c>
    </row>
    <row r="181" spans="1:9" x14ac:dyDescent="0.2">
      <c r="A181" s="4" t="s">
        <v>120</v>
      </c>
      <c r="B181" s="5">
        <f t="shared" ref="B181:I181" si="38">+SUM(B175:B180)</f>
        <v>790</v>
      </c>
      <c r="C181" s="5">
        <f t="shared" si="38"/>
        <v>840</v>
      </c>
      <c r="D181" s="5">
        <f t="shared" si="38"/>
        <v>784</v>
      </c>
      <c r="E181" s="5">
        <f t="shared" si="38"/>
        <v>847</v>
      </c>
      <c r="F181" s="5">
        <f t="shared" si="38"/>
        <v>724</v>
      </c>
      <c r="G181" s="5">
        <f t="shared" si="38"/>
        <v>756</v>
      </c>
      <c r="H181" s="5">
        <f t="shared" si="38"/>
        <v>677</v>
      </c>
      <c r="I181" s="5">
        <f t="shared" si="38"/>
        <v>699</v>
      </c>
    </row>
    <row r="182" spans="1:9" x14ac:dyDescent="0.2">
      <c r="A182" s="2" t="s">
        <v>105</v>
      </c>
      <c r="B182" s="3">
        <v>69</v>
      </c>
      <c r="C182" s="3">
        <v>39</v>
      </c>
      <c r="D182" s="3">
        <v>30</v>
      </c>
      <c r="E182" s="3">
        <v>22</v>
      </c>
      <c r="F182" s="3">
        <v>18</v>
      </c>
      <c r="G182" s="3">
        <v>12</v>
      </c>
      <c r="H182" s="3">
        <v>7</v>
      </c>
      <c r="I182" s="3">
        <v>9</v>
      </c>
    </row>
    <row r="183" spans="1:9" x14ac:dyDescent="0.2">
      <c r="A183" s="2" t="s">
        <v>109</v>
      </c>
      <c r="B183" s="3">
        <f>-(SUM(B181:B182)+B82)</f>
        <v>104</v>
      </c>
      <c r="C183" s="3">
        <f t="shared" ref="C183:I183" si="39">-(SUM(C181:C182)+C82)</f>
        <v>264</v>
      </c>
      <c r="D183" s="3">
        <f t="shared" si="39"/>
        <v>291</v>
      </c>
      <c r="E183" s="3">
        <f t="shared" si="39"/>
        <v>159</v>
      </c>
      <c r="F183" s="3">
        <f t="shared" si="39"/>
        <v>377</v>
      </c>
      <c r="G183" s="3">
        <f t="shared" si="39"/>
        <v>318</v>
      </c>
      <c r="H183" s="3">
        <f t="shared" si="39"/>
        <v>11</v>
      </c>
      <c r="I183" s="3">
        <f t="shared" si="39"/>
        <v>50</v>
      </c>
    </row>
    <row r="184" spans="1:9" ht="16" thickBot="1" x14ac:dyDescent="0.25">
      <c r="A184" s="6" t="s">
        <v>124</v>
      </c>
      <c r="B184" s="7">
        <f t="shared" ref="B184:H184" si="40">+SUM(B181:B183)</f>
        <v>963</v>
      </c>
      <c r="C184" s="7">
        <f t="shared" si="40"/>
        <v>1143</v>
      </c>
      <c r="D184" s="7">
        <f t="shared" si="40"/>
        <v>1105</v>
      </c>
      <c r="E184" s="7">
        <f t="shared" si="40"/>
        <v>1028</v>
      </c>
      <c r="F184" s="7">
        <f t="shared" si="40"/>
        <v>1119</v>
      </c>
      <c r="G184" s="7">
        <f t="shared" si="40"/>
        <v>1086</v>
      </c>
      <c r="H184" s="7">
        <f t="shared" si="40"/>
        <v>695</v>
      </c>
      <c r="I184" s="7">
        <f>+SUM(I181:I183)</f>
        <v>758</v>
      </c>
    </row>
    <row r="185" spans="1:9" ht="16" thickTop="1" x14ac:dyDescent="0.2">
      <c r="A185" s="12" t="s">
        <v>112</v>
      </c>
      <c r="B185" s="13">
        <f>+B184+B82</f>
        <v>0</v>
      </c>
      <c r="C185" s="13">
        <f t="shared" ref="C185:I185" si="41">+C184+C82</f>
        <v>0</v>
      </c>
      <c r="D185" s="13">
        <f t="shared" si="41"/>
        <v>0</v>
      </c>
      <c r="E185" s="13">
        <f t="shared" si="41"/>
        <v>0</v>
      </c>
      <c r="F185" s="13">
        <f t="shared" si="41"/>
        <v>0</v>
      </c>
      <c r="G185" s="13">
        <f t="shared" si="41"/>
        <v>0</v>
      </c>
      <c r="H185" s="13">
        <f t="shared" si="41"/>
        <v>0</v>
      </c>
      <c r="I185" s="13">
        <f t="shared" si="41"/>
        <v>0</v>
      </c>
    </row>
    <row r="186" spans="1:9" x14ac:dyDescent="0.2">
      <c r="A186" s="1" t="s">
        <v>125</v>
      </c>
    </row>
    <row r="187" spans="1:9" x14ac:dyDescent="0.2">
      <c r="A187" s="2" t="s">
        <v>101</v>
      </c>
      <c r="B187" s="3">
        <v>121</v>
      </c>
      <c r="C187" s="3">
        <v>133</v>
      </c>
      <c r="D187" s="3">
        <v>140</v>
      </c>
      <c r="E187" s="3">
        <v>160</v>
      </c>
      <c r="F187" s="3">
        <v>149</v>
      </c>
      <c r="G187" s="3">
        <v>148</v>
      </c>
      <c r="H187" s="3">
        <v>130</v>
      </c>
      <c r="I187" s="3">
        <v>124</v>
      </c>
    </row>
    <row r="188" spans="1:9" x14ac:dyDescent="0.2">
      <c r="A188" s="2" t="s">
        <v>102</v>
      </c>
      <c r="B188" s="3">
        <v>0</v>
      </c>
      <c r="C188" s="3">
        <v>85</v>
      </c>
      <c r="D188" s="3">
        <v>106</v>
      </c>
      <c r="E188" s="3">
        <v>116</v>
      </c>
      <c r="F188" s="3">
        <v>111</v>
      </c>
      <c r="G188" s="3">
        <v>132</v>
      </c>
      <c r="H188" s="3">
        <v>136</v>
      </c>
      <c r="I188" s="3">
        <v>134</v>
      </c>
    </row>
    <row r="189" spans="1:9" x14ac:dyDescent="0.2">
      <c r="A189" s="2" t="s">
        <v>103</v>
      </c>
      <c r="B189" s="3">
        <v>46</v>
      </c>
      <c r="C189" s="3">
        <v>48</v>
      </c>
      <c r="D189" s="3">
        <v>54</v>
      </c>
      <c r="E189" s="3">
        <v>56</v>
      </c>
      <c r="F189" s="3">
        <v>50</v>
      </c>
      <c r="G189" s="3">
        <v>44</v>
      </c>
      <c r="H189" s="3">
        <v>46</v>
      </c>
      <c r="I189" s="3">
        <v>41</v>
      </c>
    </row>
    <row r="190" spans="1:9" x14ac:dyDescent="0.2">
      <c r="A190" s="2" t="s">
        <v>107</v>
      </c>
      <c r="B190" s="3">
        <v>0</v>
      </c>
      <c r="C190" s="3">
        <v>42</v>
      </c>
      <c r="D190" s="3">
        <v>54</v>
      </c>
      <c r="E190" s="3">
        <v>55</v>
      </c>
      <c r="F190" s="3">
        <v>53</v>
      </c>
      <c r="G190" s="3">
        <v>46</v>
      </c>
      <c r="H190" s="3">
        <v>43</v>
      </c>
      <c r="I190" s="3">
        <v>42</v>
      </c>
    </row>
    <row r="191" spans="1:9" x14ac:dyDescent="0.2">
      <c r="A191" s="39" t="s">
        <v>145</v>
      </c>
      <c r="B191" s="3">
        <f>75+12+22+27</f>
        <v>136</v>
      </c>
      <c r="C191" s="3">
        <v>0</v>
      </c>
      <c r="D191" s="3">
        <v>0</v>
      </c>
      <c r="E191" s="3">
        <v>0</v>
      </c>
      <c r="F191" s="3">
        <v>0</v>
      </c>
      <c r="G191" s="3">
        <v>0</v>
      </c>
      <c r="H191" s="3">
        <v>0</v>
      </c>
      <c r="I191" s="3">
        <v>0</v>
      </c>
    </row>
    <row r="192" spans="1:9" x14ac:dyDescent="0.2">
      <c r="A192" s="2" t="s">
        <v>108</v>
      </c>
      <c r="B192" s="3">
        <v>210</v>
      </c>
      <c r="C192" s="3">
        <v>230</v>
      </c>
      <c r="D192" s="3">
        <v>233</v>
      </c>
      <c r="E192" s="3">
        <v>217</v>
      </c>
      <c r="F192" s="3">
        <v>195</v>
      </c>
      <c r="G192" s="3">
        <v>214</v>
      </c>
      <c r="H192" s="3">
        <v>222</v>
      </c>
      <c r="I192" s="3">
        <v>220</v>
      </c>
    </row>
    <row r="193" spans="1:9" x14ac:dyDescent="0.2">
      <c r="A193" s="4" t="s">
        <v>120</v>
      </c>
      <c r="B193" s="5">
        <f>+SUM(B187:B192)</f>
        <v>513</v>
      </c>
      <c r="C193" s="5">
        <f t="shared" ref="C193:I193" si="42">+SUM(C187:C192)</f>
        <v>538</v>
      </c>
      <c r="D193" s="5">
        <f t="shared" si="42"/>
        <v>587</v>
      </c>
      <c r="E193" s="5">
        <v>604</v>
      </c>
      <c r="F193" s="5">
        <f t="shared" si="42"/>
        <v>558</v>
      </c>
      <c r="G193" s="5">
        <f t="shared" si="42"/>
        <v>584</v>
      </c>
      <c r="H193" s="5">
        <f t="shared" si="42"/>
        <v>577</v>
      </c>
      <c r="I193" s="5">
        <f t="shared" si="42"/>
        <v>561</v>
      </c>
    </row>
    <row r="194" spans="1:9" x14ac:dyDescent="0.2">
      <c r="A194" s="2" t="s">
        <v>105</v>
      </c>
      <c r="B194" s="3">
        <v>18</v>
      </c>
      <c r="C194" s="3">
        <v>27</v>
      </c>
      <c r="D194" s="3">
        <v>28</v>
      </c>
      <c r="E194" s="3">
        <v>33</v>
      </c>
      <c r="F194" s="3">
        <v>31</v>
      </c>
      <c r="G194" s="3">
        <v>25</v>
      </c>
      <c r="H194" s="3">
        <v>26</v>
      </c>
      <c r="I194" s="3">
        <v>22</v>
      </c>
    </row>
    <row r="195" spans="1:9" x14ac:dyDescent="0.2">
      <c r="A195" s="2" t="s">
        <v>109</v>
      </c>
      <c r="B195" s="3">
        <v>75</v>
      </c>
      <c r="C195" s="3">
        <v>84</v>
      </c>
      <c r="D195" s="3">
        <v>91</v>
      </c>
      <c r="E195" s="3">
        <v>110</v>
      </c>
      <c r="F195" s="3">
        <v>116</v>
      </c>
      <c r="G195" s="3">
        <v>112</v>
      </c>
      <c r="H195" s="3">
        <v>141</v>
      </c>
      <c r="I195" s="3">
        <v>134</v>
      </c>
    </row>
    <row r="196" spans="1:9" ht="16" thickBot="1" x14ac:dyDescent="0.25">
      <c r="A196" s="6" t="s">
        <v>126</v>
      </c>
      <c r="B196" s="7">
        <f t="shared" ref="B196:H196" si="43">+SUM(B193:B195)</f>
        <v>606</v>
      </c>
      <c r="C196" s="7">
        <f t="shared" si="43"/>
        <v>649</v>
      </c>
      <c r="D196" s="7">
        <f t="shared" si="43"/>
        <v>706</v>
      </c>
      <c r="E196" s="7">
        <f t="shared" si="43"/>
        <v>747</v>
      </c>
      <c r="F196" s="7">
        <f t="shared" si="43"/>
        <v>705</v>
      </c>
      <c r="G196" s="7">
        <f t="shared" si="43"/>
        <v>721</v>
      </c>
      <c r="H196" s="7">
        <f t="shared" si="43"/>
        <v>744</v>
      </c>
      <c r="I196" s="7">
        <f>+SUM(I193:I195)</f>
        <v>717</v>
      </c>
    </row>
    <row r="197" spans="1:9" ht="16" thickTop="1" x14ac:dyDescent="0.2">
      <c r="A197" s="12" t="s">
        <v>112</v>
      </c>
      <c r="B197" s="13">
        <f t="shared" ref="B197:H197" si="44">+B196-B66</f>
        <v>0</v>
      </c>
      <c r="C197" s="13">
        <f t="shared" si="44"/>
        <v>0</v>
      </c>
      <c r="D197" s="13">
        <f t="shared" si="44"/>
        <v>0</v>
      </c>
      <c r="E197" s="13">
        <f t="shared" si="44"/>
        <v>0</v>
      </c>
      <c r="F197" s="13">
        <f t="shared" si="44"/>
        <v>0</v>
      </c>
      <c r="G197" s="13">
        <f t="shared" si="44"/>
        <v>0</v>
      </c>
      <c r="H197" s="13">
        <f t="shared" si="44"/>
        <v>0</v>
      </c>
      <c r="I197" s="13">
        <f>+I196-I66</f>
        <v>0</v>
      </c>
    </row>
    <row r="198" spans="1:9" x14ac:dyDescent="0.2">
      <c r="A198" s="14" t="s">
        <v>127</v>
      </c>
      <c r="B198" s="14"/>
      <c r="C198" s="14"/>
      <c r="D198" s="14"/>
      <c r="E198" s="14"/>
      <c r="F198" s="14"/>
      <c r="G198" s="14"/>
      <c r="H198" s="14"/>
      <c r="I198" s="14"/>
    </row>
    <row r="199" spans="1:9" x14ac:dyDescent="0.2">
      <c r="A199" s="29" t="s">
        <v>132</v>
      </c>
    </row>
    <row r="200" spans="1:9" x14ac:dyDescent="0.2">
      <c r="A200" s="33" t="s">
        <v>101</v>
      </c>
      <c r="B200" s="41">
        <v>0.12</v>
      </c>
      <c r="C200" s="41">
        <f t="shared" ref="B200:H200" si="45">(C109-B109)/B109</f>
        <v>7.4526928675400297E-2</v>
      </c>
      <c r="D200" s="41">
        <f t="shared" si="45"/>
        <v>3.061500948252506E-2</v>
      </c>
      <c r="E200" s="41">
        <f t="shared" si="45"/>
        <v>-2.3725026288117772E-2</v>
      </c>
      <c r="F200" s="41">
        <f t="shared" si="45"/>
        <v>7.0481319421070346E-2</v>
      </c>
      <c r="G200" s="41">
        <f t="shared" si="45"/>
        <v>-8.9171173437303478E-2</v>
      </c>
      <c r="H200" s="41">
        <f t="shared" si="45"/>
        <v>0.18606738470035902</v>
      </c>
      <c r="I200" s="41">
        <f>(I109-H109)/H109</f>
        <v>6.8339251411607196E-2</v>
      </c>
    </row>
    <row r="201" spans="1:9" x14ac:dyDescent="0.2">
      <c r="A201" s="31" t="s">
        <v>114</v>
      </c>
      <c r="B201" s="42">
        <v>0.13</v>
      </c>
      <c r="C201" s="42">
        <f t="shared" ref="B201:H201" si="46">(C110-B110)/B110</f>
        <v>9.3228309428638606E-2</v>
      </c>
      <c r="D201" s="42">
        <f t="shared" si="46"/>
        <v>4.1402301322722872E-2</v>
      </c>
      <c r="E201" s="42">
        <f t="shared" si="46"/>
        <v>-3.7381247418422137E-2</v>
      </c>
      <c r="F201" s="42">
        <f t="shared" si="46"/>
        <v>7.7558463848959452E-2</v>
      </c>
      <c r="G201" s="42">
        <f t="shared" si="46"/>
        <v>-7.1279243404678949E-2</v>
      </c>
      <c r="H201" s="42">
        <f t="shared" si="46"/>
        <v>0.24815092721620752</v>
      </c>
      <c r="I201" s="42">
        <f t="shared" ref="H201:I215" si="47">(I110-H110)/H110</f>
        <v>5.015458605290278E-2</v>
      </c>
    </row>
    <row r="202" spans="1:9" x14ac:dyDescent="0.2">
      <c r="A202" s="31" t="s">
        <v>115</v>
      </c>
      <c r="B202" s="42">
        <v>0.12</v>
      </c>
      <c r="C202" s="42">
        <f t="shared" ref="B202:H202" si="48">(C111-B111)/B111</f>
        <v>7.6190476190476197E-2</v>
      </c>
      <c r="D202" s="42">
        <f t="shared" si="48"/>
        <v>2.9498525073746312E-2</v>
      </c>
      <c r="E202" s="42">
        <f t="shared" si="48"/>
        <v>1.0642652476463364E-2</v>
      </c>
      <c r="F202" s="42">
        <f t="shared" si="48"/>
        <v>6.5208586472255969E-2</v>
      </c>
      <c r="G202" s="42">
        <f t="shared" si="48"/>
        <v>-0.11806083650190113</v>
      </c>
      <c r="H202" s="42">
        <f t="shared" si="48"/>
        <v>8.3854278939426596E-2</v>
      </c>
      <c r="I202" s="42">
        <f t="shared" si="47"/>
        <v>9.2283214001591091E-2</v>
      </c>
    </row>
    <row r="203" spans="1:9" x14ac:dyDescent="0.2">
      <c r="A203" s="31" t="s">
        <v>116</v>
      </c>
      <c r="B203" s="42">
        <v>-0.05</v>
      </c>
      <c r="C203" s="42">
        <f t="shared" ref="B203:H203" si="49">(C112-B112)/B112</f>
        <v>-0.12742718446601942</v>
      </c>
      <c r="D203" s="42">
        <f t="shared" si="49"/>
        <v>-0.10152990264255911</v>
      </c>
      <c r="E203" s="42">
        <f t="shared" si="49"/>
        <v>-7.8947368421052627E-2</v>
      </c>
      <c r="F203" s="42">
        <f t="shared" si="49"/>
        <v>3.3613445378151263E-3</v>
      </c>
      <c r="G203" s="42">
        <f t="shared" si="49"/>
        <v>-0.135678391959799</v>
      </c>
      <c r="H203" s="42">
        <f t="shared" si="49"/>
        <v>-1.7441860465116279E-2</v>
      </c>
      <c r="I203" s="42">
        <f t="shared" si="47"/>
        <v>0.24852071005917159</v>
      </c>
    </row>
    <row r="204" spans="1:9" x14ac:dyDescent="0.2">
      <c r="A204" s="33" t="s">
        <v>102</v>
      </c>
      <c r="B204" s="41"/>
      <c r="C204" s="41"/>
      <c r="D204" s="41">
        <v>0.05</v>
      </c>
      <c r="E204" s="41">
        <v>0.16</v>
      </c>
      <c r="F204" s="41">
        <f t="shared" ref="B204:H204" si="50">(F113-E113)/E113</f>
        <v>6.1674962129409219E-2</v>
      </c>
      <c r="G204" s="41">
        <f t="shared" si="50"/>
        <v>-4.7390949857317573E-2</v>
      </c>
      <c r="H204" s="41">
        <f t="shared" si="50"/>
        <v>0.22563389322777361</v>
      </c>
      <c r="I204" s="41">
        <f t="shared" si="47"/>
        <v>8.9298184357541902E-2</v>
      </c>
    </row>
    <row r="205" spans="1:9" x14ac:dyDescent="0.2">
      <c r="A205" s="31" t="s">
        <v>114</v>
      </c>
      <c r="B205" s="42"/>
      <c r="C205" s="42"/>
      <c r="D205" s="42">
        <v>0.03</v>
      </c>
      <c r="E205" s="42">
        <v>0.13</v>
      </c>
      <c r="F205" s="42">
        <f t="shared" ref="B205:H205" si="51">(F114-E114)/E114</f>
        <v>7.114893617021277E-2</v>
      </c>
      <c r="G205" s="42">
        <f t="shared" si="51"/>
        <v>-6.3721595423486418E-2</v>
      </c>
      <c r="H205" s="42">
        <f t="shared" si="51"/>
        <v>0.18295994568906992</v>
      </c>
      <c r="I205" s="42">
        <f t="shared" si="47"/>
        <v>5.9971305595408898E-2</v>
      </c>
    </row>
    <row r="206" spans="1:9" x14ac:dyDescent="0.2">
      <c r="A206" s="31" t="s">
        <v>115</v>
      </c>
      <c r="B206" s="42"/>
      <c r="C206" s="42"/>
      <c r="D206" s="42">
        <v>0.11</v>
      </c>
      <c r="E206" s="42">
        <v>0.23</v>
      </c>
      <c r="F206" s="42">
        <f t="shared" ref="B206:H206" si="52">(F115-E115)/E115</f>
        <v>0.05</v>
      </c>
      <c r="G206" s="42">
        <f t="shared" si="52"/>
        <v>-1.101392938127632E-2</v>
      </c>
      <c r="H206" s="42">
        <f t="shared" si="52"/>
        <v>0.30887651490337376</v>
      </c>
      <c r="I206" s="42">
        <f t="shared" si="47"/>
        <v>0.13288288288288289</v>
      </c>
    </row>
    <row r="207" spans="1:9" x14ac:dyDescent="0.2">
      <c r="A207" s="31" t="s">
        <v>116</v>
      </c>
      <c r="B207" s="42"/>
      <c r="C207" s="42"/>
      <c r="D207" s="42">
        <v>0.02</v>
      </c>
      <c r="E207" s="42">
        <v>0.11</v>
      </c>
      <c r="F207" s="42">
        <f t="shared" ref="B207:H222" si="53">(F116-E116)/E116</f>
        <v>1.1709601873536301E-2</v>
      </c>
      <c r="G207" s="42">
        <f t="shared" si="53"/>
        <v>-6.9444444444444448E-2</v>
      </c>
      <c r="H207" s="42">
        <f t="shared" si="53"/>
        <v>0.21890547263681592</v>
      </c>
      <c r="I207" s="42">
        <f t="shared" si="47"/>
        <v>0.15102040816326531</v>
      </c>
    </row>
    <row r="208" spans="1:9" x14ac:dyDescent="0.2">
      <c r="A208" s="33" t="s">
        <v>103</v>
      </c>
      <c r="B208" s="41">
        <v>0.18</v>
      </c>
      <c r="C208" s="41">
        <f t="shared" si="53"/>
        <v>0.23410498858819692</v>
      </c>
      <c r="D208" s="41">
        <f t="shared" si="53"/>
        <v>0.11941875825627477</v>
      </c>
      <c r="E208" s="41">
        <f t="shared" si="53"/>
        <v>0.21170639603493038</v>
      </c>
      <c r="F208" s="41">
        <f t="shared" si="53"/>
        <v>0.20919361121932217</v>
      </c>
      <c r="G208" s="41">
        <f t="shared" si="53"/>
        <v>7.5869845360824736E-2</v>
      </c>
      <c r="H208" s="41">
        <f t="shared" si="53"/>
        <v>0.24120377301991316</v>
      </c>
      <c r="I208" s="41">
        <f t="shared" ref="I208:I232" si="54">(I117-H117)/H117</f>
        <v>-8.9626055488540413E-2</v>
      </c>
    </row>
    <row r="209" spans="1:9" x14ac:dyDescent="0.2">
      <c r="A209" s="31" t="s">
        <v>114</v>
      </c>
      <c r="B209" s="42">
        <v>0.26</v>
      </c>
      <c r="C209" s="42">
        <f t="shared" si="53"/>
        <v>0.28918650793650796</v>
      </c>
      <c r="D209" s="42">
        <f t="shared" si="53"/>
        <v>0.12350904193920739</v>
      </c>
      <c r="E209" s="42">
        <f t="shared" si="53"/>
        <v>0.19726027397260273</v>
      </c>
      <c r="F209" s="42">
        <f t="shared" si="53"/>
        <v>0.21910755148741418</v>
      </c>
      <c r="G209" s="42">
        <f t="shared" si="53"/>
        <v>8.7517597372125763E-2</v>
      </c>
      <c r="H209" s="42">
        <f t="shared" si="53"/>
        <v>0.24012944983818771</v>
      </c>
      <c r="I209" s="42">
        <f t="shared" si="54"/>
        <v>-5.7759220598469031E-2</v>
      </c>
    </row>
    <row r="210" spans="1:9" x14ac:dyDescent="0.2">
      <c r="A210" s="31" t="s">
        <v>115</v>
      </c>
      <c r="B210" s="42">
        <v>0.06</v>
      </c>
      <c r="C210" s="42">
        <f t="shared" si="53"/>
        <v>0.14054054054054055</v>
      </c>
      <c r="D210" s="42">
        <f t="shared" si="53"/>
        <v>0.12606635071090047</v>
      </c>
      <c r="E210" s="42">
        <f t="shared" si="53"/>
        <v>0.26936026936026936</v>
      </c>
      <c r="F210" s="42">
        <f t="shared" si="53"/>
        <v>0.19893899204244031</v>
      </c>
      <c r="G210" s="42">
        <f t="shared" si="53"/>
        <v>4.8672566371681415E-2</v>
      </c>
      <c r="H210" s="42">
        <f t="shared" si="53"/>
        <v>0.2378691983122363</v>
      </c>
      <c r="I210" s="42">
        <f t="shared" si="54"/>
        <v>-0.17426501917341286</v>
      </c>
    </row>
    <row r="211" spans="1:9" x14ac:dyDescent="0.2">
      <c r="A211" s="31" t="s">
        <v>116</v>
      </c>
      <c r="B211" s="42">
        <v>0</v>
      </c>
      <c r="C211" s="42">
        <f t="shared" si="53"/>
        <v>3.968253968253968E-2</v>
      </c>
      <c r="D211" s="42">
        <f t="shared" si="53"/>
        <v>-1.5267175572519083E-2</v>
      </c>
      <c r="E211" s="42">
        <f t="shared" si="53"/>
        <v>7.7519379844961239E-3</v>
      </c>
      <c r="F211" s="42">
        <f t="shared" si="53"/>
        <v>6.1538461538461542E-2</v>
      </c>
      <c r="G211" s="42">
        <f t="shared" si="53"/>
        <v>7.2463768115942032E-2</v>
      </c>
      <c r="H211" s="42">
        <f t="shared" si="53"/>
        <v>0.31756756756756754</v>
      </c>
      <c r="I211" s="42">
        <f t="shared" si="54"/>
        <v>-1.0256410256410256E-2</v>
      </c>
    </row>
    <row r="212" spans="1:9" x14ac:dyDescent="0.2">
      <c r="A212" s="33" t="s">
        <v>107</v>
      </c>
      <c r="B212" s="41"/>
      <c r="C212" s="41"/>
      <c r="D212" s="41">
        <v>0.1</v>
      </c>
      <c r="E212" s="41">
        <v>0.09</v>
      </c>
      <c r="F212" s="41">
        <f t="shared" si="53"/>
        <v>1.7034456058846303E-2</v>
      </c>
      <c r="G212" s="41">
        <f t="shared" si="53"/>
        <v>-4.3014845831747243E-2</v>
      </c>
      <c r="H212" s="41">
        <f t="shared" si="53"/>
        <v>6.2649164677804292E-2</v>
      </c>
      <c r="I212" s="41">
        <f t="shared" si="54"/>
        <v>0.11454239191465469</v>
      </c>
    </row>
    <row r="213" spans="1:9" x14ac:dyDescent="0.2">
      <c r="A213" s="31" t="s">
        <v>114</v>
      </c>
      <c r="B213" s="42"/>
      <c r="C213" s="42"/>
      <c r="D213" s="42">
        <v>0.12</v>
      </c>
      <c r="E213" s="42">
        <v>0.09</v>
      </c>
      <c r="F213" s="42">
        <f t="shared" si="53"/>
        <v>1.3146853146853148E-2</v>
      </c>
      <c r="G213" s="42">
        <f t="shared" si="53"/>
        <v>-4.7763666482606291E-2</v>
      </c>
      <c r="H213" s="42">
        <f t="shared" si="53"/>
        <v>6.0887213685126125E-2</v>
      </c>
      <c r="I213" s="42">
        <f t="shared" si="54"/>
        <v>0.1235310194042088</v>
      </c>
    </row>
    <row r="214" spans="1:9" x14ac:dyDescent="0.2">
      <c r="A214" s="31" t="s">
        <v>115</v>
      </c>
      <c r="B214" s="42"/>
      <c r="C214" s="42"/>
      <c r="D214" s="42">
        <v>0.06</v>
      </c>
      <c r="E214" s="42">
        <v>0.14000000000000001</v>
      </c>
      <c r="F214" s="42">
        <f t="shared" si="53"/>
        <v>3.5634743875278395E-2</v>
      </c>
      <c r="G214" s="42">
        <f t="shared" si="53"/>
        <v>-2.1505376344086023E-2</v>
      </c>
      <c r="H214" s="42">
        <f t="shared" si="53"/>
        <v>9.4505494505494503E-2</v>
      </c>
      <c r="I214" s="42">
        <f t="shared" si="54"/>
        <v>7.7643908969210168E-2</v>
      </c>
    </row>
    <row r="215" spans="1:9" ht="16" customHeight="1" x14ac:dyDescent="0.2">
      <c r="A215" s="31" t="s">
        <v>116</v>
      </c>
      <c r="B215" s="42"/>
      <c r="C215" s="42"/>
      <c r="D215" s="42">
        <v>-0.01</v>
      </c>
      <c r="E215" s="42">
        <v>-0.09</v>
      </c>
      <c r="F215" s="42">
        <f t="shared" si="53"/>
        <v>-2.8688524590163935E-2</v>
      </c>
      <c r="G215" s="42">
        <f t="shared" si="53"/>
        <v>-9.7046413502109699E-2</v>
      </c>
      <c r="H215" s="42">
        <f t="shared" si="53"/>
        <v>-0.11214953271028037</v>
      </c>
      <c r="I215" s="42">
        <f t="shared" si="54"/>
        <v>0.23157894736842105</v>
      </c>
    </row>
    <row r="216" spans="1:9" x14ac:dyDescent="0.2">
      <c r="A216" s="33" t="s">
        <v>141</v>
      </c>
      <c r="B216" s="41">
        <v>0.15</v>
      </c>
      <c r="C216" s="41">
        <f t="shared" si="53"/>
        <v>3.1375985977212972E-2</v>
      </c>
      <c r="D216" s="41"/>
      <c r="E216" s="41"/>
      <c r="F216" s="41"/>
      <c r="G216" s="41"/>
      <c r="H216" s="41"/>
      <c r="I216" s="41"/>
    </row>
    <row r="217" spans="1:9" x14ac:dyDescent="0.2">
      <c r="A217" s="31" t="s">
        <v>114</v>
      </c>
      <c r="B217" s="42">
        <v>0.17</v>
      </c>
      <c r="C217" s="42">
        <f t="shared" si="53"/>
        <v>2.8121775025799794E-2</v>
      </c>
      <c r="D217" s="42"/>
      <c r="E217" s="42"/>
      <c r="F217" s="42"/>
      <c r="G217" s="42"/>
      <c r="H217" s="42"/>
      <c r="I217" s="42"/>
    </row>
    <row r="218" spans="1:9" x14ac:dyDescent="0.2">
      <c r="A218" s="31" t="s">
        <v>115</v>
      </c>
      <c r="B218" s="42">
        <v>0.09</v>
      </c>
      <c r="C218" s="42">
        <f t="shared" si="53"/>
        <v>4.8969072164948453E-2</v>
      </c>
      <c r="D218" s="42"/>
      <c r="E218" s="42"/>
      <c r="F218" s="42"/>
      <c r="G218" s="42"/>
      <c r="H218" s="42"/>
      <c r="I218" s="42"/>
    </row>
    <row r="219" spans="1:9" x14ac:dyDescent="0.2">
      <c r="A219" s="31" t="s">
        <v>116</v>
      </c>
      <c r="B219" s="42">
        <v>0.09</v>
      </c>
      <c r="C219" s="42">
        <f t="shared" si="53"/>
        <v>-2.1660649819494584E-2</v>
      </c>
      <c r="D219" s="42"/>
      <c r="E219" s="42"/>
      <c r="F219" s="42"/>
      <c r="G219" s="42"/>
      <c r="H219" s="42"/>
      <c r="I219" s="42"/>
    </row>
    <row r="220" spans="1:9" x14ac:dyDescent="0.2">
      <c r="A220" s="33" t="s">
        <v>142</v>
      </c>
      <c r="B220" s="41">
        <v>0.02</v>
      </c>
      <c r="C220" s="41">
        <f t="shared" si="53"/>
        <v>7.0372976776917661E-3</v>
      </c>
      <c r="D220" s="41"/>
      <c r="E220" s="41"/>
      <c r="F220" s="41"/>
      <c r="G220" s="41"/>
      <c r="H220" s="41"/>
      <c r="I220" s="41"/>
    </row>
    <row r="221" spans="1:9" x14ac:dyDescent="0.2">
      <c r="A221" s="31" t="s">
        <v>114</v>
      </c>
      <c r="B221" s="42">
        <v>0.08</v>
      </c>
      <c r="C221" s="42">
        <f t="shared" si="53"/>
        <v>6.6505441354292621E-2</v>
      </c>
      <c r="D221" s="42"/>
      <c r="E221" s="42"/>
      <c r="F221" s="42"/>
      <c r="G221" s="42"/>
      <c r="H221" s="42"/>
      <c r="I221" s="42"/>
    </row>
    <row r="222" spans="1:9" x14ac:dyDescent="0.2">
      <c r="A222" s="31" t="s">
        <v>115</v>
      </c>
      <c r="B222" s="42">
        <v>-0.06</v>
      </c>
      <c r="C222" s="42">
        <f t="shared" si="53"/>
        <v>-7.2144288577154311E-2</v>
      </c>
      <c r="D222" s="42"/>
      <c r="E222" s="42"/>
      <c r="F222" s="42"/>
      <c r="G222" s="42"/>
      <c r="H222" s="42"/>
      <c r="I222" s="42"/>
    </row>
    <row r="223" spans="1:9" x14ac:dyDescent="0.2">
      <c r="A223" s="31" t="s">
        <v>116</v>
      </c>
      <c r="B223" s="42">
        <v>0.03</v>
      </c>
      <c r="C223" s="42">
        <f t="shared" ref="B223:H232" si="55">(C132-B132)/B132</f>
        <v>-9.4736842105263161E-2</v>
      </c>
      <c r="D223" s="42"/>
      <c r="E223" s="42"/>
      <c r="F223" s="42"/>
      <c r="G223" s="42"/>
      <c r="H223" s="42"/>
      <c r="I223" s="42"/>
    </row>
    <row r="224" spans="1:9" x14ac:dyDescent="0.2">
      <c r="A224" s="33" t="s">
        <v>143</v>
      </c>
      <c r="B224" s="41">
        <v>-0.02</v>
      </c>
      <c r="C224" s="41">
        <f t="shared" si="55"/>
        <v>0.15099337748344371</v>
      </c>
      <c r="D224" s="41"/>
      <c r="E224" s="41"/>
      <c r="F224" s="41"/>
      <c r="G224" s="41"/>
      <c r="H224" s="41"/>
      <c r="I224" s="41"/>
    </row>
    <row r="225" spans="1:9" x14ac:dyDescent="0.2">
      <c r="A225" s="31" t="s">
        <v>114</v>
      </c>
      <c r="B225" s="42">
        <v>0.11</v>
      </c>
      <c r="C225" s="42">
        <f t="shared" si="55"/>
        <v>0.26106194690265488</v>
      </c>
      <c r="D225" s="42"/>
      <c r="E225" s="42"/>
      <c r="F225" s="42"/>
      <c r="G225" s="42"/>
      <c r="H225" s="42"/>
      <c r="I225" s="42"/>
    </row>
    <row r="226" spans="1:9" x14ac:dyDescent="0.2">
      <c r="A226" s="31" t="s">
        <v>115</v>
      </c>
      <c r="B226" s="42">
        <v>-0.17</v>
      </c>
      <c r="C226" s="42">
        <f t="shared" si="55"/>
        <v>-8.6956521739130436E-3</v>
      </c>
      <c r="D226" s="42"/>
      <c r="E226" s="42"/>
      <c r="F226" s="42"/>
      <c r="G226" s="42"/>
      <c r="H226" s="42"/>
      <c r="I226" s="42"/>
    </row>
    <row r="227" spans="1:9" x14ac:dyDescent="0.2">
      <c r="A227" s="31" t="s">
        <v>116</v>
      </c>
      <c r="B227" s="42">
        <v>-0.15</v>
      </c>
      <c r="C227" s="42">
        <f t="shared" si="55"/>
        <v>-2.7397260273972601E-2</v>
      </c>
      <c r="D227" s="42"/>
      <c r="E227" s="42"/>
      <c r="F227" s="42"/>
      <c r="G227" s="42"/>
      <c r="H227" s="42"/>
      <c r="I227" s="42"/>
    </row>
    <row r="228" spans="1:9" x14ac:dyDescent="0.2">
      <c r="A228" s="33" t="s">
        <v>144</v>
      </c>
      <c r="B228" s="41">
        <v>-0.01</v>
      </c>
      <c r="C228" s="41">
        <f t="shared" si="55"/>
        <v>-5.0538737814263726E-2</v>
      </c>
      <c r="D228" s="41"/>
      <c r="E228" s="41"/>
      <c r="F228" s="41"/>
      <c r="G228" s="41"/>
      <c r="H228" s="41"/>
      <c r="I228" s="41"/>
    </row>
    <row r="229" spans="1:9" x14ac:dyDescent="0.2">
      <c r="A229" s="31" t="s">
        <v>114</v>
      </c>
      <c r="B229" s="42">
        <v>0</v>
      </c>
      <c r="C229" s="42">
        <f t="shared" si="55"/>
        <v>-3.9757667550170392E-2</v>
      </c>
      <c r="D229" s="42"/>
      <c r="E229" s="42"/>
      <c r="F229" s="42"/>
      <c r="G229" s="42"/>
      <c r="H229" s="42"/>
      <c r="I229" s="42"/>
    </row>
    <row r="230" spans="1:9" x14ac:dyDescent="0.2">
      <c r="A230" s="31" t="s">
        <v>115</v>
      </c>
      <c r="B230" s="42">
        <v>-0.04</v>
      </c>
      <c r="C230" s="42">
        <f t="shared" si="55"/>
        <v>-7.2477962781586677E-2</v>
      </c>
      <c r="D230" s="42"/>
      <c r="E230" s="42"/>
      <c r="F230" s="42"/>
      <c r="G230" s="42"/>
      <c r="H230" s="42"/>
      <c r="I230" s="42"/>
    </row>
    <row r="231" spans="1:9" ht="16" customHeight="1" x14ac:dyDescent="0.2">
      <c r="A231" s="31" t="s">
        <v>116</v>
      </c>
      <c r="B231" s="42">
        <v>-0.04</v>
      </c>
      <c r="C231" s="42">
        <f t="shared" si="55"/>
        <v>-7.6271186440677971E-2</v>
      </c>
      <c r="D231" s="42"/>
      <c r="E231" s="42"/>
      <c r="F231" s="42"/>
      <c r="G231" s="42"/>
      <c r="H231" s="42"/>
      <c r="I231" s="42"/>
    </row>
    <row r="232" spans="1:9" x14ac:dyDescent="0.2">
      <c r="A232" s="33" t="s">
        <v>108</v>
      </c>
      <c r="B232" s="41">
        <v>-0.08</v>
      </c>
      <c r="C232" s="41">
        <f t="shared" si="55"/>
        <v>-0.36521739130434783</v>
      </c>
      <c r="D232" s="41">
        <f t="shared" si="55"/>
        <v>0</v>
      </c>
      <c r="E232" s="41">
        <f t="shared" si="55"/>
        <v>0.20547945205479451</v>
      </c>
      <c r="F232" s="41">
        <f t="shared" si="55"/>
        <v>-0.52272727272727271</v>
      </c>
      <c r="G232" s="41">
        <f t="shared" si="55"/>
        <v>-0.2857142857142857</v>
      </c>
      <c r="H232" s="41">
        <f t="shared" si="55"/>
        <v>-0.16666666666666666</v>
      </c>
      <c r="I232" s="41">
        <f t="shared" si="54"/>
        <v>3.08</v>
      </c>
    </row>
    <row r="233" spans="1:9" x14ac:dyDescent="0.2">
      <c r="A233" s="34" t="s">
        <v>104</v>
      </c>
      <c r="B233" s="43">
        <v>0.1</v>
      </c>
      <c r="C233" s="43">
        <f t="shared" ref="B233:H233" si="56">(C142-B142)/B142</f>
        <v>6.2924636772237905E-2</v>
      </c>
      <c r="D233" s="43">
        <f t="shared" si="56"/>
        <v>5.6577179008096501E-2</v>
      </c>
      <c r="E233" s="43">
        <f t="shared" si="56"/>
        <v>6.9866286104303038E-2</v>
      </c>
      <c r="F233" s="43">
        <f t="shared" si="56"/>
        <v>7.9251848629839056E-2</v>
      </c>
      <c r="G233" s="43">
        <f t="shared" si="56"/>
        <v>-4.4333387070772209E-2</v>
      </c>
      <c r="H233" s="43">
        <f t="shared" si="56"/>
        <v>0.18907444894286998</v>
      </c>
      <c r="I233" s="43">
        <f>(I142-H142)/H142</f>
        <v>5.0670323694228359E-2</v>
      </c>
    </row>
    <row r="234" spans="1:9" x14ac:dyDescent="0.2">
      <c r="A234" s="33" t="s">
        <v>105</v>
      </c>
      <c r="B234" s="41">
        <v>0.18</v>
      </c>
      <c r="C234" s="41">
        <f t="shared" ref="C234:H234" si="57">(C143-B143)/B143</f>
        <v>-1.3622603430877902E-2</v>
      </c>
      <c r="D234" s="41">
        <f t="shared" si="57"/>
        <v>4.4501278772378514E-2</v>
      </c>
      <c r="E234" s="41">
        <f t="shared" si="57"/>
        <v>-7.6395690499510283E-2</v>
      </c>
      <c r="F234" s="41">
        <f t="shared" si="57"/>
        <v>1.0604453870625663E-2</v>
      </c>
      <c r="G234" s="41">
        <f t="shared" si="57"/>
        <v>-3.1479538300104928E-2</v>
      </c>
      <c r="H234" s="41">
        <f t="shared" si="57"/>
        <v>0.19447453954496208</v>
      </c>
      <c r="I234" s="41">
        <f>(I143-H143)/H143</f>
        <v>6.3945578231292516E-2</v>
      </c>
    </row>
    <row r="235" spans="1:9" x14ac:dyDescent="0.2">
      <c r="A235" s="31" t="s">
        <v>114</v>
      </c>
      <c r="B235" s="46">
        <v>0</v>
      </c>
      <c r="C235" s="46">
        <v>0</v>
      </c>
      <c r="D235" s="46">
        <v>0</v>
      </c>
      <c r="E235" s="46">
        <v>0</v>
      </c>
      <c r="F235" s="42">
        <v>0.03</v>
      </c>
      <c r="G235" s="42">
        <v>-0.01</v>
      </c>
      <c r="H235" s="42">
        <v>0.21</v>
      </c>
      <c r="I235" s="42">
        <v>0.05</v>
      </c>
    </row>
    <row r="236" spans="1:9" x14ac:dyDescent="0.2">
      <c r="A236" s="31" t="s">
        <v>115</v>
      </c>
      <c r="B236" s="46">
        <v>0</v>
      </c>
      <c r="C236" s="46">
        <v>0</v>
      </c>
      <c r="D236" s="46">
        <v>0</v>
      </c>
      <c r="E236" s="46">
        <v>0</v>
      </c>
      <c r="F236" s="42">
        <v>-0.18</v>
      </c>
      <c r="G236" s="42">
        <v>-0.25</v>
      </c>
      <c r="H236" s="42">
        <v>0.17</v>
      </c>
      <c r="I236" s="42">
        <v>-0.01</v>
      </c>
    </row>
    <row r="237" spans="1:9" x14ac:dyDescent="0.2">
      <c r="A237" s="31" t="s">
        <v>116</v>
      </c>
      <c r="B237" s="46">
        <v>0</v>
      </c>
      <c r="C237" s="46">
        <v>0</v>
      </c>
      <c r="D237" s="46">
        <v>0</v>
      </c>
      <c r="E237" s="46">
        <v>0</v>
      </c>
      <c r="F237" s="42">
        <v>-0.14000000000000001</v>
      </c>
      <c r="G237" s="42">
        <v>0.04</v>
      </c>
      <c r="H237" s="42">
        <v>0.16</v>
      </c>
      <c r="I237" s="42">
        <v>-0.1</v>
      </c>
    </row>
    <row r="238" spans="1:9" x14ac:dyDescent="0.2">
      <c r="A238" s="31" t="s">
        <v>122</v>
      </c>
      <c r="B238" s="46">
        <v>0</v>
      </c>
      <c r="C238" s="46">
        <v>0</v>
      </c>
      <c r="D238" s="46">
        <v>0</v>
      </c>
      <c r="E238" s="46">
        <v>0</v>
      </c>
      <c r="F238" s="42">
        <v>0.03</v>
      </c>
      <c r="G238" s="42">
        <v>-0.15</v>
      </c>
      <c r="H238" s="42">
        <v>-0.04</v>
      </c>
      <c r="I238" s="42">
        <v>0.43</v>
      </c>
    </row>
    <row r="239" spans="1:9" x14ac:dyDescent="0.2">
      <c r="A239" s="30" t="s">
        <v>109</v>
      </c>
      <c r="B239" s="42">
        <v>0</v>
      </c>
      <c r="C239" s="42">
        <v>0</v>
      </c>
      <c r="D239" s="42">
        <v>0</v>
      </c>
      <c r="E239" s="42">
        <v>0</v>
      </c>
      <c r="F239" s="42">
        <v>0</v>
      </c>
      <c r="G239" s="42">
        <v>0</v>
      </c>
      <c r="H239" s="42">
        <v>0</v>
      </c>
      <c r="I239" s="42">
        <v>0</v>
      </c>
    </row>
    <row r="240" spans="1:9" ht="16" thickBot="1" x14ac:dyDescent="0.25">
      <c r="A240" s="32" t="s">
        <v>106</v>
      </c>
      <c r="B240" s="44">
        <v>0.14000000000000001</v>
      </c>
      <c r="C240" s="44">
        <v>0.12</v>
      </c>
      <c r="D240" s="44">
        <v>0.08</v>
      </c>
      <c r="E240" s="44">
        <v>0.04</v>
      </c>
      <c r="F240" s="44">
        <v>0.11</v>
      </c>
      <c r="G240" s="44">
        <v>-0.02</v>
      </c>
      <c r="H240" s="44">
        <v>0.17</v>
      </c>
      <c r="I240" s="44">
        <v>0.06</v>
      </c>
    </row>
    <row r="241" spans="1:9" ht="16" thickTop="1" x14ac:dyDescent="0.2">
      <c r="A241" s="29" t="s">
        <v>146</v>
      </c>
    </row>
    <row r="242" spans="1:9" x14ac:dyDescent="0.2">
      <c r="A242" s="33" t="s">
        <v>101</v>
      </c>
      <c r="B242" s="41">
        <v>0.12</v>
      </c>
      <c r="C242" s="41">
        <v>0.08</v>
      </c>
      <c r="D242" s="41">
        <v>0.03</v>
      </c>
      <c r="E242" s="41">
        <v>-0.02</v>
      </c>
      <c r="F242" s="41">
        <v>7.0000000000000007E-2</v>
      </c>
      <c r="G242" s="41">
        <v>-0.09</v>
      </c>
      <c r="H242" s="41">
        <v>0.19</v>
      </c>
      <c r="I242" s="41">
        <v>7.0000000000000007E-2</v>
      </c>
    </row>
    <row r="243" spans="1:9" x14ac:dyDescent="0.2">
      <c r="A243" s="31" t="s">
        <v>114</v>
      </c>
      <c r="B243" s="42">
        <v>0.14000000000000001</v>
      </c>
      <c r="C243" s="42">
        <v>0.1</v>
      </c>
      <c r="D243" s="42">
        <v>0.04</v>
      </c>
      <c r="E243" s="42">
        <v>-0.04</v>
      </c>
      <c r="F243" s="42">
        <v>0.08</v>
      </c>
      <c r="G243" s="42">
        <v>-7.0000000000000007E-2</v>
      </c>
      <c r="H243" s="42">
        <v>0.25</v>
      </c>
      <c r="I243" s="42">
        <v>0.05</v>
      </c>
    </row>
    <row r="244" spans="1:9" x14ac:dyDescent="0.2">
      <c r="A244" s="31" t="s">
        <v>115</v>
      </c>
      <c r="B244" s="42">
        <v>0.12</v>
      </c>
      <c r="C244" s="42">
        <v>0.08</v>
      </c>
      <c r="D244" s="42">
        <v>0.03</v>
      </c>
      <c r="E244" s="42">
        <v>0.01</v>
      </c>
      <c r="F244" s="42">
        <v>7.0000000000000007E-2</v>
      </c>
      <c r="G244" s="42">
        <v>-0.12</v>
      </c>
      <c r="H244" s="42">
        <v>0.08</v>
      </c>
      <c r="I244" s="42">
        <v>0.09</v>
      </c>
    </row>
    <row r="245" spans="1:9" x14ac:dyDescent="0.2">
      <c r="A245" s="31" t="s">
        <v>116</v>
      </c>
      <c r="B245" s="42">
        <v>-0.05</v>
      </c>
      <c r="C245" s="42">
        <v>-0.13</v>
      </c>
      <c r="D245" s="42">
        <v>-0.1</v>
      </c>
      <c r="E245" s="42">
        <v>-0.08</v>
      </c>
      <c r="F245" s="42">
        <v>0</v>
      </c>
      <c r="G245" s="42">
        <v>-0.14000000000000001</v>
      </c>
      <c r="H245" s="42">
        <v>-0.02</v>
      </c>
      <c r="I245" s="42">
        <v>0.25</v>
      </c>
    </row>
    <row r="246" spans="1:9" x14ac:dyDescent="0.2">
      <c r="A246" s="33" t="s">
        <v>102</v>
      </c>
      <c r="B246" s="45"/>
      <c r="C246" s="45"/>
      <c r="D246" s="41">
        <v>0.1</v>
      </c>
      <c r="E246" s="41">
        <v>0.09</v>
      </c>
      <c r="F246" s="41">
        <v>0.11</v>
      </c>
      <c r="G246" s="41">
        <v>-0.01</v>
      </c>
      <c r="H246" s="41">
        <v>0.17</v>
      </c>
      <c r="I246" s="41">
        <v>0.12</v>
      </c>
    </row>
    <row r="247" spans="1:9" x14ac:dyDescent="0.2">
      <c r="A247" s="31" t="s">
        <v>114</v>
      </c>
      <c r="B247" s="46"/>
      <c r="C247" s="46"/>
      <c r="D247" s="42">
        <v>0.08</v>
      </c>
      <c r="E247" s="42">
        <v>0.06</v>
      </c>
      <c r="F247" s="42">
        <v>0.12</v>
      </c>
      <c r="G247" s="42">
        <v>-0.03</v>
      </c>
      <c r="H247" s="42">
        <v>0.13</v>
      </c>
      <c r="I247" s="42">
        <v>0.09</v>
      </c>
    </row>
    <row r="248" spans="1:9" x14ac:dyDescent="0.2">
      <c r="A248" s="31" t="s">
        <v>115</v>
      </c>
      <c r="B248" s="46"/>
      <c r="C248" s="46"/>
      <c r="D248" s="42">
        <v>0.17</v>
      </c>
      <c r="E248" s="42">
        <v>0.16</v>
      </c>
      <c r="F248" s="42">
        <v>0.09</v>
      </c>
      <c r="G248" s="42">
        <v>0.02</v>
      </c>
      <c r="H248" s="42">
        <v>0.25</v>
      </c>
      <c r="I248" s="42">
        <v>0.16</v>
      </c>
    </row>
    <row r="249" spans="1:9" x14ac:dyDescent="0.2">
      <c r="A249" s="31" t="s">
        <v>116</v>
      </c>
      <c r="B249" s="46"/>
      <c r="C249" s="46"/>
      <c r="D249" s="42">
        <v>7.0000000000000007E-2</v>
      </c>
      <c r="E249" s="42">
        <v>0.06</v>
      </c>
      <c r="F249" s="42">
        <v>0.05</v>
      </c>
      <c r="G249" s="42">
        <v>-0.03</v>
      </c>
      <c r="H249" s="42">
        <v>0.19</v>
      </c>
      <c r="I249" s="42">
        <v>0.17</v>
      </c>
    </row>
    <row r="250" spans="1:9" x14ac:dyDescent="0.2">
      <c r="A250" s="33" t="s">
        <v>103</v>
      </c>
      <c r="B250" s="41">
        <v>0.19</v>
      </c>
      <c r="C250" s="41">
        <v>0.27</v>
      </c>
      <c r="D250" s="41">
        <v>0.17</v>
      </c>
      <c r="E250" s="41">
        <v>0.18</v>
      </c>
      <c r="F250" s="41">
        <v>0.24</v>
      </c>
      <c r="G250" s="41">
        <v>0.11</v>
      </c>
      <c r="H250" s="41">
        <v>0.19</v>
      </c>
      <c r="I250" s="41">
        <v>-0.13</v>
      </c>
    </row>
    <row r="251" spans="1:9" x14ac:dyDescent="0.2">
      <c r="A251" s="31" t="s">
        <v>114</v>
      </c>
      <c r="B251" s="42">
        <v>0.28000000000000003</v>
      </c>
      <c r="C251" s="42">
        <v>0.33</v>
      </c>
      <c r="D251" s="42">
        <v>0.18</v>
      </c>
      <c r="E251" s="42">
        <v>0.16</v>
      </c>
      <c r="F251" s="42">
        <v>0.25</v>
      </c>
      <c r="G251" s="42">
        <v>0.12</v>
      </c>
      <c r="H251" s="42">
        <v>0.19</v>
      </c>
      <c r="I251" s="42">
        <v>-0.1</v>
      </c>
    </row>
    <row r="252" spans="1:9" x14ac:dyDescent="0.2">
      <c r="A252" s="31" t="s">
        <v>115</v>
      </c>
      <c r="B252" s="42">
        <v>7.0000000000000007E-2</v>
      </c>
      <c r="C252" s="42">
        <v>0.17</v>
      </c>
      <c r="D252" s="42">
        <v>0.18</v>
      </c>
      <c r="E252" s="42">
        <v>0.23</v>
      </c>
      <c r="F252" s="42">
        <v>0.23</v>
      </c>
      <c r="G252" s="42">
        <v>0.08</v>
      </c>
      <c r="H252" s="42">
        <v>0.19</v>
      </c>
      <c r="I252" s="42">
        <v>-0.21</v>
      </c>
    </row>
    <row r="253" spans="1:9" x14ac:dyDescent="0.2">
      <c r="A253" s="31" t="s">
        <v>116</v>
      </c>
      <c r="B253" s="42">
        <v>0.01</v>
      </c>
      <c r="C253" s="42">
        <v>7.0000000000000007E-2</v>
      </c>
      <c r="D253" s="42">
        <v>0.03</v>
      </c>
      <c r="E253" s="42">
        <v>-0.01</v>
      </c>
      <c r="F253" s="42">
        <v>0.08</v>
      </c>
      <c r="G253" s="42">
        <v>0.11</v>
      </c>
      <c r="H253" s="42">
        <v>0.26</v>
      </c>
      <c r="I253" s="42">
        <v>-0.06</v>
      </c>
    </row>
    <row r="254" spans="1:9" x14ac:dyDescent="0.2">
      <c r="A254" s="33" t="s">
        <v>107</v>
      </c>
      <c r="B254" s="45"/>
      <c r="C254" s="45"/>
      <c r="D254" s="41">
        <v>0.13</v>
      </c>
      <c r="E254" s="41">
        <v>0.1</v>
      </c>
      <c r="F254" s="41">
        <v>0.13</v>
      </c>
      <c r="G254" s="41">
        <v>0.01</v>
      </c>
      <c r="H254" s="41">
        <v>0.08</v>
      </c>
      <c r="I254" s="41">
        <v>0.16</v>
      </c>
    </row>
    <row r="255" spans="1:9" x14ac:dyDescent="0.2">
      <c r="A255" s="31" t="s">
        <v>114</v>
      </c>
      <c r="B255" s="46"/>
      <c r="C255" s="46"/>
      <c r="D255" s="42">
        <v>0.16</v>
      </c>
      <c r="E255" s="42">
        <v>0.09</v>
      </c>
      <c r="F255" s="42">
        <v>0.12</v>
      </c>
      <c r="G255" s="42">
        <v>0</v>
      </c>
      <c r="H255" s="42">
        <v>0.08</v>
      </c>
      <c r="I255" s="42">
        <v>0.17</v>
      </c>
    </row>
    <row r="256" spans="1:9" x14ac:dyDescent="0.2">
      <c r="A256" s="31" t="s">
        <v>115</v>
      </c>
      <c r="B256" s="46"/>
      <c r="C256" s="46"/>
      <c r="D256" s="42">
        <v>0.09</v>
      </c>
      <c r="E256" s="42">
        <v>0.15</v>
      </c>
      <c r="F256" s="42">
        <v>0.15</v>
      </c>
      <c r="G256" s="42">
        <v>0.03</v>
      </c>
      <c r="H256" s="42">
        <v>0.19</v>
      </c>
      <c r="I256" s="42">
        <v>0.12</v>
      </c>
    </row>
    <row r="257" spans="1:9" x14ac:dyDescent="0.2">
      <c r="A257" s="31" t="s">
        <v>116</v>
      </c>
      <c r="B257" s="46"/>
      <c r="C257" s="46"/>
      <c r="D257" s="42">
        <v>-0.01</v>
      </c>
      <c r="E257" s="42">
        <v>-0.08</v>
      </c>
      <c r="F257" s="42">
        <v>0.08</v>
      </c>
      <c r="G257" s="42">
        <v>-0.04</v>
      </c>
      <c r="H257" s="42">
        <v>-0.09</v>
      </c>
      <c r="I257" s="42">
        <v>0.28000000000000003</v>
      </c>
    </row>
    <row r="258" spans="1:9" x14ac:dyDescent="0.2">
      <c r="A258" s="33" t="s">
        <v>141</v>
      </c>
      <c r="B258" s="41">
        <v>0.21</v>
      </c>
      <c r="C258" s="41">
        <v>0.14000000000000001</v>
      </c>
      <c r="D258" s="41"/>
      <c r="E258" s="41"/>
      <c r="F258" s="41"/>
      <c r="G258" s="41"/>
      <c r="H258" s="41"/>
      <c r="I258" s="41"/>
    </row>
    <row r="259" spans="1:9" x14ac:dyDescent="0.2">
      <c r="A259" s="31" t="s">
        <v>114</v>
      </c>
      <c r="B259" s="42">
        <v>0.25</v>
      </c>
      <c r="C259" s="42">
        <v>0.14000000000000001</v>
      </c>
      <c r="D259" s="42"/>
      <c r="E259" s="42"/>
      <c r="F259" s="42"/>
      <c r="G259" s="42"/>
      <c r="H259" s="42"/>
      <c r="I259" s="42"/>
    </row>
    <row r="260" spans="1:9" x14ac:dyDescent="0.2">
      <c r="A260" s="31" t="s">
        <v>115</v>
      </c>
      <c r="B260" s="42">
        <v>0.14000000000000001</v>
      </c>
      <c r="C260" s="42">
        <v>0.18</v>
      </c>
      <c r="D260" s="42"/>
      <c r="E260" s="42"/>
      <c r="F260" s="42"/>
      <c r="G260" s="42"/>
      <c r="H260" s="42"/>
      <c r="I260" s="42"/>
    </row>
    <row r="261" spans="1:9" x14ac:dyDescent="0.2">
      <c r="A261" s="31" t="s">
        <v>116</v>
      </c>
      <c r="B261" s="42">
        <v>0.15</v>
      </c>
      <c r="C261" s="42">
        <v>0.08</v>
      </c>
      <c r="D261" s="42"/>
      <c r="E261" s="42"/>
      <c r="F261" s="42"/>
      <c r="G261" s="42"/>
      <c r="H261" s="42"/>
      <c r="I261" s="42"/>
    </row>
    <row r="262" spans="1:9" x14ac:dyDescent="0.2">
      <c r="A262" s="33" t="s">
        <v>142</v>
      </c>
      <c r="B262" s="41">
        <v>0.15</v>
      </c>
      <c r="C262" s="41">
        <v>0.17</v>
      </c>
      <c r="D262" s="41"/>
      <c r="E262" s="41"/>
      <c r="F262" s="41"/>
      <c r="G262" s="41"/>
      <c r="H262" s="41"/>
      <c r="I262" s="41"/>
    </row>
    <row r="263" spans="1:9" x14ac:dyDescent="0.2">
      <c r="A263" s="31" t="s">
        <v>114</v>
      </c>
      <c r="B263" s="42">
        <v>0.22</v>
      </c>
      <c r="C263" s="42">
        <v>0.23</v>
      </c>
      <c r="D263" s="41"/>
      <c r="E263" s="41"/>
      <c r="F263" s="42"/>
      <c r="G263" s="42"/>
      <c r="H263" s="42"/>
      <c r="I263" s="42"/>
    </row>
    <row r="264" spans="1:9" x14ac:dyDescent="0.2">
      <c r="A264" s="31" t="s">
        <v>115</v>
      </c>
      <c r="B264" s="42">
        <v>0.05</v>
      </c>
      <c r="C264" s="42">
        <v>0.09</v>
      </c>
      <c r="D264" s="41"/>
      <c r="E264" s="41"/>
      <c r="F264" s="42"/>
      <c r="G264" s="42"/>
      <c r="H264" s="42"/>
      <c r="I264" s="42"/>
    </row>
    <row r="265" spans="1:9" x14ac:dyDescent="0.2">
      <c r="A265" s="31" t="s">
        <v>116</v>
      </c>
      <c r="B265" s="42">
        <v>0.14000000000000001</v>
      </c>
      <c r="C265" s="42">
        <v>7.0000000000000007E-2</v>
      </c>
      <c r="D265" s="41"/>
      <c r="E265" s="41"/>
      <c r="F265" s="42"/>
      <c r="G265" s="42"/>
      <c r="H265" s="42"/>
      <c r="I265" s="42"/>
    </row>
    <row r="266" spans="1:9" x14ac:dyDescent="0.2">
      <c r="A266" s="33" t="s">
        <v>143</v>
      </c>
      <c r="B266" s="41">
        <v>0.09</v>
      </c>
      <c r="C266" s="41">
        <v>0.22</v>
      </c>
      <c r="D266" s="41"/>
      <c r="E266" s="41"/>
      <c r="F266" s="41"/>
      <c r="G266" s="41"/>
      <c r="H266" s="41"/>
      <c r="I266" s="41"/>
    </row>
    <row r="267" spans="1:9" x14ac:dyDescent="0.2">
      <c r="A267" s="31" t="s">
        <v>114</v>
      </c>
      <c r="B267" s="42">
        <v>0.23</v>
      </c>
      <c r="C267" s="42">
        <v>0.34</v>
      </c>
      <c r="D267" s="41"/>
      <c r="E267" s="41"/>
      <c r="F267" s="42"/>
      <c r="G267" s="42"/>
      <c r="H267" s="42"/>
      <c r="I267" s="42"/>
    </row>
    <row r="268" spans="1:9" x14ac:dyDescent="0.2">
      <c r="A268" s="31" t="s">
        <v>115</v>
      </c>
      <c r="B268" s="42">
        <v>-0.08</v>
      </c>
      <c r="C268" s="42">
        <v>0.05</v>
      </c>
      <c r="D268" s="41"/>
      <c r="E268" s="41"/>
      <c r="F268" s="42"/>
      <c r="G268" s="42"/>
      <c r="H268" s="42"/>
      <c r="I268" s="42"/>
    </row>
    <row r="269" spans="1:9" x14ac:dyDescent="0.2">
      <c r="A269" s="31" t="s">
        <v>116</v>
      </c>
      <c r="B269" s="42">
        <v>-0.06</v>
      </c>
      <c r="C269" s="42">
        <v>0.03</v>
      </c>
      <c r="D269" s="41"/>
      <c r="E269" s="41"/>
      <c r="F269" s="42"/>
      <c r="G269" s="42"/>
      <c r="H269" s="42"/>
      <c r="I269" s="42"/>
    </row>
    <row r="270" spans="1:9" x14ac:dyDescent="0.2">
      <c r="A270" s="33" t="s">
        <v>144</v>
      </c>
      <c r="B270" s="41">
        <v>0.08</v>
      </c>
      <c r="C270" s="41">
        <v>0.13</v>
      </c>
      <c r="D270" s="41"/>
      <c r="E270" s="41"/>
      <c r="F270" s="41"/>
      <c r="G270" s="41"/>
      <c r="H270" s="41"/>
      <c r="I270" s="41"/>
    </row>
    <row r="271" spans="1:9" x14ac:dyDescent="0.2">
      <c r="A271" s="31" t="s">
        <v>114</v>
      </c>
      <c r="B271" s="42">
        <v>0.09</v>
      </c>
      <c r="C271" s="42">
        <v>0.14000000000000001</v>
      </c>
      <c r="D271" s="41"/>
      <c r="E271" s="41"/>
      <c r="F271" s="42"/>
      <c r="G271" s="42"/>
      <c r="H271" s="42"/>
      <c r="I271" s="42"/>
    </row>
    <row r="272" spans="1:9" x14ac:dyDescent="0.2">
      <c r="A272" s="31" t="s">
        <v>115</v>
      </c>
      <c r="B272" s="42">
        <v>0.05</v>
      </c>
      <c r="C272" s="42">
        <v>0.11</v>
      </c>
      <c r="D272" s="41"/>
      <c r="E272" s="41"/>
      <c r="F272" s="42"/>
      <c r="G272" s="42"/>
      <c r="H272" s="42"/>
      <c r="I272" s="42"/>
    </row>
    <row r="273" spans="1:9" x14ac:dyDescent="0.2">
      <c r="A273" s="31" t="s">
        <v>116</v>
      </c>
      <c r="B273" s="42">
        <v>0.05</v>
      </c>
      <c r="C273" s="42">
        <v>0.11</v>
      </c>
      <c r="D273" s="41"/>
      <c r="E273" s="41"/>
      <c r="F273" s="42"/>
      <c r="G273" s="42"/>
      <c r="H273" s="42"/>
      <c r="I273" s="42"/>
    </row>
    <row r="274" spans="1:9" x14ac:dyDescent="0.2">
      <c r="A274" s="33" t="s">
        <v>108</v>
      </c>
      <c r="B274" s="41">
        <v>-0.02</v>
      </c>
      <c r="C274" s="41">
        <v>-0.3</v>
      </c>
      <c r="D274" s="41">
        <v>0.02</v>
      </c>
      <c r="E274" s="41">
        <v>0.12</v>
      </c>
      <c r="F274" s="41">
        <v>-0.53</v>
      </c>
      <c r="G274" s="41">
        <v>-0.26</v>
      </c>
      <c r="H274" s="41">
        <v>-0.17</v>
      </c>
      <c r="I274" s="41">
        <v>3.02</v>
      </c>
    </row>
    <row r="275" spans="1:9" x14ac:dyDescent="0.2">
      <c r="A275" s="34" t="s">
        <v>104</v>
      </c>
      <c r="B275" s="43">
        <v>0.14000000000000001</v>
      </c>
      <c r="C275" s="43">
        <v>0.13</v>
      </c>
      <c r="D275" s="43">
        <v>0.08</v>
      </c>
      <c r="E275" s="43">
        <v>0.05</v>
      </c>
      <c r="F275" s="43">
        <v>0.11</v>
      </c>
      <c r="G275" s="43">
        <v>-0.02</v>
      </c>
      <c r="H275" s="43">
        <v>0.17</v>
      </c>
      <c r="I275" s="43">
        <v>0.06</v>
      </c>
    </row>
    <row r="276" spans="1:9" x14ac:dyDescent="0.2">
      <c r="A276" s="33" t="s">
        <v>105</v>
      </c>
      <c r="B276" s="41">
        <v>0.21</v>
      </c>
      <c r="C276" s="41">
        <v>0.02</v>
      </c>
      <c r="D276" s="41">
        <v>0.06</v>
      </c>
      <c r="E276" s="41">
        <v>-0.11</v>
      </c>
      <c r="F276" s="41">
        <v>0.03</v>
      </c>
      <c r="G276" s="41">
        <v>-0.01</v>
      </c>
      <c r="H276" s="41">
        <v>0.16</v>
      </c>
      <c r="I276" s="41">
        <v>7.0000000000000007E-2</v>
      </c>
    </row>
    <row r="277" spans="1:9" x14ac:dyDescent="0.2">
      <c r="A277" s="31" t="s">
        <v>114</v>
      </c>
      <c r="B277" s="46">
        <v>0</v>
      </c>
      <c r="C277" s="46">
        <v>0</v>
      </c>
      <c r="D277" s="46">
        <v>0</v>
      </c>
      <c r="E277" s="46">
        <v>0</v>
      </c>
      <c r="F277" s="42">
        <v>0.05</v>
      </c>
      <c r="G277" s="42">
        <v>0.01</v>
      </c>
      <c r="H277" s="42">
        <v>0.17</v>
      </c>
      <c r="I277" s="42">
        <v>0.06</v>
      </c>
    </row>
    <row r="278" spans="1:9" x14ac:dyDescent="0.2">
      <c r="A278" s="31" t="s">
        <v>115</v>
      </c>
      <c r="B278" s="46">
        <v>0</v>
      </c>
      <c r="C278" s="46">
        <v>0</v>
      </c>
      <c r="D278" s="46">
        <v>0</v>
      </c>
      <c r="E278" s="46">
        <v>0</v>
      </c>
      <c r="F278" s="42">
        <v>-0.17</v>
      </c>
      <c r="G278" s="42">
        <v>-0.22</v>
      </c>
      <c r="H278" s="42">
        <v>0.13</v>
      </c>
      <c r="I278" s="42">
        <v>-0.03</v>
      </c>
    </row>
    <row r="279" spans="1:9" x14ac:dyDescent="0.2">
      <c r="A279" s="31" t="s">
        <v>116</v>
      </c>
      <c r="B279" s="46">
        <v>0</v>
      </c>
      <c r="C279" s="46">
        <v>0</v>
      </c>
      <c r="D279" s="46">
        <v>0</v>
      </c>
      <c r="E279" s="46">
        <v>0</v>
      </c>
      <c r="F279" s="42">
        <v>-0.13</v>
      </c>
      <c r="G279" s="42">
        <v>0.08</v>
      </c>
      <c r="H279" s="42">
        <v>0.14000000000000001</v>
      </c>
      <c r="I279" s="42">
        <v>-0.16</v>
      </c>
    </row>
    <row r="280" spans="1:9" x14ac:dyDescent="0.2">
      <c r="A280" s="31" t="s">
        <v>122</v>
      </c>
      <c r="B280" s="46">
        <v>0</v>
      </c>
      <c r="C280" s="46">
        <v>0</v>
      </c>
      <c r="D280" s="46">
        <v>0</v>
      </c>
      <c r="E280" s="46">
        <v>0</v>
      </c>
      <c r="F280" s="42">
        <v>0.04</v>
      </c>
      <c r="G280" s="42">
        <v>-0.14000000000000001</v>
      </c>
      <c r="H280" s="42">
        <v>-0.01</v>
      </c>
      <c r="I280" s="42">
        <v>0.42</v>
      </c>
    </row>
    <row r="281" spans="1:9" x14ac:dyDescent="0.2">
      <c r="A281" s="30" t="s">
        <v>109</v>
      </c>
      <c r="B281" s="42">
        <v>0</v>
      </c>
      <c r="C281" s="42">
        <v>0</v>
      </c>
      <c r="D281" s="42">
        <v>0</v>
      </c>
      <c r="E281" s="42">
        <v>0</v>
      </c>
      <c r="F281" s="42">
        <v>0</v>
      </c>
      <c r="G281" s="42">
        <v>0</v>
      </c>
      <c r="H281" s="42">
        <v>0</v>
      </c>
      <c r="I281" s="42">
        <v>0</v>
      </c>
    </row>
    <row r="282" spans="1:9" ht="16" thickBot="1" x14ac:dyDescent="0.25">
      <c r="A282" s="32" t="s">
        <v>106</v>
      </c>
      <c r="B282" s="44">
        <v>0.14000000000000001</v>
      </c>
      <c r="C282" s="44">
        <v>0.12</v>
      </c>
      <c r="D282" s="44">
        <v>0.08</v>
      </c>
      <c r="E282" s="44">
        <v>0.04</v>
      </c>
      <c r="F282" s="44">
        <v>0.11</v>
      </c>
      <c r="G282" s="44">
        <v>-0.02</v>
      </c>
      <c r="H282" s="44">
        <v>0.17</v>
      </c>
      <c r="I282" s="44">
        <v>0.06</v>
      </c>
    </row>
    <row r="283"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2023-07-11T10:17:44Z</dcterms:modified>
</cp:coreProperties>
</file>