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rapi\Desktop\QCP\Task 8\"/>
    </mc:Choice>
  </mc:AlternateContent>
  <xr:revisionPtr revIDLastSave="0" documentId="13_ncr:1_{34636875-7C0F-48B5-9734-0909C5C394EF}" xr6:coauthVersionLast="47" xr6:coauthVersionMax="47" xr10:uidLastSave="{00000000-0000-0000-0000-000000000000}"/>
  <bookViews>
    <workbookView xWindow="-110" yWindow="-110" windowWidth="25820" windowHeight="139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15" i="3" l="1"/>
  <c r="H115" i="3"/>
  <c r="G115" i="3"/>
  <c r="F115" i="3"/>
  <c r="E115" i="3"/>
  <c r="D115" i="3"/>
  <c r="C115" i="3"/>
  <c r="B115" i="3"/>
  <c r="C86" i="3"/>
  <c r="D86" i="3"/>
  <c r="E86" i="3"/>
  <c r="F86" i="3"/>
  <c r="G86" i="3"/>
  <c r="H86" i="3"/>
  <c r="I86" i="3"/>
  <c r="B86" i="3"/>
  <c r="B57" i="3"/>
  <c r="B58" i="3" s="1"/>
  <c r="C57" i="3"/>
  <c r="D57" i="3"/>
  <c r="D58" i="3" s="1"/>
  <c r="F57" i="3"/>
  <c r="G57" i="3"/>
  <c r="H57" i="3"/>
  <c r="I57" i="3"/>
  <c r="E57" i="3"/>
  <c r="C28" i="3"/>
  <c r="D28" i="3"/>
  <c r="E28" i="3"/>
  <c r="F28" i="3"/>
  <c r="G28" i="3"/>
  <c r="H28" i="3"/>
  <c r="I28" i="3"/>
  <c r="B28" i="3"/>
  <c r="I75" i="3"/>
  <c r="C8" i="3"/>
  <c r="D8" i="3"/>
  <c r="E8" i="3"/>
  <c r="F8" i="3"/>
  <c r="G8" i="3"/>
  <c r="H8" i="3"/>
  <c r="I8" i="3"/>
  <c r="B8" i="3"/>
  <c r="C14" i="3"/>
  <c r="D14" i="3"/>
  <c r="E14" i="3"/>
  <c r="E15" i="3" s="1"/>
  <c r="F14" i="3"/>
  <c r="G14" i="3"/>
  <c r="H14" i="3"/>
  <c r="I14" i="3"/>
  <c r="B14" i="3"/>
  <c r="B15" i="3" s="1"/>
  <c r="C11" i="3"/>
  <c r="D11" i="3"/>
  <c r="E11" i="3"/>
  <c r="F11" i="3"/>
  <c r="G11" i="3"/>
  <c r="H11" i="3"/>
  <c r="I11" i="3"/>
  <c r="B11" i="3"/>
  <c r="H15" i="3"/>
  <c r="I15" i="3"/>
  <c r="H12" i="3"/>
  <c r="C3" i="3"/>
  <c r="D3" i="3"/>
  <c r="D13" i="3" s="1"/>
  <c r="E3" i="3"/>
  <c r="F3" i="3"/>
  <c r="G3" i="3"/>
  <c r="G4" i="3" s="1"/>
  <c r="H3" i="3"/>
  <c r="I3" i="3"/>
  <c r="B3" i="3"/>
  <c r="B45" i="3"/>
  <c r="B46" i="3" s="1"/>
  <c r="C45" i="3"/>
  <c r="C46" i="3" s="1"/>
  <c r="D45" i="3"/>
  <c r="D69" i="3" s="1"/>
  <c r="B47" i="3"/>
  <c r="C47" i="3"/>
  <c r="D47" i="3"/>
  <c r="B49" i="3"/>
  <c r="B50" i="3" s="1"/>
  <c r="C49" i="3"/>
  <c r="D49" i="3"/>
  <c r="B51" i="3"/>
  <c r="C51" i="3"/>
  <c r="D51" i="3"/>
  <c r="B53" i="3"/>
  <c r="B54" i="3" s="1"/>
  <c r="C53" i="3"/>
  <c r="D53" i="3"/>
  <c r="B55" i="3"/>
  <c r="C55" i="3"/>
  <c r="D55" i="3"/>
  <c r="B59" i="3"/>
  <c r="C59" i="3"/>
  <c r="D59" i="3"/>
  <c r="B64" i="3"/>
  <c r="B65" i="3" s="1"/>
  <c r="C64" i="3"/>
  <c r="D64" i="3"/>
  <c r="B67" i="3"/>
  <c r="C67" i="3"/>
  <c r="D67" i="3"/>
  <c r="D68" i="3"/>
  <c r="B70" i="3"/>
  <c r="C70" i="3"/>
  <c r="D70" i="3"/>
  <c r="D71" i="3" s="1"/>
  <c r="B103" i="3"/>
  <c r="B104" i="3" s="1"/>
  <c r="C103" i="3"/>
  <c r="D103" i="3"/>
  <c r="B105" i="3"/>
  <c r="C105" i="3"/>
  <c r="D105" i="3"/>
  <c r="B107" i="3"/>
  <c r="B108" i="3" s="1"/>
  <c r="C107" i="3"/>
  <c r="D107" i="3"/>
  <c r="D108" i="3" s="1"/>
  <c r="B109" i="3"/>
  <c r="C109" i="3"/>
  <c r="D109" i="3"/>
  <c r="B111" i="3"/>
  <c r="B112" i="3" s="1"/>
  <c r="C111" i="3"/>
  <c r="D111" i="3"/>
  <c r="B113" i="3"/>
  <c r="C113" i="3"/>
  <c r="D113" i="3"/>
  <c r="B116" i="3"/>
  <c r="C116" i="3"/>
  <c r="B117" i="3"/>
  <c r="C117" i="3"/>
  <c r="D117" i="3"/>
  <c r="B122" i="3"/>
  <c r="B123" i="3" s="1"/>
  <c r="C122" i="3"/>
  <c r="C124" i="3" s="1"/>
  <c r="D122" i="3"/>
  <c r="D124" i="3" s="1"/>
  <c r="B125" i="3"/>
  <c r="C125" i="3"/>
  <c r="D125" i="3"/>
  <c r="D126" i="3" s="1"/>
  <c r="B128" i="3"/>
  <c r="B129" i="3" s="1"/>
  <c r="C128" i="3"/>
  <c r="D128" i="3"/>
  <c r="F122" i="3"/>
  <c r="G122" i="3"/>
  <c r="H122" i="3"/>
  <c r="I122" i="3"/>
  <c r="I124" i="3" s="1"/>
  <c r="F128" i="3"/>
  <c r="G128" i="3"/>
  <c r="H128" i="3"/>
  <c r="I128" i="3"/>
  <c r="F125" i="3"/>
  <c r="G125" i="3"/>
  <c r="H125" i="3"/>
  <c r="I125" i="3"/>
  <c r="I127" i="3" s="1"/>
  <c r="E125" i="3"/>
  <c r="E128" i="3"/>
  <c r="E122" i="3"/>
  <c r="F105" i="3"/>
  <c r="G105" i="3"/>
  <c r="H105" i="3"/>
  <c r="I105" i="3"/>
  <c r="F109" i="3"/>
  <c r="G109" i="3"/>
  <c r="H109" i="3"/>
  <c r="I109" i="3"/>
  <c r="F113" i="3"/>
  <c r="G113" i="3"/>
  <c r="H113" i="3"/>
  <c r="I113" i="3"/>
  <c r="F117" i="3"/>
  <c r="G117" i="3"/>
  <c r="H117" i="3"/>
  <c r="I117" i="3"/>
  <c r="E117" i="3"/>
  <c r="E113" i="3"/>
  <c r="E109" i="3"/>
  <c r="E105" i="3"/>
  <c r="F103" i="3"/>
  <c r="G103" i="3"/>
  <c r="H103" i="3"/>
  <c r="H104" i="3" s="1"/>
  <c r="H106" i="3" s="1"/>
  <c r="I103" i="3"/>
  <c r="F107" i="3"/>
  <c r="G107" i="3"/>
  <c r="H107" i="3"/>
  <c r="H108" i="3" s="1"/>
  <c r="I107" i="3"/>
  <c r="I108" i="3" s="1"/>
  <c r="I110" i="3" s="1"/>
  <c r="F111" i="3"/>
  <c r="G111" i="3"/>
  <c r="H111" i="3"/>
  <c r="H112" i="3" s="1"/>
  <c r="I111" i="3"/>
  <c r="G116" i="3"/>
  <c r="G118" i="3" s="1"/>
  <c r="H116" i="3"/>
  <c r="E111" i="3"/>
  <c r="E107" i="3"/>
  <c r="E103" i="3"/>
  <c r="B99" i="3"/>
  <c r="C99" i="3"/>
  <c r="C100" i="3" s="1"/>
  <c r="D99" i="3"/>
  <c r="B96" i="3"/>
  <c r="B97" i="3" s="1"/>
  <c r="C96" i="3"/>
  <c r="D96" i="3"/>
  <c r="B93" i="3"/>
  <c r="C93" i="3"/>
  <c r="D93" i="3"/>
  <c r="D90" i="3"/>
  <c r="F93" i="3"/>
  <c r="F95" i="3" s="1"/>
  <c r="G93" i="3"/>
  <c r="H93" i="3"/>
  <c r="I93" i="3"/>
  <c r="I94" i="3" s="1"/>
  <c r="F96" i="3"/>
  <c r="G96" i="3"/>
  <c r="H96" i="3"/>
  <c r="I96" i="3"/>
  <c r="I97" i="3" s="1"/>
  <c r="F99" i="3"/>
  <c r="G99" i="3"/>
  <c r="H99" i="3"/>
  <c r="I99" i="3"/>
  <c r="E99" i="3"/>
  <c r="E100" i="3" s="1"/>
  <c r="E96" i="3"/>
  <c r="E93" i="3"/>
  <c r="C88" i="3"/>
  <c r="D88" i="3"/>
  <c r="E88" i="3"/>
  <c r="F88" i="3"/>
  <c r="G88" i="3"/>
  <c r="H88" i="3"/>
  <c r="I88" i="3"/>
  <c r="C84" i="3"/>
  <c r="D84" i="3"/>
  <c r="E84" i="3"/>
  <c r="F84" i="3"/>
  <c r="G84" i="3"/>
  <c r="H84" i="3"/>
  <c r="I84" i="3"/>
  <c r="C80" i="3"/>
  <c r="D80" i="3"/>
  <c r="E80" i="3"/>
  <c r="F80" i="3"/>
  <c r="G80" i="3"/>
  <c r="H80" i="3"/>
  <c r="I80" i="3"/>
  <c r="C76" i="3"/>
  <c r="D76" i="3"/>
  <c r="E76" i="3"/>
  <c r="F76" i="3"/>
  <c r="G76" i="3"/>
  <c r="H76" i="3"/>
  <c r="I76" i="3"/>
  <c r="B84" i="3"/>
  <c r="B80" i="3"/>
  <c r="B76" i="3"/>
  <c r="B88" i="3"/>
  <c r="C78" i="3"/>
  <c r="D78" i="3"/>
  <c r="E78" i="3"/>
  <c r="E79" i="3" s="1"/>
  <c r="F78" i="3"/>
  <c r="G78" i="3"/>
  <c r="H78" i="3"/>
  <c r="I78" i="3"/>
  <c r="C82" i="3"/>
  <c r="D82" i="3"/>
  <c r="E82" i="3"/>
  <c r="F82" i="3"/>
  <c r="F83" i="3" s="1"/>
  <c r="G82" i="3"/>
  <c r="H82" i="3"/>
  <c r="H83" i="3" s="1"/>
  <c r="I82" i="3"/>
  <c r="G87" i="3"/>
  <c r="I87" i="3"/>
  <c r="B87" i="3"/>
  <c r="B82" i="3"/>
  <c r="B83" i="3" s="1"/>
  <c r="B78" i="3"/>
  <c r="B79" i="3" s="1"/>
  <c r="C74" i="3"/>
  <c r="D74" i="3"/>
  <c r="E74" i="3"/>
  <c r="F74" i="3"/>
  <c r="G74" i="3"/>
  <c r="H74" i="3"/>
  <c r="I74" i="3"/>
  <c r="B74" i="3"/>
  <c r="B75" i="3" s="1"/>
  <c r="F70" i="3"/>
  <c r="F72" i="3" s="1"/>
  <c r="G70" i="3"/>
  <c r="H70" i="3"/>
  <c r="H71" i="3" s="1"/>
  <c r="I70" i="3"/>
  <c r="F67" i="3"/>
  <c r="G67" i="3"/>
  <c r="H67" i="3"/>
  <c r="I67" i="3"/>
  <c r="F64" i="3"/>
  <c r="G64" i="3"/>
  <c r="H64" i="3"/>
  <c r="I64" i="3"/>
  <c r="E70" i="3"/>
  <c r="E67" i="3"/>
  <c r="E64" i="3"/>
  <c r="E47" i="3"/>
  <c r="F47" i="3"/>
  <c r="G47" i="3"/>
  <c r="H47" i="3"/>
  <c r="I47" i="3"/>
  <c r="D26" i="3"/>
  <c r="D27" i="3" s="1"/>
  <c r="E26" i="3"/>
  <c r="E27" i="3" s="1"/>
  <c r="F26" i="3"/>
  <c r="F27" i="3" s="1"/>
  <c r="G26" i="3"/>
  <c r="G27" i="3" s="1"/>
  <c r="H26" i="3"/>
  <c r="H27" i="3" s="1"/>
  <c r="I26" i="3"/>
  <c r="I27" i="3" s="1"/>
  <c r="C26" i="3"/>
  <c r="C27" i="3" s="1"/>
  <c r="E59" i="3"/>
  <c r="F59" i="3"/>
  <c r="G59" i="3"/>
  <c r="H59" i="3"/>
  <c r="I59" i="3"/>
  <c r="E55" i="3"/>
  <c r="F55" i="3"/>
  <c r="G55" i="3"/>
  <c r="H55" i="3"/>
  <c r="I55" i="3"/>
  <c r="E51" i="3"/>
  <c r="F51" i="3"/>
  <c r="G51" i="3"/>
  <c r="H51" i="3"/>
  <c r="I51" i="3"/>
  <c r="E49" i="3"/>
  <c r="F49" i="3"/>
  <c r="G49" i="3"/>
  <c r="H49" i="3"/>
  <c r="I49" i="3"/>
  <c r="E53" i="3"/>
  <c r="F53" i="3"/>
  <c r="F54" i="3" s="1"/>
  <c r="G53" i="3"/>
  <c r="H53" i="3"/>
  <c r="I53" i="3"/>
  <c r="E45" i="3"/>
  <c r="F45" i="3"/>
  <c r="G45" i="3"/>
  <c r="G46" i="3" s="1"/>
  <c r="H45" i="3"/>
  <c r="I45" i="3"/>
  <c r="C177" i="1"/>
  <c r="D177" i="1"/>
  <c r="E177" i="1"/>
  <c r="F177" i="1"/>
  <c r="G177" i="1"/>
  <c r="H177" i="1"/>
  <c r="I177" i="1"/>
  <c r="B177" i="1"/>
  <c r="C165" i="1"/>
  <c r="D165" i="1"/>
  <c r="E165" i="1"/>
  <c r="F165" i="1"/>
  <c r="G165" i="1"/>
  <c r="H165" i="1"/>
  <c r="I165" i="1"/>
  <c r="B165" i="1"/>
  <c r="I200" i="1"/>
  <c r="H200" i="1"/>
  <c r="G200" i="1"/>
  <c r="F200" i="1"/>
  <c r="E200" i="1"/>
  <c r="D200" i="1"/>
  <c r="C200" i="1"/>
  <c r="B200" i="1"/>
  <c r="I197" i="1"/>
  <c r="H197" i="1"/>
  <c r="G197" i="1"/>
  <c r="F197" i="1"/>
  <c r="D197" i="1"/>
  <c r="C197" i="1"/>
  <c r="B195" i="1"/>
  <c r="B197" i="1" s="1"/>
  <c r="I185" i="1"/>
  <c r="H185" i="1"/>
  <c r="G185" i="1"/>
  <c r="F185" i="1"/>
  <c r="E185" i="1"/>
  <c r="D185" i="1"/>
  <c r="C185" i="1"/>
  <c r="B185" i="1"/>
  <c r="B183" i="1"/>
  <c r="I173" i="1"/>
  <c r="I176" i="1" s="1"/>
  <c r="H173" i="1"/>
  <c r="H176" i="1" s="1"/>
  <c r="G173" i="1"/>
  <c r="G176" i="1" s="1"/>
  <c r="F173" i="1"/>
  <c r="F176" i="1" s="1"/>
  <c r="E173" i="1"/>
  <c r="E176" i="1" s="1"/>
  <c r="D173" i="1"/>
  <c r="D176" i="1" s="1"/>
  <c r="C173" i="1"/>
  <c r="C176" i="1" s="1"/>
  <c r="C171" i="1"/>
  <c r="B171" i="1"/>
  <c r="B173" i="1" s="1"/>
  <c r="B176" i="1" s="1"/>
  <c r="I161" i="1"/>
  <c r="I164" i="1" s="1"/>
  <c r="H161" i="1"/>
  <c r="H164" i="1" s="1"/>
  <c r="G161" i="1"/>
  <c r="G164" i="1" s="1"/>
  <c r="F161" i="1"/>
  <c r="F164" i="1" s="1"/>
  <c r="E161" i="1"/>
  <c r="E164" i="1" s="1"/>
  <c r="D161" i="1"/>
  <c r="D164" i="1" s="1"/>
  <c r="C161" i="1"/>
  <c r="C164" i="1" s="1"/>
  <c r="B161" i="1"/>
  <c r="B164" i="1" s="1"/>
  <c r="D137" i="1"/>
  <c r="C137" i="1"/>
  <c r="B137" i="1"/>
  <c r="D133" i="1"/>
  <c r="C133" i="1"/>
  <c r="B133" i="1"/>
  <c r="D129" i="1"/>
  <c r="C129" i="1"/>
  <c r="B129" i="1"/>
  <c r="D125" i="1"/>
  <c r="C125" i="1"/>
  <c r="B125" i="1"/>
  <c r="I121" i="1"/>
  <c r="H121" i="1"/>
  <c r="G121" i="1"/>
  <c r="F121" i="1"/>
  <c r="E121" i="1"/>
  <c r="D121" i="1"/>
  <c r="C121" i="1"/>
  <c r="B121" i="1"/>
  <c r="I117" i="1"/>
  <c r="H117" i="1"/>
  <c r="G117" i="1"/>
  <c r="F117" i="1"/>
  <c r="E117" i="1"/>
  <c r="D117" i="1"/>
  <c r="C117" i="1"/>
  <c r="B117" i="1"/>
  <c r="I113" i="1"/>
  <c r="H113" i="1"/>
  <c r="G113" i="1"/>
  <c r="F113" i="1"/>
  <c r="E113" i="1"/>
  <c r="D113" i="1"/>
  <c r="C113" i="1"/>
  <c r="B113" i="1"/>
  <c r="I109" i="1"/>
  <c r="I142" i="1" s="1"/>
  <c r="H109" i="1"/>
  <c r="H142" i="1" s="1"/>
  <c r="G109" i="1"/>
  <c r="G142" i="1" s="1"/>
  <c r="F109" i="1"/>
  <c r="E109" i="1"/>
  <c r="E142" i="1" s="1"/>
  <c r="D109" i="1"/>
  <c r="C109" i="1"/>
  <c r="B109" i="1"/>
  <c r="I94" i="1"/>
  <c r="H94" i="1"/>
  <c r="G94" i="1"/>
  <c r="F94" i="1"/>
  <c r="E94" i="1"/>
  <c r="D93" i="1"/>
  <c r="D94" i="1" s="1"/>
  <c r="C93" i="1"/>
  <c r="C94" i="1" s="1"/>
  <c r="B93" i="1"/>
  <c r="B94" i="1" s="1"/>
  <c r="I85" i="1"/>
  <c r="H85" i="1"/>
  <c r="G85" i="1"/>
  <c r="F85" i="1"/>
  <c r="E85" i="1"/>
  <c r="D85" i="1"/>
  <c r="C85" i="1"/>
  <c r="B85" i="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I64" i="1" s="1"/>
  <c r="I76" i="1" s="1"/>
  <c r="I96" i="1" s="1"/>
  <c r="H4" i="1"/>
  <c r="H10" i="1" s="1"/>
  <c r="H12" i="1" s="1"/>
  <c r="H64" i="1" s="1"/>
  <c r="H76" i="1" s="1"/>
  <c r="H96" i="1" s="1"/>
  <c r="G4" i="1"/>
  <c r="G10" i="1" s="1"/>
  <c r="G12" i="1" s="1"/>
  <c r="G64" i="1" s="1"/>
  <c r="G76" i="1" s="1"/>
  <c r="G96" i="1" s="1"/>
  <c r="G98" i="1" s="1"/>
  <c r="H97" i="1" s="1"/>
  <c r="F4" i="1"/>
  <c r="F10" i="1" s="1"/>
  <c r="F12" i="1" s="1"/>
  <c r="F64" i="1" s="1"/>
  <c r="F76" i="1" s="1"/>
  <c r="F96" i="1" s="1"/>
  <c r="F98" i="1" s="1"/>
  <c r="E4" i="1"/>
  <c r="E10" i="1" s="1"/>
  <c r="E12" i="1" s="1"/>
  <c r="E64" i="1" s="1"/>
  <c r="E76" i="1" s="1"/>
  <c r="E96" i="1" s="1"/>
  <c r="E98" i="1" s="1"/>
  <c r="D4" i="1"/>
  <c r="D10" i="1" s="1"/>
  <c r="D12" i="1" s="1"/>
  <c r="D64" i="1" s="1"/>
  <c r="D76" i="1" s="1"/>
  <c r="D96" i="1" s="1"/>
  <c r="D98" i="1" s="1"/>
  <c r="C4" i="1"/>
  <c r="C10" i="1" s="1"/>
  <c r="C12" i="1" s="1"/>
  <c r="C64" i="1" s="1"/>
  <c r="C76" i="1" s="1"/>
  <c r="B4" i="1"/>
  <c r="B10" i="1" s="1"/>
  <c r="B12" i="1" s="1"/>
  <c r="B64" i="1" s="1"/>
  <c r="B76" i="1" s="1"/>
  <c r="B96" i="1" s="1"/>
  <c r="B98" i="1" s="1"/>
  <c r="G48" i="3" l="1"/>
  <c r="B85" i="3"/>
  <c r="D5" i="3"/>
  <c r="D87" i="3"/>
  <c r="D89" i="3" s="1"/>
  <c r="I130" i="3"/>
  <c r="D116" i="3"/>
  <c r="F4" i="3"/>
  <c r="D92" i="3"/>
  <c r="D95" i="3"/>
  <c r="C95" i="3"/>
  <c r="B90" i="3"/>
  <c r="B92" i="3" s="1"/>
  <c r="G75" i="3"/>
  <c r="G77" i="3" s="1"/>
  <c r="D83" i="3"/>
  <c r="D50" i="3"/>
  <c r="E75" i="3"/>
  <c r="E77" i="3" s="1"/>
  <c r="I79" i="3"/>
  <c r="I81" i="3" s="1"/>
  <c r="G104" i="3"/>
  <c r="G106" i="3" s="1"/>
  <c r="B110" i="3"/>
  <c r="E58" i="3"/>
  <c r="E60" i="3" s="1"/>
  <c r="B77" i="3"/>
  <c r="G130" i="3"/>
  <c r="D85" i="3"/>
  <c r="F101" i="3"/>
  <c r="E54" i="3"/>
  <c r="G79" i="3"/>
  <c r="E130" i="3"/>
  <c r="B60" i="3"/>
  <c r="E108" i="3"/>
  <c r="E110" i="3" s="1"/>
  <c r="E127" i="3"/>
  <c r="D60" i="3"/>
  <c r="B48" i="3"/>
  <c r="E46" i="3"/>
  <c r="E48" i="3" s="1"/>
  <c r="B16" i="3"/>
  <c r="D118" i="3"/>
  <c r="B118" i="3"/>
  <c r="D15" i="3"/>
  <c r="B56" i="3"/>
  <c r="B101" i="3"/>
  <c r="B5" i="3"/>
  <c r="B7" i="3" s="1"/>
  <c r="C79" i="3"/>
  <c r="C81" i="3" s="1"/>
  <c r="H5" i="3"/>
  <c r="H6" i="3" s="1"/>
  <c r="B66" i="3"/>
  <c r="D52" i="3"/>
  <c r="G5" i="3"/>
  <c r="G7" i="3" s="1"/>
  <c r="F12" i="3"/>
  <c r="H58" i="3"/>
  <c r="H60" i="3" s="1"/>
  <c r="D66" i="3"/>
  <c r="H95" i="3"/>
  <c r="I4" i="3"/>
  <c r="C118" i="3"/>
  <c r="C75" i="3"/>
  <c r="C77" i="3" s="1"/>
  <c r="E97" i="3"/>
  <c r="B98" i="3"/>
  <c r="B72" i="3"/>
  <c r="H66" i="3"/>
  <c r="C4" i="3"/>
  <c r="H101" i="3"/>
  <c r="F66" i="3"/>
  <c r="G108" i="3"/>
  <c r="G110" i="3" s="1"/>
  <c r="D130" i="3"/>
  <c r="G12" i="3"/>
  <c r="F69" i="3"/>
  <c r="E87" i="3"/>
  <c r="E89" i="3" s="1"/>
  <c r="D127" i="3"/>
  <c r="B52" i="3"/>
  <c r="E5" i="3"/>
  <c r="E7" i="3" s="1"/>
  <c r="I46" i="3"/>
  <c r="H54" i="3"/>
  <c r="H56" i="3" s="1"/>
  <c r="E95" i="3"/>
  <c r="F130" i="3"/>
  <c r="D129" i="3"/>
  <c r="C71" i="3"/>
  <c r="C54" i="3"/>
  <c r="C56" i="3" s="1"/>
  <c r="E116" i="3"/>
  <c r="E118" i="3" s="1"/>
  <c r="C66" i="3"/>
  <c r="D4" i="3"/>
  <c r="C10" i="3"/>
  <c r="F15" i="3"/>
  <c r="C5" i="3"/>
  <c r="C7" i="3" s="1"/>
  <c r="I72" i="3"/>
  <c r="E101" i="3"/>
  <c r="F98" i="3"/>
  <c r="D100" i="3"/>
  <c r="H127" i="3"/>
  <c r="H124" i="3"/>
  <c r="D119" i="3"/>
  <c r="D121" i="3" s="1"/>
  <c r="C13" i="3"/>
  <c r="I101" i="3"/>
  <c r="D98" i="3"/>
  <c r="B100" i="3"/>
  <c r="I119" i="3"/>
  <c r="I121" i="3" s="1"/>
  <c r="G127" i="3"/>
  <c r="G124" i="3"/>
  <c r="C108" i="3"/>
  <c r="C110" i="3" s="1"/>
  <c r="I10" i="3"/>
  <c r="E13" i="3"/>
  <c r="I13" i="3"/>
  <c r="G58" i="3"/>
  <c r="G60" i="3" s="1"/>
  <c r="E72" i="3"/>
  <c r="C98" i="3"/>
  <c r="E126" i="3"/>
  <c r="F124" i="3"/>
  <c r="F16" i="3"/>
  <c r="B81" i="3"/>
  <c r="G101" i="3"/>
  <c r="G95" i="3"/>
  <c r="E129" i="3"/>
  <c r="C129" i="3"/>
  <c r="B119" i="3"/>
  <c r="B121" i="3" s="1"/>
  <c r="E112" i="3"/>
  <c r="E114" i="3" s="1"/>
  <c r="D110" i="3"/>
  <c r="B106" i="3"/>
  <c r="C61" i="3"/>
  <c r="C63" i="3" s="1"/>
  <c r="E12" i="3"/>
  <c r="E50" i="3"/>
  <c r="E52" i="3" s="1"/>
  <c r="F61" i="3"/>
  <c r="F63" i="3" s="1"/>
  <c r="I65" i="3"/>
  <c r="I71" i="3"/>
  <c r="B89" i="3"/>
  <c r="H94" i="3"/>
  <c r="D101" i="3"/>
  <c r="I104" i="3"/>
  <c r="E119" i="3"/>
  <c r="E121" i="3" s="1"/>
  <c r="H130" i="3"/>
  <c r="C72" i="3"/>
  <c r="E4" i="3"/>
  <c r="F10" i="3"/>
  <c r="I106" i="3"/>
  <c r="D7" i="3"/>
  <c r="F46" i="3"/>
  <c r="F48" i="3" s="1"/>
  <c r="I68" i="3"/>
  <c r="C90" i="3"/>
  <c r="D97" i="3"/>
  <c r="C101" i="3"/>
  <c r="I95" i="3"/>
  <c r="D54" i="3"/>
  <c r="D56" i="3" s="1"/>
  <c r="D46" i="3"/>
  <c r="D48" i="3" s="1"/>
  <c r="E9" i="3"/>
  <c r="E10" i="3"/>
  <c r="C16" i="3"/>
  <c r="C15" i="3"/>
  <c r="F5" i="3"/>
  <c r="F7" i="3" s="1"/>
  <c r="E69" i="3"/>
  <c r="H68" i="3"/>
  <c r="E66" i="3"/>
  <c r="I77" i="3"/>
  <c r="C83" i="3"/>
  <c r="C85" i="3" s="1"/>
  <c r="C97" i="3"/>
  <c r="I98" i="3"/>
  <c r="F108" i="3"/>
  <c r="F110" i="3" s="1"/>
  <c r="F129" i="3"/>
  <c r="F126" i="3"/>
  <c r="C119" i="3"/>
  <c r="C121" i="3" s="1"/>
  <c r="E104" i="3"/>
  <c r="E106" i="3" s="1"/>
  <c r="C48" i="3"/>
  <c r="H4" i="3"/>
  <c r="D9" i="3"/>
  <c r="D10" i="3"/>
  <c r="D16" i="3"/>
  <c r="G68" i="3"/>
  <c r="H75" i="3"/>
  <c r="H77" i="3" s="1"/>
  <c r="C87" i="3"/>
  <c r="C89" i="3" s="1"/>
  <c r="H98" i="3"/>
  <c r="H110" i="3"/>
  <c r="I112" i="3"/>
  <c r="I114" i="3" s="1"/>
  <c r="C104" i="3"/>
  <c r="C106" i="3" s="1"/>
  <c r="C58" i="3"/>
  <c r="C60" i="3" s="1"/>
  <c r="C50" i="3"/>
  <c r="C52" i="3" s="1"/>
  <c r="C9" i="3"/>
  <c r="C130" i="3"/>
  <c r="C127" i="3"/>
  <c r="E16" i="3"/>
  <c r="D12" i="3"/>
  <c r="B4" i="3"/>
  <c r="B9" i="3"/>
  <c r="B130" i="3"/>
  <c r="B127" i="3"/>
  <c r="B124" i="3"/>
  <c r="B10" i="3"/>
  <c r="G98" i="3"/>
  <c r="I54" i="3"/>
  <c r="I56" i="3" s="1"/>
  <c r="F50" i="3"/>
  <c r="F52" i="3" s="1"/>
  <c r="F75" i="3"/>
  <c r="F77" i="3" s="1"/>
  <c r="H87" i="3"/>
  <c r="H89" i="3" s="1"/>
  <c r="G83" i="3"/>
  <c r="G85" i="3" s="1"/>
  <c r="F79" i="3"/>
  <c r="F81" i="3" s="1"/>
  <c r="G112" i="3"/>
  <c r="G114" i="3" s="1"/>
  <c r="D72" i="3"/>
  <c r="I9" i="3"/>
  <c r="B13" i="3"/>
  <c r="D94" i="3"/>
  <c r="E98" i="3"/>
  <c r="B114" i="3"/>
  <c r="H9" i="3"/>
  <c r="H10" i="3"/>
  <c r="I5" i="3"/>
  <c r="I7" i="3" s="1"/>
  <c r="H65" i="3"/>
  <c r="F85" i="3"/>
  <c r="H72" i="3"/>
  <c r="G66" i="3"/>
  <c r="G72" i="3"/>
  <c r="D75" i="3"/>
  <c r="D77" i="3" s="1"/>
  <c r="F87" i="3"/>
  <c r="E83" i="3"/>
  <c r="E85" i="3" s="1"/>
  <c r="D79" i="3"/>
  <c r="F100" i="3"/>
  <c r="C94" i="3"/>
  <c r="I116" i="3"/>
  <c r="I118" i="3" s="1"/>
  <c r="B61" i="3"/>
  <c r="G9" i="3"/>
  <c r="E124" i="3"/>
  <c r="G10" i="3"/>
  <c r="F13" i="3"/>
  <c r="I12" i="3"/>
  <c r="H13" i="3"/>
  <c r="B94" i="3"/>
  <c r="B95" i="3"/>
  <c r="H118" i="3"/>
  <c r="F9" i="3"/>
  <c r="F127" i="3"/>
  <c r="G15" i="3"/>
  <c r="G13" i="3"/>
  <c r="B12" i="3"/>
  <c r="C12" i="3"/>
  <c r="G16" i="3"/>
  <c r="H16" i="3"/>
  <c r="I16" i="3"/>
  <c r="B62" i="3"/>
  <c r="B63" i="3"/>
  <c r="B71" i="3"/>
  <c r="C68" i="3"/>
  <c r="D65" i="3"/>
  <c r="B68" i="3"/>
  <c r="C65" i="3"/>
  <c r="D61" i="3"/>
  <c r="C69" i="3"/>
  <c r="B69" i="3"/>
  <c r="C126" i="3"/>
  <c r="D123" i="3"/>
  <c r="B126" i="3"/>
  <c r="C123" i="3"/>
  <c r="D112" i="3"/>
  <c r="D114" i="3" s="1"/>
  <c r="D104" i="3"/>
  <c r="D106" i="3" s="1"/>
  <c r="C112" i="3"/>
  <c r="C114" i="3" s="1"/>
  <c r="I123" i="3"/>
  <c r="E123" i="3"/>
  <c r="H114" i="3"/>
  <c r="F116" i="3"/>
  <c r="F118" i="3" s="1"/>
  <c r="G129" i="3"/>
  <c r="F123" i="3"/>
  <c r="G126" i="3"/>
  <c r="H129" i="3"/>
  <c r="F104" i="3"/>
  <c r="F106" i="3" s="1"/>
  <c r="F112" i="3"/>
  <c r="F114" i="3" s="1"/>
  <c r="G123" i="3"/>
  <c r="H126" i="3"/>
  <c r="I129" i="3"/>
  <c r="H123" i="3"/>
  <c r="I126" i="3"/>
  <c r="F119" i="3"/>
  <c r="F121" i="3" s="1"/>
  <c r="G119" i="3"/>
  <c r="G121" i="3" s="1"/>
  <c r="H119" i="3"/>
  <c r="H121" i="3" s="1"/>
  <c r="I90" i="3"/>
  <c r="I92" i="3" s="1"/>
  <c r="E94" i="3"/>
  <c r="F97" i="3"/>
  <c r="G100" i="3"/>
  <c r="F94" i="3"/>
  <c r="G97" i="3"/>
  <c r="H100" i="3"/>
  <c r="G94" i="3"/>
  <c r="H97" i="3"/>
  <c r="I100" i="3"/>
  <c r="E90" i="3"/>
  <c r="E92" i="3" s="1"/>
  <c r="F90" i="3"/>
  <c r="F92" i="3" s="1"/>
  <c r="G90" i="3"/>
  <c r="G92" i="3" s="1"/>
  <c r="H90" i="3"/>
  <c r="H92" i="3" s="1"/>
  <c r="I89" i="3"/>
  <c r="H85" i="3"/>
  <c r="E81" i="3"/>
  <c r="F68" i="3"/>
  <c r="G69" i="3"/>
  <c r="H79" i="3"/>
  <c r="H81" i="3" s="1"/>
  <c r="I83" i="3"/>
  <c r="I85" i="3" s="1"/>
  <c r="F89" i="3"/>
  <c r="D81" i="3"/>
  <c r="G89" i="3"/>
  <c r="H69" i="3"/>
  <c r="I66" i="3"/>
  <c r="I69" i="3"/>
  <c r="G65" i="3"/>
  <c r="G71" i="3"/>
  <c r="I61" i="3"/>
  <c r="F56" i="3"/>
  <c r="F65" i="3"/>
  <c r="F71" i="3"/>
  <c r="G81" i="3"/>
  <c r="H61" i="3"/>
  <c r="E71" i="3"/>
  <c r="H50" i="3"/>
  <c r="H52" i="3" s="1"/>
  <c r="G61" i="3"/>
  <c r="E65" i="3"/>
  <c r="E68" i="3"/>
  <c r="E61" i="3"/>
  <c r="E63" i="3" s="1"/>
  <c r="H46" i="3"/>
  <c r="H48" i="3" s="1"/>
  <c r="I58" i="3"/>
  <c r="I60" i="3" s="1"/>
  <c r="G54" i="3"/>
  <c r="G56" i="3" s="1"/>
  <c r="I50" i="3"/>
  <c r="I52" i="3" s="1"/>
  <c r="G50" i="3"/>
  <c r="G52" i="3" s="1"/>
  <c r="E56" i="3"/>
  <c r="F58" i="3"/>
  <c r="F60" i="3" s="1"/>
  <c r="C188" i="1"/>
  <c r="C189" i="1" s="1"/>
  <c r="E188" i="1"/>
  <c r="E189" i="1" s="1"/>
  <c r="F188" i="1"/>
  <c r="F189" i="1" s="1"/>
  <c r="D188" i="1"/>
  <c r="D189" i="1" s="1"/>
  <c r="H188" i="1"/>
  <c r="H189" i="1" s="1"/>
  <c r="B187" i="1"/>
  <c r="B188" i="1" s="1"/>
  <c r="B189" i="1" s="1"/>
  <c r="C187" i="1"/>
  <c r="D187" i="1"/>
  <c r="E187" i="1"/>
  <c r="F187" i="1"/>
  <c r="G187" i="1"/>
  <c r="G188" i="1" s="1"/>
  <c r="G189" i="1" s="1"/>
  <c r="H187" i="1"/>
  <c r="I187" i="1"/>
  <c r="I188" i="1" s="1"/>
  <c r="I189" i="1" s="1"/>
  <c r="F142" i="1"/>
  <c r="B142" i="1"/>
  <c r="C142" i="1"/>
  <c r="D142" i="1"/>
  <c r="H98" i="1"/>
  <c r="I97" i="1" s="1"/>
  <c r="I98" i="1" s="1"/>
  <c r="C96" i="1"/>
  <c r="C98" i="1" s="1"/>
  <c r="C59" i="1"/>
  <c r="B59" i="1"/>
  <c r="D59" i="1"/>
  <c r="E59" i="1"/>
  <c r="F59" i="1"/>
  <c r="G59" i="1"/>
  <c r="H59" i="1"/>
  <c r="I59" i="1"/>
  <c r="E6" i="3" l="1"/>
  <c r="C62" i="3"/>
  <c r="B91" i="3"/>
  <c r="F6" i="3"/>
  <c r="H7" i="3"/>
  <c r="C6" i="3"/>
  <c r="E120" i="3"/>
  <c r="D120" i="3"/>
  <c r="B6" i="3"/>
  <c r="C120" i="3"/>
  <c r="B120" i="3"/>
  <c r="D6" i="3"/>
  <c r="I6" i="3"/>
  <c r="I48" i="3"/>
  <c r="G6" i="3"/>
  <c r="C92" i="3"/>
  <c r="C91" i="3"/>
  <c r="D91" i="3"/>
  <c r="D63" i="3"/>
  <c r="D62" i="3"/>
  <c r="F120" i="3"/>
  <c r="I120" i="3"/>
  <c r="H120" i="3"/>
  <c r="G120" i="3"/>
  <c r="F91" i="3"/>
  <c r="I91" i="3"/>
  <c r="H91" i="3"/>
  <c r="G91" i="3"/>
  <c r="E91" i="3"/>
  <c r="H63" i="3"/>
  <c r="H62" i="3"/>
  <c r="G62" i="3"/>
  <c r="G63" i="3"/>
  <c r="I63" i="3"/>
  <c r="I62" i="3"/>
  <c r="F62" i="3"/>
  <c r="E62" i="3"/>
  <c r="A17" i="3" l="1"/>
  <c r="H41" i="3"/>
  <c r="G41" i="3"/>
  <c r="F41" i="3"/>
  <c r="E41" i="3"/>
  <c r="D41" i="3"/>
  <c r="C41" i="3"/>
  <c r="B41" i="3"/>
  <c r="B42" i="3" s="1"/>
  <c r="I41" i="3"/>
  <c r="I35" i="3"/>
  <c r="H35" i="3"/>
  <c r="G35" i="3"/>
  <c r="F35" i="3"/>
  <c r="E35" i="3"/>
  <c r="D35" i="3"/>
  <c r="C35" i="3"/>
  <c r="B35" i="3"/>
  <c r="H38" i="3"/>
  <c r="G38" i="3"/>
  <c r="F38" i="3"/>
  <c r="E38" i="3"/>
  <c r="D38" i="3"/>
  <c r="C38" i="3"/>
  <c r="B38" i="3"/>
  <c r="B39" i="3" s="1"/>
  <c r="I38" i="3"/>
  <c r="B30" i="3"/>
  <c r="C30" i="3"/>
  <c r="D30" i="3"/>
  <c r="E30" i="3"/>
  <c r="F30" i="3"/>
  <c r="G30" i="3"/>
  <c r="H30" i="3"/>
  <c r="I30" i="3"/>
  <c r="B26" i="3"/>
  <c r="B27" i="3" s="1"/>
  <c r="H22" i="3"/>
  <c r="H23" i="3" s="1"/>
  <c r="G22" i="3"/>
  <c r="G23" i="3" s="1"/>
  <c r="F22" i="3"/>
  <c r="F23" i="3" s="1"/>
  <c r="E22" i="3"/>
  <c r="E23" i="3" s="1"/>
  <c r="D22" i="3"/>
  <c r="D23" i="3" s="1"/>
  <c r="C22" i="3"/>
  <c r="C23" i="3" s="1"/>
  <c r="B22" i="3"/>
  <c r="B23" i="3" s="1"/>
  <c r="I22" i="3"/>
  <c r="I23" i="3" s="1"/>
  <c r="B29" i="3"/>
  <c r="I24" i="3"/>
  <c r="H24" i="3"/>
  <c r="G24" i="3"/>
  <c r="F24" i="3"/>
  <c r="E24" i="3"/>
  <c r="D24" i="3"/>
  <c r="C24" i="3"/>
  <c r="B24" i="3"/>
  <c r="B25" i="3" s="1"/>
  <c r="B20" i="3"/>
  <c r="B21" i="3" s="1"/>
  <c r="C20" i="3"/>
  <c r="C21" i="3" s="1"/>
  <c r="D20" i="3"/>
  <c r="E20" i="3"/>
  <c r="F20" i="3"/>
  <c r="F21" i="3" s="1"/>
  <c r="G20" i="3"/>
  <c r="H20" i="3"/>
  <c r="I20" i="3"/>
  <c r="J1" i="3"/>
  <c r="K1" i="3" s="1"/>
  <c r="L1" i="3" s="1"/>
  <c r="M1" i="3" s="1"/>
  <c r="N1" i="3" s="1"/>
  <c r="H1" i="3"/>
  <c r="G1" i="3" s="1"/>
  <c r="F1" i="3" s="1"/>
  <c r="E1" i="3" s="1"/>
  <c r="D1" i="3" s="1"/>
  <c r="C1" i="3" s="1"/>
  <c r="B1" i="3" s="1"/>
  <c r="E31" i="3" l="1"/>
  <c r="I31" i="3"/>
  <c r="C31" i="3"/>
  <c r="B31" i="3"/>
  <c r="I21" i="3"/>
  <c r="H42" i="3"/>
  <c r="E21" i="3"/>
  <c r="F42" i="3"/>
  <c r="H21" i="3"/>
  <c r="E42" i="3"/>
  <c r="G25" i="3"/>
  <c r="H32" i="3"/>
  <c r="H25" i="3"/>
  <c r="H29" i="3"/>
  <c r="H31" i="3" s="1"/>
  <c r="F32" i="3"/>
  <c r="I25" i="3"/>
  <c r="I29" i="3"/>
  <c r="G21" i="3"/>
  <c r="F39" i="3"/>
  <c r="H39" i="3"/>
  <c r="C29" i="3"/>
  <c r="D29" i="3"/>
  <c r="D31" i="3" s="1"/>
  <c r="E25" i="3"/>
  <c r="E29" i="3"/>
  <c r="F25" i="3"/>
  <c r="F29" i="3"/>
  <c r="F31" i="3" s="1"/>
  <c r="B32" i="3"/>
  <c r="B33" i="3" s="1"/>
  <c r="C25" i="3"/>
  <c r="D25" i="3"/>
  <c r="G29" i="3"/>
  <c r="G31" i="3" s="1"/>
  <c r="D32" i="3"/>
  <c r="I32" i="3"/>
  <c r="B36" i="3"/>
  <c r="D21" i="3"/>
  <c r="C32" i="3"/>
  <c r="D36" i="3"/>
  <c r="D39" i="3"/>
  <c r="D42" i="3"/>
  <c r="E36" i="3"/>
  <c r="E39" i="3"/>
  <c r="E32" i="3"/>
  <c r="F36" i="3"/>
  <c r="G36" i="3"/>
  <c r="G39" i="3"/>
  <c r="G42" i="3"/>
  <c r="G32" i="3"/>
  <c r="H36" i="3"/>
  <c r="I36" i="3"/>
  <c r="I39" i="3"/>
  <c r="I42" i="3"/>
  <c r="C36" i="3"/>
  <c r="C39" i="3"/>
  <c r="C42" i="3"/>
  <c r="I201" i="1"/>
  <c r="H201" i="1"/>
  <c r="G201" i="1"/>
  <c r="F201" i="1"/>
  <c r="E201" i="1"/>
  <c r="D201" i="1"/>
  <c r="C201" i="1"/>
  <c r="B201" i="1"/>
  <c r="H33" i="3" l="1"/>
  <c r="D33" i="3"/>
  <c r="E33" i="3"/>
  <c r="G33" i="3"/>
  <c r="F33" i="3"/>
  <c r="C33" i="3"/>
  <c r="I33" i="3"/>
  <c r="H18" i="3"/>
  <c r="G18" i="3"/>
  <c r="G34" i="3" s="1"/>
  <c r="F18" i="3"/>
  <c r="E18" i="3"/>
  <c r="E34" i="3" s="1"/>
  <c r="D18" i="3"/>
  <c r="C18" i="3"/>
  <c r="B18" i="3"/>
  <c r="I18" i="3"/>
  <c r="D19" i="3" l="1"/>
  <c r="D40" i="3"/>
  <c r="D43" i="3"/>
  <c r="D37" i="3"/>
  <c r="D34" i="3"/>
  <c r="I19" i="3"/>
  <c r="I40" i="3"/>
  <c r="I43" i="3"/>
  <c r="I37" i="3"/>
  <c r="F19" i="3"/>
  <c r="F40" i="3"/>
  <c r="F34" i="3"/>
  <c r="F43" i="3"/>
  <c r="F37" i="3"/>
  <c r="I34" i="3"/>
  <c r="C19" i="3"/>
  <c r="C40" i="3"/>
  <c r="C37" i="3"/>
  <c r="C43" i="3"/>
  <c r="E19" i="3"/>
  <c r="E40" i="3"/>
  <c r="E37" i="3"/>
  <c r="E43" i="3"/>
  <c r="B19" i="3"/>
  <c r="B40" i="3"/>
  <c r="B37" i="3"/>
  <c r="B34" i="3"/>
  <c r="B43" i="3"/>
  <c r="G19" i="3"/>
  <c r="G43" i="3"/>
  <c r="G37" i="3"/>
  <c r="G40" i="3"/>
  <c r="H19" i="3"/>
  <c r="H40" i="3"/>
  <c r="H43" i="3"/>
  <c r="H37" i="3"/>
  <c r="H34" i="3"/>
  <c r="C34" i="3"/>
  <c r="H149" i="1"/>
  <c r="H150" i="1" s="1"/>
  <c r="B149" i="1"/>
  <c r="E149" i="1" l="1"/>
  <c r="E150" i="1" s="1"/>
  <c r="G149" i="1"/>
  <c r="G150" i="1" s="1"/>
  <c r="D149" i="1"/>
  <c r="D150" i="1" s="1"/>
  <c r="F149" i="1"/>
  <c r="F150" i="1" s="1"/>
  <c r="I149" i="1"/>
  <c r="B150" i="1" s="1"/>
  <c r="C149" i="1"/>
  <c r="C150" i="1" s="1"/>
  <c r="G99" i="1"/>
  <c r="F99" i="1"/>
  <c r="E99" i="1"/>
  <c r="D99" i="1"/>
  <c r="C99" i="1"/>
  <c r="B99" i="1"/>
  <c r="E20" i="1" l="1"/>
  <c r="F20" i="1"/>
  <c r="H20" i="1"/>
  <c r="I20" i="1"/>
  <c r="B20" i="1"/>
  <c r="C20" i="1"/>
  <c r="D20" i="1"/>
  <c r="B60" i="1"/>
  <c r="E60" i="1"/>
  <c r="F60" i="1"/>
  <c r="I60" i="1"/>
  <c r="G60" i="1"/>
  <c r="H60" i="1"/>
  <c r="C60" i="1"/>
  <c r="D60" i="1"/>
  <c r="G20" i="1" l="1"/>
  <c r="I99" i="1" l="1"/>
  <c r="H99"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F8CB5B0F-6DCA-7F46-9AAD-DB02D462BDD9}">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<sst xmlns="http://schemas.openxmlformats.org/spreadsheetml/2006/main" count="375" uniqueCount="151">
  <si>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</si>
  <si>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</si>
  <si>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</si>
  <si>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</si>
  <si>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</si>
  <si>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</si>
  <si>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</si>
  <si>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</si>
  <si>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</si>
  <si>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</si>
  <si>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</si>
  <si>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</si>
  <si>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</si>
  <si>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</si>
  <si>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</si>
  <si>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</si>
  <si>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</si>
  <si>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</si>
  <si>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</si>
  <si>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</si>
  <si>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</si>
  <si>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</si>
  <si>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</si>
  <si>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</si>
  <si>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</si>
  <si>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</si>
  <si>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</si>
  <si>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</si>
  <si>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</si>
  <si>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</si>
  <si>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</si>
  <si>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</si>
  <si>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</si>
  <si>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</si>
  <si>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</si>
  <si>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</si>
  <si>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</si>
  <si>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</si>
  <si>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</si>
  <si>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</si>
  <si>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</si>
  <si>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</si>
  <si>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</si>
  <si>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</si>
  <si>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</si>
  <si>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</si>
  <si>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</si>
  <si>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</si>
  <si>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</si>
  <si>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</si>
  <si>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</si>
  <si>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</si>
  <si>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</si>
  <si>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</si>
  <si>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</si>
  <si>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</si>
  <si>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</si>
  <si>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</si>
  <si>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</si>
  <si>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</si>
  <si>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</si>
  <si>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</si>
  <si>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</si>
  <si>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</si>
  <si>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</si>
  <si>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</si>
  <si>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</si>
  <si>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</si>
  <si>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</si>
  <si>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</si>
  <si>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</si>
  <si>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</si>
  <si>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</si>
  <si>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</si>
  <si>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</si>
  <si>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</si>
  <si>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</si>
  <si>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</si>
  <si>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</si>
  <si>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</si>
  <si>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</si>
  <si>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</si>
  <si>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</si>
  <si>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</si>
  <si>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</si>
  <si>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</si>
  <si>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</si>
  <si>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</si>
  <si>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</si>
  <si>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</si>
  <si>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</si>
  <si>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</si>
  <si>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</si>
  <si>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</si>
  <si>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</si>
  <si>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</si>
  <si>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</si>
  <si>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</si>
  <si>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</si>
  <si>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</si>
  <si>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</si>
  <si>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</si>
  <si>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</si>
  <si>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</si>
  <si>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</si>
  <si>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</si>
  <si>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</si>
  <si>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</si>
  <si>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</si>
  <si>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</si>
  <si>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</si>
  <si>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</si>
  <si>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</si>
  <si>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</si>
  <si>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</si>
  <si>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</si>
  <si>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</si>
  <si>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</si>
  <si>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</si>
  <si>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</si>
  <si>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</si>
  <si>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</si>
  <si>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</si>
  <si>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</si>
  <si>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</si>
  <si>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</si>
  <si>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</si>
  <si>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</si>
  <si>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</si>
  <si>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</si>
  <si>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</si>
  <si>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</si>
  <si>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</si>
  <si>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</si>
  <si>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</si>
  <si>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</si>
  <si>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</si>
  <si>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</si>
  <si>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</si>
  <si>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</si>
  <si>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</si>
  <si>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</si>
  <si>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</si>
  <si>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</si>
  <si>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</si>
  <si>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</si>
  <si>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</si>
  <si>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</si>
  <si>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</si>
  <si>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</si>
  <si>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Organic revenue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</si>
</sst>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1"/>
      <color theme="1"/>
      <name val="Calibri"/>
      <family val="2"/>
      <scheme val="minor"/>
    </font>
    <font>
      <b/>
      <sz val="9"/>
      <color rgb="FF000000"/>
      <name val="Tahoma"/>
      <family val="2"/>
    </font>
    <font>
      <sz val="9"/>
      <color rgb="FF000000"/>
      <name val="Tahoma"/>
      <family val="2"/>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cellStyleXfs>
  <cellXfs count="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2" fontId="0" fillId="0" borderId="0" xfId="0" applyNumberFormat="1"/>
    <xf numFmtId="0" fontId="12"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165" fontId="1" fillId="0" borderId="0" xfId="1" applyNumberFormat="1" applyFont="1"/>
  </cellXfs>
  <cellStyles count="7">
    <cellStyle name="60% - Accent1" xfId="5" builtinId="32"/>
    <cellStyle name="Accent1" xfId="4" builtinId="29"/>
    <cellStyle name="Comma" xfId="1" builtinId="3"/>
    <cellStyle name="Comma 2" xfId="3" xr:uid="{00000000-0005-0000-0000-000003000000}"/>
    <cellStyle name="Comma 2 2" xfId="6" xr:uid="{05F814E4-BE77-493F-865D-B024857874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8688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3" sqref="A3"/>
    </sheetView>
  </sheetViews>
  <sheetFormatPr defaultColWidth="8.81640625" defaultRowHeight="14.5" x14ac:dyDescent="0.35"/>
  <cols>
    <col min="1" max="1" width="176.1796875" style="19" customWidth="1"/>
  </cols>
  <sheetData>
    <row r="1" spans="1:1" ht="23.5" x14ac:dyDescent="0.55000000000000004">
      <c r="A1" s="18" t="s">
        <v>21</v>
      </c>
    </row>
    <row r="2" spans="1:1" x14ac:dyDescent="0.35">
      <c r="A2" s="34" t="s">
        <v>139</v>
      </c>
    </row>
    <row r="3" spans="1:1" x14ac:dyDescent="0.35">
      <c r="A3" s="20" t="s">
        <v>140</v>
      </c>
    </row>
    <row r="4" spans="1:1" x14ac:dyDescent="0.35">
      <c r="A4" s="34" t="s">
        <v>20</v>
      </c>
    </row>
    <row r="5" spans="1:1" x14ac:dyDescent="0.35">
      <c r="A5" s="19" t="s">
        <v>141</v>
      </c>
    </row>
    <row r="6" spans="1:1" x14ac:dyDescent="0.35">
      <c r="A6" s="34"/>
    </row>
    <row r="7" spans="1:1" x14ac:dyDescent="0.35">
      <c r="A7" s="34"/>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5"/>
  <sheetViews>
    <sheetView workbookViewId="0">
      <pane ySplit="1" topLeftCell="A167" activePane="bottomLeft" state="frozen"/>
      <selection pane="bottomLeft" activeCell="I142" sqref="B142:I142"/>
    </sheetView>
  </sheetViews>
  <sheetFormatPr defaultColWidth="8.81640625" defaultRowHeight="14.5" x14ac:dyDescent="0.35"/>
  <cols>
    <col min="1" max="1" width="78.1796875" customWidth="1"/>
    <col min="2" max="7" width="9" bestFit="1" customWidth="1"/>
    <col min="8" max="8" width="10.453125" bestFit="1" customWidth="1"/>
    <col min="9" max="9" width="10.6328125" bestFit="1" customWidth="1"/>
  </cols>
  <sheetData>
    <row r="1" spans="1:9"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3">
        <v>30601</v>
      </c>
      <c r="C2" s="3">
        <v>32376</v>
      </c>
      <c r="D2" s="3">
        <v>34350</v>
      </c>
      <c r="E2" s="3">
        <v>36397</v>
      </c>
      <c r="F2" s="3">
        <v>39117</v>
      </c>
      <c r="G2" s="3">
        <v>37403</v>
      </c>
      <c r="H2" s="3">
        <v>44538</v>
      </c>
      <c r="I2" s="3">
        <v>46710</v>
      </c>
    </row>
    <row r="3" spans="1:9" x14ac:dyDescent="0.35">
      <c r="A3" s="23" t="s">
        <v>29</v>
      </c>
      <c r="B3" s="24">
        <v>16534</v>
      </c>
      <c r="C3" s="24">
        <v>17405</v>
      </c>
      <c r="D3" s="24">
        <v>19038</v>
      </c>
      <c r="E3" s="24">
        <v>20441</v>
      </c>
      <c r="F3" s="24">
        <v>21643</v>
      </c>
      <c r="G3" s="24">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22</v>
      </c>
      <c r="B5" s="8">
        <v>3213</v>
      </c>
      <c r="C5" s="8">
        <v>3278</v>
      </c>
      <c r="D5" s="8">
        <v>3341</v>
      </c>
      <c r="E5" s="8">
        <v>3577</v>
      </c>
      <c r="F5" s="8">
        <v>3753</v>
      </c>
      <c r="G5" s="8">
        <v>3592</v>
      </c>
      <c r="H5" s="3">
        <v>3114</v>
      </c>
      <c r="I5" s="3">
        <v>3850</v>
      </c>
    </row>
    <row r="6" spans="1:9" x14ac:dyDescent="0.35">
      <c r="A6" s="11" t="s">
        <v>23</v>
      </c>
      <c r="B6" s="8">
        <v>6679</v>
      </c>
      <c r="C6" s="8">
        <v>7191</v>
      </c>
      <c r="D6" s="3">
        <v>7222</v>
      </c>
      <c r="E6" s="8">
        <v>7934</v>
      </c>
      <c r="F6" s="8">
        <v>8949</v>
      </c>
      <c r="G6" s="3">
        <v>9534</v>
      </c>
      <c r="H6" s="3">
        <v>9911</v>
      </c>
      <c r="I6" s="3">
        <v>10954</v>
      </c>
    </row>
    <row r="7" spans="1:9" x14ac:dyDescent="0.3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25</v>
      </c>
      <c r="B8" s="3">
        <v>28</v>
      </c>
      <c r="C8">
        <v>19</v>
      </c>
      <c r="D8">
        <v>59</v>
      </c>
      <c r="E8">
        <v>54</v>
      </c>
      <c r="F8">
        <v>49</v>
      </c>
      <c r="G8" s="3">
        <v>89</v>
      </c>
      <c r="H8" s="3">
        <v>262</v>
      </c>
      <c r="I8" s="3">
        <v>205</v>
      </c>
    </row>
    <row r="9" spans="1:9" x14ac:dyDescent="0.35">
      <c r="A9" s="2" t="s">
        <v>5</v>
      </c>
      <c r="B9" s="3">
        <v>-58</v>
      </c>
      <c r="C9" s="3">
        <v>-140</v>
      </c>
      <c r="D9" s="3">
        <v>-196</v>
      </c>
      <c r="E9" s="3">
        <v>66</v>
      </c>
      <c r="F9" s="3">
        <v>-78</v>
      </c>
      <c r="G9" s="3">
        <v>139</v>
      </c>
      <c r="H9" s="3">
        <v>14</v>
      </c>
      <c r="I9" s="3">
        <v>-181</v>
      </c>
    </row>
    <row r="10" spans="1:9" x14ac:dyDescent="0.3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27</v>
      </c>
      <c r="B11" s="3">
        <v>932</v>
      </c>
      <c r="C11" s="3">
        <v>863</v>
      </c>
      <c r="D11" s="3">
        <v>646</v>
      </c>
      <c r="E11" s="3">
        <v>2392</v>
      </c>
      <c r="F11" s="3">
        <v>772</v>
      </c>
      <c r="G11" s="3">
        <v>348</v>
      </c>
      <c r="H11" s="3">
        <v>934</v>
      </c>
      <c r="I11" s="3">
        <v>605</v>
      </c>
    </row>
    <row r="12" spans="1:9" ht="15" thickBot="1" x14ac:dyDescent="0.4">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s="45">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s="45">
        <v>1.6</v>
      </c>
      <c r="H15">
        <v>3.56</v>
      </c>
      <c r="I15">
        <v>3.75</v>
      </c>
    </row>
    <row r="16" spans="1:9" x14ac:dyDescent="0.35">
      <c r="A16" s="1" t="s">
        <v>9</v>
      </c>
    </row>
    <row r="17" spans="1:9" x14ac:dyDescent="0.35">
      <c r="A17" s="2" t="s">
        <v>6</v>
      </c>
      <c r="B17" s="8">
        <v>1723.5</v>
      </c>
      <c r="C17" s="8">
        <v>1697.9</v>
      </c>
      <c r="D17" s="8">
        <v>1657.8</v>
      </c>
      <c r="E17" s="8">
        <v>1623.8</v>
      </c>
      <c r="F17" s="8">
        <v>1579.7</v>
      </c>
      <c r="G17" s="8">
        <v>1558.8</v>
      </c>
      <c r="H17" s="8">
        <v>1573</v>
      </c>
      <c r="I17" s="8">
        <v>1578.8</v>
      </c>
    </row>
    <row r="18" spans="1:9" x14ac:dyDescent="0.35">
      <c r="A18" s="2" t="s">
        <v>7</v>
      </c>
      <c r="B18" s="8">
        <v>1768.8</v>
      </c>
      <c r="C18" s="8">
        <v>1742.5</v>
      </c>
      <c r="D18" s="8">
        <v>1692</v>
      </c>
      <c r="E18" s="8">
        <v>1659.1</v>
      </c>
      <c r="F18" s="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3">
        <v>3852</v>
      </c>
      <c r="C25" s="3">
        <v>3138</v>
      </c>
      <c r="D25" s="3">
        <v>3808</v>
      </c>
      <c r="E25" s="8">
        <v>4249</v>
      </c>
      <c r="F25" s="8">
        <v>4466</v>
      </c>
      <c r="G25" s="8">
        <v>8348</v>
      </c>
      <c r="H25" s="3">
        <v>9889</v>
      </c>
      <c r="I25" s="3">
        <v>8574</v>
      </c>
    </row>
    <row r="26" spans="1:9" x14ac:dyDescent="0.35">
      <c r="A26" s="11" t="s">
        <v>34</v>
      </c>
      <c r="B26" s="3">
        <v>2072</v>
      </c>
      <c r="C26" s="3">
        <v>2319</v>
      </c>
      <c r="D26" s="3">
        <v>2371</v>
      </c>
      <c r="E26">
        <v>996</v>
      </c>
      <c r="F26">
        <v>197</v>
      </c>
      <c r="G26" s="3">
        <v>439</v>
      </c>
      <c r="H26" s="3">
        <v>3587</v>
      </c>
      <c r="I26" s="3">
        <v>4423</v>
      </c>
    </row>
    <row r="27" spans="1:9" x14ac:dyDescent="0.35">
      <c r="A27" s="11" t="s">
        <v>35</v>
      </c>
      <c r="B27" s="3">
        <v>3358</v>
      </c>
      <c r="C27" s="3">
        <v>3241</v>
      </c>
      <c r="D27" s="3">
        <v>3677</v>
      </c>
      <c r="E27" s="8">
        <v>3498</v>
      </c>
      <c r="F27" s="8">
        <v>4272</v>
      </c>
      <c r="G27" s="8">
        <v>2749</v>
      </c>
      <c r="H27" s="3">
        <v>4463</v>
      </c>
      <c r="I27" s="3">
        <v>4667</v>
      </c>
    </row>
    <row r="28" spans="1:9" x14ac:dyDescent="0.35">
      <c r="A28" s="11" t="s">
        <v>36</v>
      </c>
      <c r="B28" s="3">
        <v>4337</v>
      </c>
      <c r="C28" s="3">
        <v>4838</v>
      </c>
      <c r="D28" s="3">
        <v>5055</v>
      </c>
      <c r="E28" s="8">
        <v>5261</v>
      </c>
      <c r="F28" s="8">
        <v>5622</v>
      </c>
      <c r="G28" s="8">
        <v>7367</v>
      </c>
      <c r="H28" s="3">
        <v>6854</v>
      </c>
      <c r="I28" s="3">
        <v>8420</v>
      </c>
    </row>
    <row r="29" spans="1:9" x14ac:dyDescent="0.35">
      <c r="A29" s="11" t="s">
        <v>37</v>
      </c>
      <c r="B29" s="3">
        <v>1968</v>
      </c>
      <c r="C29" s="3">
        <v>1489</v>
      </c>
      <c r="D29" s="3">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38</v>
      </c>
      <c r="B31" s="3">
        <v>3011</v>
      </c>
      <c r="C31" s="3">
        <v>3520</v>
      </c>
      <c r="D31" s="3">
        <v>3989</v>
      </c>
      <c r="E31" s="8">
        <v>4454</v>
      </c>
      <c r="F31" s="8">
        <v>4744</v>
      </c>
      <c r="G31" s="8">
        <v>4866</v>
      </c>
      <c r="H31" s="3">
        <v>4904</v>
      </c>
      <c r="I31" s="3">
        <v>4791</v>
      </c>
    </row>
    <row r="32" spans="1:9" x14ac:dyDescent="0.35">
      <c r="A32" s="2" t="s">
        <v>39</v>
      </c>
      <c r="B32" s="3">
        <v>0</v>
      </c>
      <c r="C32" s="3">
        <v>0</v>
      </c>
      <c r="D32" s="3">
        <v>0</v>
      </c>
      <c r="E32" s="3">
        <v>0</v>
      </c>
      <c r="F32" s="3">
        <v>0</v>
      </c>
      <c r="G32" s="8">
        <v>3097</v>
      </c>
      <c r="H32" s="3">
        <v>3113</v>
      </c>
      <c r="I32" s="3">
        <v>2926</v>
      </c>
    </row>
    <row r="33" spans="1:9" x14ac:dyDescent="0.35">
      <c r="A33" s="2" t="s">
        <v>40</v>
      </c>
      <c r="B33" s="3">
        <v>281</v>
      </c>
      <c r="C33" s="3">
        <v>281</v>
      </c>
      <c r="D33" s="3">
        <v>283</v>
      </c>
      <c r="E33">
        <v>285</v>
      </c>
      <c r="F33" s="3">
        <v>283</v>
      </c>
      <c r="G33" s="3">
        <v>274</v>
      </c>
      <c r="H33" s="3">
        <v>269</v>
      </c>
      <c r="I33" s="3">
        <v>286</v>
      </c>
    </row>
    <row r="34" spans="1:9" x14ac:dyDescent="0.35">
      <c r="A34" s="2" t="s">
        <v>41</v>
      </c>
      <c r="B34" s="3">
        <v>131</v>
      </c>
      <c r="C34" s="3">
        <v>131</v>
      </c>
      <c r="D34" s="3">
        <v>139</v>
      </c>
      <c r="E34">
        <v>154</v>
      </c>
      <c r="F34" s="3">
        <v>154</v>
      </c>
      <c r="G34" s="3">
        <v>223</v>
      </c>
      <c r="H34" s="3">
        <v>242</v>
      </c>
      <c r="I34" s="3">
        <v>284</v>
      </c>
    </row>
    <row r="35" spans="1:9" x14ac:dyDescent="0.35">
      <c r="A35" s="2" t="s">
        <v>42</v>
      </c>
      <c r="B35" s="3">
        <v>2587</v>
      </c>
      <c r="C35" s="3">
        <v>2439</v>
      </c>
      <c r="D35" s="3">
        <v>2787</v>
      </c>
      <c r="E35" s="8">
        <v>2509</v>
      </c>
      <c r="F35" s="3">
        <v>2011</v>
      </c>
      <c r="G35" s="3">
        <v>2326</v>
      </c>
      <c r="H35" s="3">
        <v>2921</v>
      </c>
      <c r="I35" s="3">
        <v>3821</v>
      </c>
    </row>
    <row r="36" spans="1:9" ht="15" thickBot="1" x14ac:dyDescent="0.4">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s="3">
        <v>107</v>
      </c>
      <c r="C39" s="3">
        <v>44</v>
      </c>
      <c r="D39" s="3">
        <v>6</v>
      </c>
      <c r="E39" s="3">
        <v>6</v>
      </c>
      <c r="F39" s="3">
        <v>6</v>
      </c>
      <c r="G39" s="3">
        <v>3</v>
      </c>
      <c r="H39" s="3">
        <v>0</v>
      </c>
      <c r="I39" s="3">
        <v>500</v>
      </c>
    </row>
    <row r="40" spans="1:9" x14ac:dyDescent="0.35">
      <c r="A40" s="11" t="s">
        <v>47</v>
      </c>
      <c r="B40" s="3">
        <v>74</v>
      </c>
      <c r="C40" s="3">
        <v>1</v>
      </c>
      <c r="D40" s="3">
        <v>325</v>
      </c>
      <c r="E40" s="3">
        <v>336</v>
      </c>
      <c r="F40" s="3">
        <v>9</v>
      </c>
      <c r="G40" s="3">
        <v>248</v>
      </c>
      <c r="H40" s="3">
        <v>2</v>
      </c>
      <c r="I40" s="3">
        <v>10</v>
      </c>
    </row>
    <row r="41" spans="1:9" x14ac:dyDescent="0.35">
      <c r="A41" s="11" t="s">
        <v>11</v>
      </c>
      <c r="B41" s="3">
        <v>2131</v>
      </c>
      <c r="C41" s="3">
        <v>2191</v>
      </c>
      <c r="D41" s="3">
        <v>2048</v>
      </c>
      <c r="E41" s="3">
        <v>2279</v>
      </c>
      <c r="F41" s="3">
        <v>2612</v>
      </c>
      <c r="G41" s="3">
        <v>2248</v>
      </c>
      <c r="H41" s="3">
        <v>2836</v>
      </c>
      <c r="I41" s="3">
        <v>3358</v>
      </c>
    </row>
    <row r="42" spans="1:9" x14ac:dyDescent="0.35">
      <c r="A42" s="11" t="s">
        <v>48</v>
      </c>
      <c r="B42" s="3">
        <v>0</v>
      </c>
      <c r="C42" s="3">
        <v>0</v>
      </c>
      <c r="D42" s="3">
        <v>0</v>
      </c>
      <c r="E42" s="3">
        <v>0</v>
      </c>
      <c r="F42" s="3">
        <v>0</v>
      </c>
      <c r="G42" s="3">
        <v>445</v>
      </c>
      <c r="H42" s="3">
        <v>467</v>
      </c>
      <c r="I42" s="3">
        <v>420</v>
      </c>
    </row>
    <row r="43" spans="1:9" x14ac:dyDescent="0.35">
      <c r="A43" s="11" t="s">
        <v>12</v>
      </c>
      <c r="B43" s="3">
        <v>3949</v>
      </c>
      <c r="C43" s="3">
        <v>3037</v>
      </c>
      <c r="D43" s="3">
        <v>3011</v>
      </c>
      <c r="E43" s="3">
        <v>3269</v>
      </c>
      <c r="F43" s="3">
        <v>5010</v>
      </c>
      <c r="G43" s="3">
        <v>5184</v>
      </c>
      <c r="H43" s="3">
        <v>6063</v>
      </c>
      <c r="I43" s="3">
        <v>6220</v>
      </c>
    </row>
    <row r="44" spans="1:9" x14ac:dyDescent="0.35">
      <c r="A44" s="11" t="s">
        <v>49</v>
      </c>
      <c r="B44" s="3">
        <v>71</v>
      </c>
      <c r="C44" s="3">
        <v>85</v>
      </c>
      <c r="D44" s="3">
        <v>84</v>
      </c>
      <c r="E44" s="3">
        <v>150</v>
      </c>
      <c r="F44" s="3">
        <v>229</v>
      </c>
      <c r="G44" s="3">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50</v>
      </c>
      <c r="B46" s="3">
        <v>1079</v>
      </c>
      <c r="C46" s="3">
        <v>2010</v>
      </c>
      <c r="D46" s="3">
        <v>3471</v>
      </c>
      <c r="E46" s="3">
        <v>3468</v>
      </c>
      <c r="F46" s="3">
        <v>3464</v>
      </c>
      <c r="G46" s="3">
        <v>9406</v>
      </c>
      <c r="H46" s="3">
        <v>9413</v>
      </c>
      <c r="I46" s="3">
        <v>8920</v>
      </c>
    </row>
    <row r="47" spans="1:9" x14ac:dyDescent="0.35">
      <c r="A47" s="2" t="s">
        <v>51</v>
      </c>
      <c r="B47" s="3">
        <v>0</v>
      </c>
      <c r="C47" s="3">
        <v>0</v>
      </c>
      <c r="D47" s="3">
        <v>0</v>
      </c>
      <c r="E47" s="3">
        <v>0</v>
      </c>
      <c r="F47" s="3">
        <v>0</v>
      </c>
      <c r="G47" s="3">
        <v>2913</v>
      </c>
      <c r="H47" s="3">
        <v>2931</v>
      </c>
      <c r="I47" s="3">
        <v>2777</v>
      </c>
    </row>
    <row r="48" spans="1:9" x14ac:dyDescent="0.35">
      <c r="A48" s="2" t="s">
        <v>52</v>
      </c>
      <c r="B48" s="3">
        <v>1479</v>
      </c>
      <c r="C48" s="3">
        <v>1770</v>
      </c>
      <c r="D48" s="3">
        <v>1907</v>
      </c>
      <c r="E48" s="3">
        <v>3216</v>
      </c>
      <c r="F48" s="3">
        <v>3347</v>
      </c>
      <c r="G48" s="3">
        <v>2684</v>
      </c>
      <c r="H48" s="3">
        <v>2955</v>
      </c>
      <c r="I48" s="3">
        <v>2613</v>
      </c>
    </row>
    <row r="49" spans="1:9" x14ac:dyDescent="0.35">
      <c r="A49" s="2" t="s">
        <v>53</v>
      </c>
      <c r="B49" s="3"/>
      <c r="C49" s="3"/>
      <c r="D49" s="3"/>
      <c r="E49" s="3"/>
      <c r="F49" s="3"/>
      <c r="G49" s="3"/>
      <c r="H49" s="3"/>
      <c r="I49" s="3"/>
    </row>
    <row r="50" spans="1:9" x14ac:dyDescent="0.35">
      <c r="A50" s="11" t="s">
        <v>54</v>
      </c>
      <c r="B50" s="3">
        <v>0</v>
      </c>
      <c r="C50" s="3">
        <v>0</v>
      </c>
      <c r="D50" s="3">
        <v>0</v>
      </c>
      <c r="E50" s="3">
        <v>0</v>
      </c>
      <c r="F50" s="3">
        <v>0</v>
      </c>
      <c r="G50" s="3">
        <v>0</v>
      </c>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s="3">
        <v>3</v>
      </c>
      <c r="C54" s="3">
        <v>3</v>
      </c>
      <c r="D54" s="3">
        <v>3</v>
      </c>
      <c r="E54" s="3">
        <v>3</v>
      </c>
      <c r="F54" s="3">
        <v>3</v>
      </c>
      <c r="G54" s="3">
        <v>3</v>
      </c>
      <c r="H54" s="3">
        <v>3</v>
      </c>
      <c r="I54" s="3">
        <v>3</v>
      </c>
    </row>
    <row r="55" spans="1:9" x14ac:dyDescent="0.35">
      <c r="A55" s="17" t="s">
        <v>59</v>
      </c>
      <c r="B55" s="3">
        <v>6773</v>
      </c>
      <c r="C55" s="3">
        <v>7786</v>
      </c>
      <c r="D55" s="3">
        <v>5710</v>
      </c>
      <c r="E55" s="3">
        <v>6384</v>
      </c>
      <c r="F55" s="3">
        <v>7163</v>
      </c>
      <c r="G55" s="3">
        <v>8299</v>
      </c>
      <c r="H55" s="3">
        <v>9965</v>
      </c>
      <c r="I55" s="3">
        <v>11484</v>
      </c>
    </row>
    <row r="56" spans="1:9" x14ac:dyDescent="0.35">
      <c r="A56" s="17" t="s">
        <v>60</v>
      </c>
      <c r="B56" s="3">
        <v>1246</v>
      </c>
      <c r="C56" s="3">
        <v>318</v>
      </c>
      <c r="D56" s="3">
        <v>-213</v>
      </c>
      <c r="E56" s="3">
        <v>-92</v>
      </c>
      <c r="F56" s="3">
        <v>231</v>
      </c>
      <c r="G56" s="3">
        <v>-56</v>
      </c>
      <c r="H56" s="3">
        <v>-380</v>
      </c>
      <c r="I56" s="3">
        <v>318</v>
      </c>
    </row>
    <row r="57" spans="1:9" x14ac:dyDescent="0.35">
      <c r="A57" s="17" t="s">
        <v>61</v>
      </c>
      <c r="B57" s="3">
        <v>4685</v>
      </c>
      <c r="C57" s="3">
        <v>4151</v>
      </c>
      <c r="D57" s="3">
        <v>6907</v>
      </c>
      <c r="E57" s="3">
        <v>3517</v>
      </c>
      <c r="F57" s="3">
        <v>1643</v>
      </c>
      <c r="G57" s="3">
        <v>-191</v>
      </c>
      <c r="H57" s="3">
        <v>3179</v>
      </c>
      <c r="I57" s="3">
        <v>3476</v>
      </c>
    </row>
    <row r="58" spans="1:9" x14ac:dyDescent="0.3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f t="shared" ref="B64:H64" si="12">+B12</f>
        <v>3273</v>
      </c>
      <c r="C64" s="9">
        <f t="shared" si="12"/>
        <v>3760</v>
      </c>
      <c r="D64" s="9">
        <f t="shared" si="12"/>
        <v>4240</v>
      </c>
      <c r="E64" s="9">
        <f t="shared" si="12"/>
        <v>1933</v>
      </c>
      <c r="F64" s="9">
        <f t="shared" si="12"/>
        <v>4029</v>
      </c>
      <c r="G64" s="9">
        <f t="shared" si="12"/>
        <v>2539</v>
      </c>
      <c r="H64" s="9">
        <f t="shared" si="12"/>
        <v>5727</v>
      </c>
      <c r="I64" s="9">
        <f>+I12</f>
        <v>6046</v>
      </c>
    </row>
    <row r="65" spans="1:9" s="1" customFormat="1" x14ac:dyDescent="0.35">
      <c r="A65" s="2" t="s">
        <v>66</v>
      </c>
      <c r="B65" s="3"/>
      <c r="C65" s="3"/>
      <c r="D65" s="3"/>
      <c r="E65" s="3"/>
      <c r="F65" s="3"/>
      <c r="G65" s="3"/>
      <c r="H65" s="3"/>
      <c r="I65" s="3"/>
    </row>
    <row r="66" spans="1:9" x14ac:dyDescent="0.35">
      <c r="A66" s="11" t="s">
        <v>67</v>
      </c>
      <c r="B66" s="3">
        <v>606</v>
      </c>
      <c r="C66" s="3">
        <v>649</v>
      </c>
      <c r="D66" s="3">
        <v>706</v>
      </c>
      <c r="E66" s="3">
        <v>747</v>
      </c>
      <c r="F66" s="3">
        <v>705</v>
      </c>
      <c r="G66" s="3">
        <v>721</v>
      </c>
      <c r="H66" s="3">
        <v>744</v>
      </c>
      <c r="I66" s="3">
        <v>717</v>
      </c>
    </row>
    <row r="67" spans="1:9" x14ac:dyDescent="0.35">
      <c r="A67" s="11" t="s">
        <v>68</v>
      </c>
      <c r="B67" s="3">
        <v>-113</v>
      </c>
      <c r="C67" s="3">
        <v>-80</v>
      </c>
      <c r="D67" s="3">
        <v>-273</v>
      </c>
      <c r="E67" s="3">
        <v>647</v>
      </c>
      <c r="F67" s="3">
        <v>34</v>
      </c>
      <c r="G67" s="3">
        <v>-380</v>
      </c>
      <c r="H67" s="3">
        <v>-385</v>
      </c>
      <c r="I67" s="3">
        <v>-650</v>
      </c>
    </row>
    <row r="68" spans="1:9" x14ac:dyDescent="0.35">
      <c r="A68" s="11" t="s">
        <v>69</v>
      </c>
      <c r="B68" s="3">
        <v>191</v>
      </c>
      <c r="C68" s="3">
        <v>236</v>
      </c>
      <c r="D68" s="3">
        <v>215</v>
      </c>
      <c r="E68" s="3">
        <v>218</v>
      </c>
      <c r="F68" s="3">
        <v>325</v>
      </c>
      <c r="G68" s="3">
        <v>429</v>
      </c>
      <c r="H68" s="3">
        <v>611</v>
      </c>
      <c r="I68" s="3">
        <v>638</v>
      </c>
    </row>
    <row r="69" spans="1:9" x14ac:dyDescent="0.35">
      <c r="A69" s="11" t="s">
        <v>70</v>
      </c>
      <c r="B69" s="3">
        <v>43</v>
      </c>
      <c r="C69" s="3">
        <v>13</v>
      </c>
      <c r="D69" s="3">
        <v>10</v>
      </c>
      <c r="E69" s="3">
        <v>27</v>
      </c>
      <c r="F69" s="3">
        <v>15</v>
      </c>
      <c r="G69" s="3">
        <v>398</v>
      </c>
      <c r="H69" s="3">
        <v>53</v>
      </c>
      <c r="I69" s="3">
        <v>123</v>
      </c>
    </row>
    <row r="70" spans="1:9" x14ac:dyDescent="0.35">
      <c r="A70" s="11" t="s">
        <v>71</v>
      </c>
      <c r="B70" s="3">
        <v>424</v>
      </c>
      <c r="C70" s="3">
        <v>98</v>
      </c>
      <c r="D70" s="3">
        <v>-117</v>
      </c>
      <c r="E70" s="3">
        <v>-99</v>
      </c>
      <c r="F70" s="3">
        <v>233</v>
      </c>
      <c r="G70" s="3">
        <v>23</v>
      </c>
      <c r="H70" s="3">
        <v>-138</v>
      </c>
      <c r="I70" s="3">
        <v>-26</v>
      </c>
    </row>
    <row r="71" spans="1:9" x14ac:dyDescent="0.35">
      <c r="A71" s="2" t="s">
        <v>72</v>
      </c>
      <c r="B71" s="3"/>
      <c r="C71" s="3"/>
      <c r="D71" s="3"/>
      <c r="E71" s="3"/>
      <c r="F71" s="3"/>
      <c r="G71" s="3"/>
      <c r="H71" s="3"/>
      <c r="I71" s="3"/>
    </row>
    <row r="72" spans="1:9" x14ac:dyDescent="0.35">
      <c r="A72" s="11" t="s">
        <v>73</v>
      </c>
      <c r="B72" s="3">
        <v>-216</v>
      </c>
      <c r="C72" s="3">
        <v>60</v>
      </c>
      <c r="D72" s="3">
        <v>-426</v>
      </c>
      <c r="E72" s="3">
        <v>187</v>
      </c>
      <c r="F72" s="3">
        <v>-270</v>
      </c>
      <c r="G72" s="3">
        <v>1239</v>
      </c>
      <c r="H72" s="3">
        <v>-1606</v>
      </c>
      <c r="I72" s="3">
        <v>-504</v>
      </c>
    </row>
    <row r="73" spans="1:9" x14ac:dyDescent="0.35">
      <c r="A73" s="11" t="s">
        <v>74</v>
      </c>
      <c r="B73" s="3">
        <v>-621</v>
      </c>
      <c r="C73" s="3">
        <v>-590</v>
      </c>
      <c r="D73" s="3">
        <v>-231</v>
      </c>
      <c r="E73" s="3">
        <v>-255</v>
      </c>
      <c r="F73" s="3">
        <v>-490</v>
      </c>
      <c r="G73" s="3">
        <v>-1854</v>
      </c>
      <c r="H73" s="3">
        <v>507</v>
      </c>
      <c r="I73" s="3">
        <v>-1676</v>
      </c>
    </row>
    <row r="74" spans="1:9" x14ac:dyDescent="0.35">
      <c r="A74" s="11" t="s">
        <v>98</v>
      </c>
      <c r="B74" s="3">
        <v>-144</v>
      </c>
      <c r="C74" s="3">
        <v>-161</v>
      </c>
      <c r="D74" s="3">
        <v>-120</v>
      </c>
      <c r="E74" s="3">
        <v>35</v>
      </c>
      <c r="F74" s="3">
        <v>-203</v>
      </c>
      <c r="G74" s="3">
        <v>-654</v>
      </c>
      <c r="H74" s="3">
        <v>-182</v>
      </c>
      <c r="I74" s="3">
        <v>-845</v>
      </c>
    </row>
    <row r="75" spans="1:9" x14ac:dyDescent="0.35">
      <c r="A75" s="11" t="s">
        <v>97</v>
      </c>
      <c r="B75" s="3">
        <v>1237</v>
      </c>
      <c r="C75" s="3">
        <v>-586</v>
      </c>
      <c r="D75" s="3">
        <v>-158</v>
      </c>
      <c r="E75" s="3">
        <v>1515</v>
      </c>
      <c r="F75" s="3">
        <v>1525</v>
      </c>
      <c r="G75" s="3">
        <v>24</v>
      </c>
      <c r="H75" s="3">
        <v>1326</v>
      </c>
      <c r="I75" s="3">
        <v>1365</v>
      </c>
    </row>
    <row r="76" spans="1:9" x14ac:dyDescent="0.35">
      <c r="A76" s="25" t="s">
        <v>75</v>
      </c>
      <c r="B76" s="26">
        <f t="shared" ref="B76:H76" si="13">+SUM(B64:B75)</f>
        <v>4680</v>
      </c>
      <c r="C76" s="26">
        <f t="shared" si="13"/>
        <v>3399</v>
      </c>
      <c r="D76" s="26">
        <f t="shared" si="13"/>
        <v>3846</v>
      </c>
      <c r="E76" s="26">
        <f t="shared" si="13"/>
        <v>4955</v>
      </c>
      <c r="F76" s="26">
        <f t="shared" si="13"/>
        <v>5903</v>
      </c>
      <c r="G76" s="26">
        <f t="shared" si="13"/>
        <v>2485</v>
      </c>
      <c r="H76" s="26">
        <f t="shared" si="13"/>
        <v>6657</v>
      </c>
      <c r="I76" s="26">
        <f>+SUM(I64:I75)</f>
        <v>5188</v>
      </c>
    </row>
    <row r="77" spans="1:9" x14ac:dyDescent="0.35">
      <c r="A77" s="1" t="s">
        <v>76</v>
      </c>
      <c r="B77" s="3"/>
      <c r="C77" s="3"/>
      <c r="D77" s="3"/>
      <c r="E77" s="3"/>
      <c r="F77" s="3"/>
      <c r="G77" s="3"/>
      <c r="H77" s="3"/>
      <c r="I77" s="3"/>
    </row>
    <row r="78" spans="1:9" x14ac:dyDescent="0.35">
      <c r="A78" s="2" t="s">
        <v>77</v>
      </c>
      <c r="B78" s="3">
        <v>-4936</v>
      </c>
      <c r="C78" s="3">
        <v>-5367</v>
      </c>
      <c r="D78" s="3">
        <v>-5928</v>
      </c>
      <c r="E78" s="3">
        <v>-4783</v>
      </c>
      <c r="F78" s="3">
        <v>-2937</v>
      </c>
      <c r="G78" s="3">
        <v>-2426</v>
      </c>
      <c r="H78" s="3">
        <v>-9961</v>
      </c>
      <c r="I78" s="3">
        <v>-12913</v>
      </c>
    </row>
    <row r="79" spans="1:9" x14ac:dyDescent="0.35">
      <c r="A79" s="2" t="s">
        <v>78</v>
      </c>
      <c r="B79" s="3">
        <v>3655</v>
      </c>
      <c r="C79" s="3">
        <v>2924</v>
      </c>
      <c r="D79" s="3">
        <v>3623</v>
      </c>
      <c r="E79" s="3">
        <v>3613</v>
      </c>
      <c r="F79" s="3">
        <v>1715</v>
      </c>
      <c r="G79" s="3">
        <v>74</v>
      </c>
      <c r="H79" s="3">
        <v>4236</v>
      </c>
      <c r="I79" s="3">
        <v>8199</v>
      </c>
    </row>
    <row r="80" spans="1:9" x14ac:dyDescent="0.35">
      <c r="A80" s="2" t="s">
        <v>79</v>
      </c>
      <c r="B80" s="3">
        <v>2216</v>
      </c>
      <c r="C80" s="3">
        <v>2386</v>
      </c>
      <c r="D80" s="3">
        <v>2423</v>
      </c>
      <c r="E80" s="3">
        <v>2496</v>
      </c>
      <c r="F80" s="3">
        <v>2072</v>
      </c>
      <c r="G80" s="3">
        <v>2379</v>
      </c>
      <c r="H80" s="3">
        <v>2449</v>
      </c>
      <c r="I80" s="3">
        <v>3967</v>
      </c>
    </row>
    <row r="81" spans="1:9" x14ac:dyDescent="0.35">
      <c r="A81" s="2" t="s">
        <v>142</v>
      </c>
      <c r="B81" s="3">
        <v>-150</v>
      </c>
      <c r="C81" s="3">
        <v>150</v>
      </c>
      <c r="D81" s="3">
        <v>0</v>
      </c>
      <c r="E81" s="3">
        <v>0</v>
      </c>
      <c r="F81" s="3">
        <v>0</v>
      </c>
      <c r="G81" s="3">
        <v>0</v>
      </c>
      <c r="H81" s="3">
        <v>0</v>
      </c>
      <c r="I81" s="3">
        <v>0</v>
      </c>
    </row>
    <row r="82" spans="1:9" x14ac:dyDescent="0.35">
      <c r="A82" s="2" t="s">
        <v>14</v>
      </c>
      <c r="B82" s="3">
        <v>-963</v>
      </c>
      <c r="C82" s="3">
        <v>-1143</v>
      </c>
      <c r="D82" s="3">
        <v>-1105</v>
      </c>
      <c r="E82" s="3">
        <v>-1028</v>
      </c>
      <c r="F82" s="3">
        <v>-1119</v>
      </c>
      <c r="G82" s="3">
        <v>-1086</v>
      </c>
      <c r="H82" s="3">
        <v>-695</v>
      </c>
      <c r="I82" s="3">
        <v>-758</v>
      </c>
    </row>
    <row r="83" spans="1:9" x14ac:dyDescent="0.35">
      <c r="A83" s="2" t="s">
        <v>143</v>
      </c>
      <c r="B83" s="3">
        <v>3</v>
      </c>
      <c r="C83" s="3">
        <v>10</v>
      </c>
      <c r="D83" s="3">
        <v>13</v>
      </c>
      <c r="E83" s="3">
        <v>3</v>
      </c>
      <c r="F83" s="3">
        <v>0</v>
      </c>
      <c r="G83" s="3">
        <v>0</v>
      </c>
      <c r="H83" s="3">
        <v>0</v>
      </c>
      <c r="I83" s="3">
        <v>0</v>
      </c>
    </row>
    <row r="84" spans="1:9" x14ac:dyDescent="0.35">
      <c r="A84" s="2" t="s">
        <v>80</v>
      </c>
      <c r="B84" s="3">
        <v>0</v>
      </c>
      <c r="C84" s="3">
        <v>6</v>
      </c>
      <c r="D84" s="3">
        <v>-34</v>
      </c>
      <c r="E84" s="3">
        <v>-25</v>
      </c>
      <c r="F84" s="3">
        <v>5</v>
      </c>
      <c r="G84" s="3">
        <v>31</v>
      </c>
      <c r="H84" s="3">
        <v>171</v>
      </c>
      <c r="I84" s="3">
        <v>-19</v>
      </c>
    </row>
    <row r="85" spans="1:9" x14ac:dyDescent="0.35">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35">
      <c r="A86" s="1" t="s">
        <v>82</v>
      </c>
      <c r="B86" s="3"/>
      <c r="C86" s="3"/>
      <c r="D86" s="3"/>
      <c r="E86" s="3"/>
      <c r="F86" s="3"/>
      <c r="G86" s="3"/>
      <c r="H86" s="3"/>
      <c r="I86" s="3"/>
    </row>
    <row r="87" spans="1:9" x14ac:dyDescent="0.35">
      <c r="A87" s="2" t="s">
        <v>83</v>
      </c>
      <c r="B87" s="3">
        <v>0</v>
      </c>
      <c r="C87" s="3">
        <v>981</v>
      </c>
      <c r="D87" s="3">
        <v>1482</v>
      </c>
      <c r="E87" s="3">
        <v>0</v>
      </c>
      <c r="F87" s="3">
        <v>0</v>
      </c>
      <c r="G87" s="3">
        <v>6134</v>
      </c>
      <c r="H87" s="3">
        <v>0</v>
      </c>
      <c r="I87" s="3">
        <v>0</v>
      </c>
    </row>
    <row r="88" spans="1:9" x14ac:dyDescent="0.35">
      <c r="A88" s="2" t="s">
        <v>84</v>
      </c>
      <c r="B88" s="3">
        <v>-63</v>
      </c>
      <c r="C88" s="3">
        <v>-67</v>
      </c>
      <c r="D88" s="3">
        <v>327</v>
      </c>
      <c r="E88" s="3">
        <v>13</v>
      </c>
      <c r="F88" s="3">
        <v>-325</v>
      </c>
      <c r="G88" s="3">
        <v>49</v>
      </c>
      <c r="H88" s="3">
        <v>-52</v>
      </c>
      <c r="I88" s="3">
        <v>15</v>
      </c>
    </row>
    <row r="89" spans="1:9" x14ac:dyDescent="0.35">
      <c r="A89" s="2" t="s">
        <v>85</v>
      </c>
      <c r="B89" s="3">
        <v>0</v>
      </c>
      <c r="C89" s="3">
        <v>0</v>
      </c>
      <c r="D89" s="3">
        <v>0</v>
      </c>
      <c r="E89" s="3">
        <v>0</v>
      </c>
      <c r="F89" s="3">
        <v>0</v>
      </c>
      <c r="G89" s="3">
        <v>0</v>
      </c>
      <c r="H89" s="3">
        <v>-197</v>
      </c>
      <c r="I89" s="3">
        <v>0</v>
      </c>
    </row>
    <row r="90" spans="1:9" x14ac:dyDescent="0.35">
      <c r="A90" s="2" t="s">
        <v>86</v>
      </c>
      <c r="B90" s="3">
        <v>514</v>
      </c>
      <c r="C90" s="3">
        <v>507</v>
      </c>
      <c r="D90" s="3">
        <v>489</v>
      </c>
      <c r="E90" s="3">
        <v>733</v>
      </c>
      <c r="F90" s="3">
        <v>700</v>
      </c>
      <c r="G90" s="3">
        <v>885</v>
      </c>
      <c r="H90" s="3">
        <v>1172</v>
      </c>
      <c r="I90" s="3">
        <v>1151</v>
      </c>
    </row>
    <row r="91" spans="1:9" x14ac:dyDescent="0.35">
      <c r="A91" s="2" t="s">
        <v>16</v>
      </c>
      <c r="B91" s="3">
        <v>-2534</v>
      </c>
      <c r="C91" s="3">
        <v>-3238</v>
      </c>
      <c r="D91" s="3">
        <v>-3223</v>
      </c>
      <c r="E91" s="3">
        <v>-4254</v>
      </c>
      <c r="F91" s="3">
        <v>-4286</v>
      </c>
      <c r="G91" s="3">
        <v>-3067</v>
      </c>
      <c r="H91" s="3">
        <v>-608</v>
      </c>
      <c r="I91" s="3">
        <v>-4014</v>
      </c>
    </row>
    <row r="92" spans="1:9" x14ac:dyDescent="0.35">
      <c r="A92" s="2" t="s">
        <v>87</v>
      </c>
      <c r="B92" s="3">
        <v>-899</v>
      </c>
      <c r="C92" s="3">
        <v>-1022</v>
      </c>
      <c r="D92" s="3">
        <v>-1133</v>
      </c>
      <c r="E92" s="3">
        <v>-1243</v>
      </c>
      <c r="F92" s="3">
        <v>-1332</v>
      </c>
      <c r="G92" s="3">
        <v>-1452</v>
      </c>
      <c r="H92" s="3">
        <v>-1638</v>
      </c>
      <c r="I92" s="3">
        <v>-1837</v>
      </c>
    </row>
    <row r="93" spans="1:9" x14ac:dyDescent="0.35">
      <c r="A93" s="2" t="s">
        <v>144</v>
      </c>
      <c r="B93" s="3">
        <f>-7-19+218</f>
        <v>192</v>
      </c>
      <c r="C93" s="3">
        <f>-106-7-22</f>
        <v>-135</v>
      </c>
      <c r="D93" s="3">
        <f>-44-17-29</f>
        <v>-90</v>
      </c>
      <c r="E93" s="3">
        <v>-84</v>
      </c>
      <c r="F93" s="3">
        <v>-50</v>
      </c>
      <c r="G93" s="3">
        <v>-58</v>
      </c>
      <c r="H93" s="3">
        <v>-136</v>
      </c>
      <c r="I93" s="3">
        <v>-151</v>
      </c>
    </row>
    <row r="94" spans="1:9" x14ac:dyDescent="0.35">
      <c r="A94" s="27" t="s">
        <v>88</v>
      </c>
      <c r="B94" s="26">
        <f t="shared" ref="B94:H94" si="15">+SUM(B87:B93)</f>
        <v>-2790</v>
      </c>
      <c r="C94" s="26">
        <f t="shared" si="15"/>
        <v>-2974</v>
      </c>
      <c r="D94" s="26">
        <f t="shared" si="15"/>
        <v>-2148</v>
      </c>
      <c r="E94" s="26">
        <f t="shared" si="15"/>
        <v>-4835</v>
      </c>
      <c r="F94" s="26">
        <f t="shared" si="15"/>
        <v>-5293</v>
      </c>
      <c r="G94" s="26">
        <f t="shared" si="15"/>
        <v>2491</v>
      </c>
      <c r="H94" s="26">
        <f t="shared" si="15"/>
        <v>-1459</v>
      </c>
      <c r="I94" s="26">
        <f>+SUM(I87:I93)</f>
        <v>-4836</v>
      </c>
    </row>
    <row r="95" spans="1:9" x14ac:dyDescent="0.35">
      <c r="A95" s="2" t="s">
        <v>89</v>
      </c>
      <c r="B95" s="3">
        <v>-83</v>
      </c>
      <c r="C95" s="3">
        <v>-105</v>
      </c>
      <c r="D95" s="3">
        <v>-20</v>
      </c>
      <c r="E95" s="3">
        <v>45</v>
      </c>
      <c r="F95" s="3">
        <v>-129</v>
      </c>
      <c r="G95" s="3">
        <v>-66</v>
      </c>
      <c r="H95" s="3">
        <v>143</v>
      </c>
      <c r="I95" s="3">
        <v>-143</v>
      </c>
    </row>
    <row r="96" spans="1:9" x14ac:dyDescent="0.35">
      <c r="A96" s="27" t="s">
        <v>90</v>
      </c>
      <c r="B96" s="26">
        <f t="shared" ref="B96:H96" si="16">+B76+B85+B94+B95</f>
        <v>1632</v>
      </c>
      <c r="C96" s="26">
        <f t="shared" si="16"/>
        <v>-714</v>
      </c>
      <c r="D96" s="26">
        <f t="shared" si="16"/>
        <v>670</v>
      </c>
      <c r="E96" s="26">
        <f t="shared" si="16"/>
        <v>441</v>
      </c>
      <c r="F96" s="26">
        <f t="shared" si="16"/>
        <v>217</v>
      </c>
      <c r="G96" s="26">
        <f t="shared" si="16"/>
        <v>3882</v>
      </c>
      <c r="H96" s="26">
        <f t="shared" si="16"/>
        <v>1541</v>
      </c>
      <c r="I96" s="26">
        <f>+I76+I85+I94+I95</f>
        <v>-1315</v>
      </c>
    </row>
    <row r="97" spans="1:9" x14ac:dyDescent="0.35">
      <c r="A97" t="s">
        <v>91</v>
      </c>
      <c r="B97" s="3">
        <v>2220</v>
      </c>
      <c r="C97" s="3">
        <v>3852</v>
      </c>
      <c r="D97" s="3">
        <v>3138</v>
      </c>
      <c r="E97" s="3">
        <v>3808</v>
      </c>
      <c r="F97" s="3">
        <v>4249</v>
      </c>
      <c r="G97" s="3">
        <v>4466</v>
      </c>
      <c r="H97" s="3">
        <f>+G98</f>
        <v>8348</v>
      </c>
      <c r="I97" s="3">
        <f>+H98</f>
        <v>9889</v>
      </c>
    </row>
    <row r="98" spans="1:9" ht="15" thickBot="1" x14ac:dyDescent="0.4">
      <c r="A98" s="6" t="s">
        <v>92</v>
      </c>
      <c r="B98" s="7">
        <f t="shared" ref="B98" si="17">+B96+B97</f>
        <v>3852</v>
      </c>
      <c r="C98" s="7">
        <f>+C96+C97</f>
        <v>3138</v>
      </c>
      <c r="D98" s="7">
        <f t="shared" ref="D98:G98" si="18">+D96+D97</f>
        <v>3808</v>
      </c>
      <c r="E98" s="7">
        <f t="shared" si="18"/>
        <v>4249</v>
      </c>
      <c r="F98" s="7">
        <f t="shared" si="18"/>
        <v>4466</v>
      </c>
      <c r="G98" s="7">
        <f t="shared" si="18"/>
        <v>8348</v>
      </c>
      <c r="H98" s="7">
        <f>+H96+H97</f>
        <v>9889</v>
      </c>
      <c r="I98" s="7">
        <f>+I96+I97</f>
        <v>8574</v>
      </c>
    </row>
    <row r="99" spans="1:9" s="12" customFormat="1" ht="15" thickTop="1" x14ac:dyDescent="0.3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35">
      <c r="A100" t="s">
        <v>93</v>
      </c>
      <c r="B100" s="3"/>
      <c r="C100" s="3"/>
      <c r="D100" s="3"/>
      <c r="E100" s="3"/>
      <c r="F100" s="3"/>
      <c r="G100" s="3"/>
      <c r="H100" s="3"/>
      <c r="I100" s="3"/>
    </row>
    <row r="101" spans="1:9" x14ac:dyDescent="0.35">
      <c r="A101" s="2" t="s">
        <v>17</v>
      </c>
      <c r="B101" s="3"/>
      <c r="C101" s="3"/>
      <c r="D101" s="3"/>
      <c r="E101" s="3"/>
      <c r="F101" s="3"/>
      <c r="G101" s="3"/>
      <c r="H101" s="3"/>
      <c r="I101" s="3"/>
    </row>
    <row r="102" spans="1:9" x14ac:dyDescent="0.35">
      <c r="A102" s="11" t="s">
        <v>94</v>
      </c>
      <c r="B102" s="3">
        <v>53</v>
      </c>
      <c r="C102" s="3">
        <v>70</v>
      </c>
      <c r="D102" s="3">
        <v>98</v>
      </c>
      <c r="E102" s="3">
        <v>125</v>
      </c>
      <c r="F102" s="3">
        <v>153</v>
      </c>
      <c r="G102" s="3">
        <v>140</v>
      </c>
      <c r="H102" s="3">
        <v>293</v>
      </c>
      <c r="I102" s="3">
        <v>290</v>
      </c>
    </row>
    <row r="103" spans="1:9" x14ac:dyDescent="0.35">
      <c r="A103" s="11" t="s">
        <v>18</v>
      </c>
      <c r="B103" s="3">
        <v>703</v>
      </c>
      <c r="C103" s="3">
        <v>748</v>
      </c>
      <c r="D103" s="3">
        <v>1262</v>
      </c>
      <c r="E103" s="3">
        <v>529</v>
      </c>
      <c r="F103" s="3">
        <v>757</v>
      </c>
      <c r="G103" s="3">
        <v>1028</v>
      </c>
      <c r="H103" s="3">
        <v>1177</v>
      </c>
      <c r="I103" s="3">
        <v>1231</v>
      </c>
    </row>
    <row r="104" spans="1:9" x14ac:dyDescent="0.35">
      <c r="A104" s="11" t="s">
        <v>95</v>
      </c>
      <c r="B104" s="3">
        <v>206</v>
      </c>
      <c r="C104" s="3">
        <v>252</v>
      </c>
      <c r="D104" s="3">
        <v>266</v>
      </c>
      <c r="E104" s="3">
        <v>294</v>
      </c>
      <c r="F104" s="3">
        <v>160</v>
      </c>
      <c r="G104" s="3">
        <v>121</v>
      </c>
      <c r="H104" s="3">
        <v>179</v>
      </c>
      <c r="I104" s="3">
        <v>160</v>
      </c>
    </row>
    <row r="105" spans="1:9" x14ac:dyDescent="0.35">
      <c r="A105" s="11" t="s">
        <v>96</v>
      </c>
      <c r="B105" s="3">
        <v>240</v>
      </c>
      <c r="C105" s="3">
        <v>271</v>
      </c>
      <c r="D105" s="3">
        <v>300</v>
      </c>
      <c r="E105" s="3">
        <v>320</v>
      </c>
      <c r="F105" s="3">
        <v>347</v>
      </c>
      <c r="G105" s="3">
        <v>385</v>
      </c>
      <c r="H105" s="3">
        <v>438</v>
      </c>
      <c r="I105" s="3">
        <v>480</v>
      </c>
    </row>
    <row r="107" spans="1:9" x14ac:dyDescent="0.35">
      <c r="A107" s="14" t="s">
        <v>99</v>
      </c>
      <c r="B107" s="14"/>
      <c r="C107" s="14"/>
      <c r="D107" s="14"/>
      <c r="E107" s="14"/>
      <c r="F107" s="14"/>
      <c r="G107" s="14"/>
      <c r="H107" s="14"/>
      <c r="I107" s="14"/>
    </row>
    <row r="108" spans="1:9" x14ac:dyDescent="0.35">
      <c r="A108" s="28" t="s">
        <v>109</v>
      </c>
      <c r="B108" s="3"/>
      <c r="C108" s="3"/>
      <c r="D108" s="3"/>
      <c r="E108" s="3"/>
      <c r="F108" s="3"/>
      <c r="G108" s="3"/>
      <c r="H108" s="3"/>
      <c r="I108" s="3"/>
    </row>
    <row r="109" spans="1:9" x14ac:dyDescent="0.35">
      <c r="A109" s="2" t="s">
        <v>100</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35">
      <c r="A110" s="11" t="s">
        <v>113</v>
      </c>
      <c r="B110" s="8">
        <v>8506</v>
      </c>
      <c r="C110" s="8">
        <v>9299</v>
      </c>
      <c r="D110" s="8">
        <v>9684</v>
      </c>
      <c r="E110" s="8">
        <v>9322</v>
      </c>
      <c r="F110" s="8">
        <v>10045</v>
      </c>
      <c r="G110" s="8">
        <v>9329</v>
      </c>
      <c r="H110" s="8">
        <v>11644</v>
      </c>
      <c r="I110" s="8">
        <v>12228</v>
      </c>
    </row>
    <row r="111" spans="1:9" x14ac:dyDescent="0.35">
      <c r="A111" s="11" t="s">
        <v>114</v>
      </c>
      <c r="B111" s="8">
        <v>4410</v>
      </c>
      <c r="C111" s="8">
        <v>4746</v>
      </c>
      <c r="D111" s="8">
        <v>4886</v>
      </c>
      <c r="E111" s="8">
        <v>4938</v>
      </c>
      <c r="F111" s="8">
        <v>5260</v>
      </c>
      <c r="G111" s="8">
        <v>4639</v>
      </c>
      <c r="H111" s="8">
        <v>5028</v>
      </c>
      <c r="I111" s="8">
        <v>5492</v>
      </c>
    </row>
    <row r="112" spans="1:9" x14ac:dyDescent="0.35">
      <c r="A112" s="11" t="s">
        <v>115</v>
      </c>
      <c r="B112" s="8">
        <v>824</v>
      </c>
      <c r="C112" s="8">
        <v>719</v>
      </c>
      <c r="D112" s="8">
        <v>646</v>
      </c>
      <c r="E112">
        <v>595</v>
      </c>
      <c r="F112" s="8">
        <v>597</v>
      </c>
      <c r="G112" s="8">
        <v>516</v>
      </c>
      <c r="H112">
        <v>507</v>
      </c>
      <c r="I112">
        <v>633</v>
      </c>
    </row>
    <row r="113" spans="1:9" x14ac:dyDescent="0.35">
      <c r="A113" s="2" t="s">
        <v>101</v>
      </c>
      <c r="B113" s="3">
        <f t="shared" ref="B113:H113" si="21">+SUM(B114:B116)</f>
        <v>0</v>
      </c>
      <c r="C113" s="3">
        <f t="shared" si="21"/>
        <v>0</v>
      </c>
      <c r="D113" s="3">
        <f t="shared" si="21"/>
        <v>0</v>
      </c>
      <c r="E113" s="3">
        <f t="shared" si="21"/>
        <v>9242</v>
      </c>
      <c r="F113" s="3">
        <f t="shared" si="21"/>
        <v>9812</v>
      </c>
      <c r="G113" s="3">
        <f t="shared" si="21"/>
        <v>9347</v>
      </c>
      <c r="H113" s="3">
        <f t="shared" si="21"/>
        <v>11456</v>
      </c>
      <c r="I113" s="3">
        <f>+SUM(I114:I116)</f>
        <v>12479</v>
      </c>
    </row>
    <row r="114" spans="1:9" x14ac:dyDescent="0.35">
      <c r="A114" s="11" t="s">
        <v>113</v>
      </c>
      <c r="B114" s="8"/>
      <c r="C114" s="8"/>
      <c r="D114" s="8"/>
      <c r="E114" s="8">
        <v>5875</v>
      </c>
      <c r="F114" s="8">
        <v>6293</v>
      </c>
      <c r="G114" s="8">
        <v>5892</v>
      </c>
      <c r="H114" s="8">
        <v>6970</v>
      </c>
      <c r="I114" s="8">
        <v>7388</v>
      </c>
    </row>
    <row r="115" spans="1:9" x14ac:dyDescent="0.35">
      <c r="A115" s="11" t="s">
        <v>114</v>
      </c>
      <c r="B115" s="8"/>
      <c r="C115" s="8"/>
      <c r="D115" s="8"/>
      <c r="E115" s="8">
        <v>2940</v>
      </c>
      <c r="F115" s="8">
        <v>3087</v>
      </c>
      <c r="G115" s="8">
        <v>3053</v>
      </c>
      <c r="H115" s="8">
        <v>3996</v>
      </c>
      <c r="I115" s="8">
        <v>4527</v>
      </c>
    </row>
    <row r="116" spans="1:9" x14ac:dyDescent="0.35">
      <c r="A116" s="11" t="s">
        <v>115</v>
      </c>
      <c r="B116" s="8"/>
      <c r="C116" s="8"/>
      <c r="D116" s="8"/>
      <c r="E116" s="8">
        <v>427</v>
      </c>
      <c r="F116">
        <v>432</v>
      </c>
      <c r="G116">
        <v>402</v>
      </c>
      <c r="H116">
        <v>490</v>
      </c>
      <c r="I116">
        <v>564</v>
      </c>
    </row>
    <row r="117" spans="1:9" x14ac:dyDescent="0.35">
      <c r="A117" s="2" t="s">
        <v>102</v>
      </c>
      <c r="B117" s="3">
        <f t="shared" ref="B117:H117" si="22">+SUM(B118:B120)</f>
        <v>3067</v>
      </c>
      <c r="C117" s="3">
        <f t="shared" si="22"/>
        <v>3785</v>
      </c>
      <c r="D117" s="3">
        <f t="shared" si="22"/>
        <v>4237</v>
      </c>
      <c r="E117" s="3">
        <f t="shared" si="22"/>
        <v>5134</v>
      </c>
      <c r="F117" s="3">
        <f t="shared" si="22"/>
        <v>6208</v>
      </c>
      <c r="G117" s="3">
        <f t="shared" si="22"/>
        <v>6679</v>
      </c>
      <c r="H117" s="3">
        <f t="shared" si="22"/>
        <v>8290</v>
      </c>
      <c r="I117" s="3">
        <f>+SUM(I118:I120)</f>
        <v>7547</v>
      </c>
    </row>
    <row r="118" spans="1:9" x14ac:dyDescent="0.35">
      <c r="A118" s="11" t="s">
        <v>113</v>
      </c>
      <c r="B118" s="8">
        <v>2016</v>
      </c>
      <c r="C118" s="8">
        <v>2599</v>
      </c>
      <c r="D118" s="8">
        <v>2920</v>
      </c>
      <c r="E118" s="8">
        <v>3496</v>
      </c>
      <c r="F118" s="8">
        <v>4262</v>
      </c>
      <c r="G118" s="8">
        <v>4635</v>
      </c>
      <c r="H118" s="8">
        <v>5748</v>
      </c>
      <c r="I118" s="8">
        <v>5416</v>
      </c>
    </row>
    <row r="119" spans="1:9" x14ac:dyDescent="0.35">
      <c r="A119" s="11" t="s">
        <v>114</v>
      </c>
      <c r="B119" s="8">
        <v>925</v>
      </c>
      <c r="C119" s="8">
        <v>1055</v>
      </c>
      <c r="D119" s="8">
        <v>1188</v>
      </c>
      <c r="E119" s="8">
        <v>1508</v>
      </c>
      <c r="F119" s="8">
        <v>1808</v>
      </c>
      <c r="G119" s="8">
        <v>1896</v>
      </c>
      <c r="H119" s="8">
        <v>2347</v>
      </c>
      <c r="I119" s="8">
        <v>1938</v>
      </c>
    </row>
    <row r="120" spans="1:9" x14ac:dyDescent="0.35">
      <c r="A120" s="11" t="s">
        <v>115</v>
      </c>
      <c r="B120" s="8">
        <v>126</v>
      </c>
      <c r="C120" s="8">
        <v>131</v>
      </c>
      <c r="D120" s="8">
        <v>129</v>
      </c>
      <c r="E120">
        <v>130</v>
      </c>
      <c r="F120">
        <v>138</v>
      </c>
      <c r="G120" s="8">
        <v>148</v>
      </c>
      <c r="H120">
        <v>195</v>
      </c>
      <c r="I120">
        <v>193</v>
      </c>
    </row>
    <row r="121" spans="1:9" x14ac:dyDescent="0.35">
      <c r="A121" s="2" t="s">
        <v>106</v>
      </c>
      <c r="B121" s="3">
        <f t="shared" ref="B121:H121" si="23">+SUM(B122:B124)</f>
        <v>0</v>
      </c>
      <c r="C121" s="3">
        <f t="shared" si="23"/>
        <v>0</v>
      </c>
      <c r="D121" s="3">
        <f t="shared" si="23"/>
        <v>0</v>
      </c>
      <c r="E121" s="3">
        <f t="shared" si="23"/>
        <v>5166</v>
      </c>
      <c r="F121" s="3">
        <f t="shared" si="23"/>
        <v>5254</v>
      </c>
      <c r="G121" s="3">
        <f t="shared" si="23"/>
        <v>5028</v>
      </c>
      <c r="H121" s="3">
        <f t="shared" si="23"/>
        <v>5343</v>
      </c>
      <c r="I121" s="3">
        <f>+SUM(I122:I124)</f>
        <v>5955</v>
      </c>
    </row>
    <row r="122" spans="1:9" x14ac:dyDescent="0.35">
      <c r="A122" s="11" t="s">
        <v>113</v>
      </c>
      <c r="E122" s="8">
        <v>3575</v>
      </c>
      <c r="F122" s="8">
        <v>3622</v>
      </c>
      <c r="G122" s="8">
        <v>3449</v>
      </c>
      <c r="H122" s="8">
        <v>3659</v>
      </c>
      <c r="I122" s="8">
        <v>4111</v>
      </c>
    </row>
    <row r="123" spans="1:9" x14ac:dyDescent="0.35">
      <c r="A123" s="11" t="s">
        <v>114</v>
      </c>
      <c r="E123" s="8">
        <v>1347</v>
      </c>
      <c r="F123" s="8">
        <v>1395</v>
      </c>
      <c r="G123" s="8">
        <v>1365</v>
      </c>
      <c r="H123" s="8">
        <v>1494</v>
      </c>
      <c r="I123" s="8">
        <v>1610</v>
      </c>
    </row>
    <row r="124" spans="1:9" x14ac:dyDescent="0.35">
      <c r="A124" s="11" t="s">
        <v>115</v>
      </c>
      <c r="E124" s="8">
        <v>244</v>
      </c>
      <c r="F124">
        <v>237</v>
      </c>
      <c r="G124">
        <v>214</v>
      </c>
      <c r="H124">
        <v>190</v>
      </c>
      <c r="I124">
        <v>234</v>
      </c>
    </row>
    <row r="125" spans="1:9" x14ac:dyDescent="0.35">
      <c r="A125" s="2" t="s">
        <v>145</v>
      </c>
      <c r="B125" s="3">
        <f t="shared" ref="B125:D125" si="24">+SUM(B126:B128)</f>
        <v>5705</v>
      </c>
      <c r="C125" s="3">
        <f t="shared" si="24"/>
        <v>5884</v>
      </c>
      <c r="D125" s="3">
        <f t="shared" si="24"/>
        <v>6211</v>
      </c>
      <c r="E125" s="3"/>
      <c r="F125" s="3"/>
      <c r="G125" s="3"/>
      <c r="H125" s="3"/>
      <c r="I125" s="3"/>
    </row>
    <row r="126" spans="1:9" x14ac:dyDescent="0.35">
      <c r="A126" s="11" t="s">
        <v>113</v>
      </c>
      <c r="B126" s="8">
        <v>3876</v>
      </c>
      <c r="C126" s="8">
        <v>3985</v>
      </c>
      <c r="D126" s="8">
        <v>4068</v>
      </c>
      <c r="E126" s="8"/>
      <c r="F126" s="8"/>
      <c r="G126" s="8"/>
      <c r="H126" s="8"/>
      <c r="I126" s="8"/>
    </row>
    <row r="127" spans="1:9" x14ac:dyDescent="0.35">
      <c r="A127" s="11" t="s">
        <v>114</v>
      </c>
      <c r="B127" s="8">
        <v>1552</v>
      </c>
      <c r="C127" s="8">
        <v>1628</v>
      </c>
      <c r="D127" s="8">
        <v>1868</v>
      </c>
      <c r="E127" s="8"/>
      <c r="F127" s="8"/>
      <c r="G127" s="8"/>
      <c r="H127" s="8"/>
      <c r="I127" s="8"/>
    </row>
    <row r="128" spans="1:9" x14ac:dyDescent="0.35">
      <c r="A128" s="11" t="s">
        <v>115</v>
      </c>
      <c r="B128" s="8">
        <v>277</v>
      </c>
      <c r="C128" s="8">
        <v>271</v>
      </c>
      <c r="D128" s="8">
        <v>275</v>
      </c>
      <c r="E128" s="8"/>
    </row>
    <row r="129" spans="1:9" x14ac:dyDescent="0.35">
      <c r="A129" s="2" t="s">
        <v>146</v>
      </c>
      <c r="B129" s="3">
        <f t="shared" ref="B129:D129" si="25">+SUM(B130:B132)</f>
        <v>1421</v>
      </c>
      <c r="C129" s="3">
        <f t="shared" si="25"/>
        <v>1431</v>
      </c>
      <c r="D129" s="3">
        <f t="shared" si="25"/>
        <v>1487</v>
      </c>
      <c r="E129" s="3"/>
      <c r="F129" s="3"/>
      <c r="G129" s="3"/>
      <c r="H129" s="3"/>
      <c r="I129" s="3"/>
    </row>
    <row r="130" spans="1:9" x14ac:dyDescent="0.35">
      <c r="A130" s="11" t="s">
        <v>113</v>
      </c>
      <c r="B130" s="8">
        <v>827</v>
      </c>
      <c r="C130" s="8">
        <v>882</v>
      </c>
      <c r="D130" s="8">
        <v>927</v>
      </c>
      <c r="E130" s="8"/>
      <c r="F130" s="8"/>
      <c r="G130" s="8"/>
      <c r="H130" s="8"/>
      <c r="I130" s="8"/>
    </row>
    <row r="131" spans="1:9" x14ac:dyDescent="0.35">
      <c r="A131" s="11" t="s">
        <v>114</v>
      </c>
      <c r="B131" s="8">
        <v>499</v>
      </c>
      <c r="C131" s="8">
        <v>463</v>
      </c>
      <c r="D131" s="8">
        <v>471</v>
      </c>
      <c r="E131" s="8"/>
      <c r="F131" s="8"/>
      <c r="G131" s="8"/>
      <c r="H131" s="8"/>
      <c r="I131" s="8"/>
    </row>
    <row r="132" spans="1:9" x14ac:dyDescent="0.35">
      <c r="A132" s="11" t="s">
        <v>115</v>
      </c>
      <c r="B132" s="8">
        <v>95</v>
      </c>
      <c r="C132" s="8">
        <v>86</v>
      </c>
      <c r="D132" s="8">
        <v>89</v>
      </c>
      <c r="E132" s="8"/>
    </row>
    <row r="133" spans="1:9" x14ac:dyDescent="0.35">
      <c r="A133" s="2" t="s">
        <v>147</v>
      </c>
      <c r="B133" s="3">
        <f t="shared" ref="B133:D133" si="26">+SUM(B134:B136)</f>
        <v>755</v>
      </c>
      <c r="C133" s="3">
        <f t="shared" si="26"/>
        <v>869</v>
      </c>
      <c r="D133" s="3">
        <f t="shared" si="26"/>
        <v>1014</v>
      </c>
      <c r="E133" s="3"/>
      <c r="F133" s="3"/>
      <c r="G133" s="3"/>
      <c r="H133" s="3"/>
      <c r="I133" s="3"/>
    </row>
    <row r="134" spans="1:9" x14ac:dyDescent="0.35">
      <c r="A134" s="11" t="s">
        <v>113</v>
      </c>
      <c r="B134" s="8">
        <v>452</v>
      </c>
      <c r="C134" s="8">
        <v>570</v>
      </c>
      <c r="D134" s="8">
        <v>666</v>
      </c>
      <c r="E134" s="8"/>
      <c r="F134" s="8"/>
      <c r="G134" s="8"/>
      <c r="H134" s="8"/>
      <c r="I134" s="8"/>
    </row>
    <row r="135" spans="1:9" x14ac:dyDescent="0.35">
      <c r="A135" s="11" t="s">
        <v>114</v>
      </c>
      <c r="B135" s="8">
        <v>230</v>
      </c>
      <c r="C135" s="8">
        <v>228</v>
      </c>
      <c r="D135" s="8">
        <v>275</v>
      </c>
      <c r="E135" s="8"/>
      <c r="F135" s="8"/>
      <c r="G135" s="8"/>
      <c r="H135" s="8"/>
      <c r="I135" s="8"/>
    </row>
    <row r="136" spans="1:9" x14ac:dyDescent="0.35">
      <c r="A136" s="11" t="s">
        <v>115</v>
      </c>
      <c r="B136" s="8">
        <v>73</v>
      </c>
      <c r="C136" s="8">
        <v>71</v>
      </c>
      <c r="D136" s="8">
        <v>73</v>
      </c>
      <c r="E136" s="8"/>
    </row>
    <row r="137" spans="1:9" x14ac:dyDescent="0.35">
      <c r="A137" s="2" t="s">
        <v>148</v>
      </c>
      <c r="B137" s="3">
        <f t="shared" ref="B137:D137" si="27">+SUM(B138:B140)</f>
        <v>3898</v>
      </c>
      <c r="C137" s="3">
        <f t="shared" si="27"/>
        <v>3701</v>
      </c>
      <c r="D137" s="3">
        <f t="shared" si="27"/>
        <v>3995</v>
      </c>
      <c r="E137" s="3"/>
      <c r="F137" s="3"/>
      <c r="G137" s="3"/>
      <c r="H137" s="3"/>
      <c r="I137" s="3"/>
    </row>
    <row r="138" spans="1:9" x14ac:dyDescent="0.35">
      <c r="A138" s="11" t="s">
        <v>113</v>
      </c>
      <c r="B138" s="8">
        <v>2641</v>
      </c>
      <c r="C138" s="8">
        <v>2536</v>
      </c>
      <c r="D138" s="8">
        <v>2816</v>
      </c>
      <c r="E138" s="8"/>
      <c r="F138" s="8"/>
      <c r="G138" s="8"/>
      <c r="H138" s="8"/>
      <c r="I138" s="8"/>
    </row>
    <row r="139" spans="1:9" x14ac:dyDescent="0.35">
      <c r="A139" s="11" t="s">
        <v>114</v>
      </c>
      <c r="B139" s="8">
        <v>1021</v>
      </c>
      <c r="C139" s="8">
        <v>947</v>
      </c>
      <c r="D139" s="8">
        <v>966</v>
      </c>
      <c r="E139" s="8"/>
      <c r="F139" s="8"/>
      <c r="G139" s="8"/>
      <c r="H139" s="8"/>
      <c r="I139" s="8"/>
    </row>
    <row r="140" spans="1:9" x14ac:dyDescent="0.35">
      <c r="A140" s="11" t="s">
        <v>115</v>
      </c>
      <c r="B140" s="8">
        <v>236</v>
      </c>
      <c r="C140" s="8">
        <v>218</v>
      </c>
      <c r="D140" s="8">
        <v>213</v>
      </c>
      <c r="E140" s="8"/>
    </row>
    <row r="141" spans="1:9" x14ac:dyDescent="0.35">
      <c r="A141" s="2" t="s">
        <v>107</v>
      </c>
      <c r="B141" s="3">
        <v>115</v>
      </c>
      <c r="C141" s="3">
        <v>73</v>
      </c>
      <c r="D141" s="3">
        <v>73</v>
      </c>
      <c r="E141" s="3">
        <v>88</v>
      </c>
      <c r="F141" s="3">
        <v>42</v>
      </c>
      <c r="G141" s="3">
        <v>30</v>
      </c>
      <c r="H141" s="3">
        <v>25</v>
      </c>
      <c r="I141" s="3">
        <v>102</v>
      </c>
    </row>
    <row r="142" spans="1:9" x14ac:dyDescent="0.35">
      <c r="A142" s="4" t="s">
        <v>103</v>
      </c>
      <c r="B142" s="5">
        <f t="shared" ref="B142:C142" si="28">+B109+B113+B117+B121+B141+B125+B129+B133+B137</f>
        <v>28701</v>
      </c>
      <c r="C142" s="5">
        <f t="shared" si="28"/>
        <v>30507</v>
      </c>
      <c r="D142" s="5">
        <f>+D109+D113+D117+D121+D141+D125+D129+D133+D137</f>
        <v>32233</v>
      </c>
      <c r="E142" s="5">
        <f t="shared" ref="E142:H142" si="29">+E109+E113+E117+E121+E141</f>
        <v>34485</v>
      </c>
      <c r="F142" s="5">
        <f t="shared" si="29"/>
        <v>37218</v>
      </c>
      <c r="G142" s="5">
        <f t="shared" si="29"/>
        <v>35568</v>
      </c>
      <c r="H142" s="5">
        <f t="shared" si="29"/>
        <v>42293</v>
      </c>
      <c r="I142" s="5">
        <f>+I109+I113+I117+I121+I141</f>
        <v>44436</v>
      </c>
    </row>
    <row r="143" spans="1:9" x14ac:dyDescent="0.35">
      <c r="A143" s="2" t="s">
        <v>104</v>
      </c>
      <c r="B143" s="3">
        <v>1982</v>
      </c>
      <c r="C143" s="3">
        <v>1955</v>
      </c>
      <c r="D143" s="3">
        <v>2042</v>
      </c>
      <c r="E143" s="8">
        <v>1886</v>
      </c>
      <c r="F143" s="3">
        <v>1906</v>
      </c>
      <c r="G143" s="3">
        <v>1846</v>
      </c>
      <c r="H143" s="3">
        <v>2205</v>
      </c>
      <c r="I143" s="3">
        <v>2346</v>
      </c>
    </row>
    <row r="144" spans="1:9" x14ac:dyDescent="0.35">
      <c r="A144" s="11" t="s">
        <v>113</v>
      </c>
      <c r="B144" s="3"/>
      <c r="C144" s="3"/>
      <c r="D144" s="3"/>
      <c r="E144" s="3"/>
      <c r="F144" s="3"/>
      <c r="G144" s="3"/>
      <c r="H144" s="3">
        <v>1986</v>
      </c>
      <c r="I144" s="3">
        <v>2094</v>
      </c>
    </row>
    <row r="145" spans="1:9" x14ac:dyDescent="0.35">
      <c r="A145" s="11" t="s">
        <v>114</v>
      </c>
      <c r="B145" s="3"/>
      <c r="C145" s="3"/>
      <c r="D145" s="3"/>
      <c r="E145" s="3"/>
      <c r="F145" s="3"/>
      <c r="G145" s="3"/>
      <c r="H145" s="3">
        <v>104</v>
      </c>
      <c r="I145" s="3">
        <v>103</v>
      </c>
    </row>
    <row r="146" spans="1:9" x14ac:dyDescent="0.35">
      <c r="A146" s="11" t="s">
        <v>115</v>
      </c>
      <c r="B146" s="3"/>
      <c r="C146" s="3"/>
      <c r="D146" s="3"/>
      <c r="E146" s="3"/>
      <c r="F146" s="3"/>
      <c r="G146" s="3"/>
      <c r="H146" s="3">
        <v>29</v>
      </c>
      <c r="I146" s="3">
        <v>26</v>
      </c>
    </row>
    <row r="147" spans="1:9" x14ac:dyDescent="0.35">
      <c r="A147" s="11" t="s">
        <v>121</v>
      </c>
      <c r="B147" s="3"/>
      <c r="C147" s="3"/>
      <c r="D147" s="3"/>
      <c r="E147" s="3"/>
      <c r="F147" s="3"/>
      <c r="G147" s="3"/>
      <c r="H147" s="3">
        <v>86</v>
      </c>
      <c r="I147" s="3">
        <v>123</v>
      </c>
    </row>
    <row r="148" spans="1:9" x14ac:dyDescent="0.35">
      <c r="A148" s="2" t="s">
        <v>108</v>
      </c>
      <c r="B148" s="3">
        <v>-82</v>
      </c>
      <c r="C148" s="3">
        <v>-86</v>
      </c>
      <c r="D148" s="3">
        <v>75</v>
      </c>
      <c r="E148" s="3">
        <v>26</v>
      </c>
      <c r="F148" s="3">
        <v>-7</v>
      </c>
      <c r="G148" s="3">
        <v>-11</v>
      </c>
      <c r="H148" s="3">
        <v>40</v>
      </c>
      <c r="I148" s="3">
        <v>-72</v>
      </c>
    </row>
    <row r="149" spans="1:9" ht="15" thickBot="1" x14ac:dyDescent="0.4">
      <c r="A149" s="6" t="s">
        <v>105</v>
      </c>
      <c r="B149" s="7">
        <f t="shared" ref="B149:H149" si="30">+B142+B143+B148</f>
        <v>30601</v>
      </c>
      <c r="C149" s="7">
        <f t="shared" si="30"/>
        <v>32376</v>
      </c>
      <c r="D149" s="7">
        <f t="shared" si="30"/>
        <v>34350</v>
      </c>
      <c r="E149" s="7">
        <f t="shared" si="30"/>
        <v>36397</v>
      </c>
      <c r="F149" s="7">
        <f t="shared" si="30"/>
        <v>39117</v>
      </c>
      <c r="G149" s="7">
        <f t="shared" si="30"/>
        <v>37403</v>
      </c>
      <c r="H149" s="7">
        <f t="shared" si="30"/>
        <v>44538</v>
      </c>
      <c r="I149" s="7">
        <f>+I142+I143+I148</f>
        <v>46710</v>
      </c>
    </row>
    <row r="150" spans="1:9" s="12" customFormat="1" ht="15" thickTop="1" x14ac:dyDescent="0.35">
      <c r="A150" s="12" t="s">
        <v>111</v>
      </c>
      <c r="B150" s="13">
        <f>+I149-I2</f>
        <v>0</v>
      </c>
      <c r="C150" s="13">
        <f t="shared" ref="C150:G150" si="31">+C149-C2</f>
        <v>0</v>
      </c>
      <c r="D150" s="13">
        <f t="shared" si="31"/>
        <v>0</v>
      </c>
      <c r="E150" s="13">
        <f t="shared" si="31"/>
        <v>0</v>
      </c>
      <c r="F150" s="13">
        <f t="shared" si="31"/>
        <v>0</v>
      </c>
      <c r="G150" s="13">
        <f t="shared" si="31"/>
        <v>0</v>
      </c>
      <c r="H150" s="13">
        <f>+H149-H2</f>
        <v>0</v>
      </c>
    </row>
    <row r="151" spans="1:9" x14ac:dyDescent="0.35">
      <c r="A151" s="1" t="s">
        <v>110</v>
      </c>
    </row>
    <row r="152" spans="1:9" x14ac:dyDescent="0.35">
      <c r="A152" s="2" t="s">
        <v>100</v>
      </c>
      <c r="B152" s="3">
        <v>3645</v>
      </c>
      <c r="C152" s="3">
        <v>3763</v>
      </c>
      <c r="D152" s="3">
        <v>3875</v>
      </c>
      <c r="E152" s="8">
        <v>3600</v>
      </c>
      <c r="F152" s="8">
        <v>3925</v>
      </c>
      <c r="G152" s="8">
        <v>2899</v>
      </c>
      <c r="H152" s="3">
        <v>5089</v>
      </c>
      <c r="I152" s="3">
        <v>5114</v>
      </c>
    </row>
    <row r="153" spans="1:9" x14ac:dyDescent="0.35">
      <c r="A153" s="2" t="s">
        <v>101</v>
      </c>
      <c r="B153" s="3">
        <v>0</v>
      </c>
      <c r="C153" s="3">
        <v>0</v>
      </c>
      <c r="D153" s="3">
        <v>0</v>
      </c>
      <c r="E153" s="8">
        <v>1587</v>
      </c>
      <c r="F153" s="8">
        <v>1995</v>
      </c>
      <c r="G153" s="8">
        <v>1541</v>
      </c>
      <c r="H153" s="3">
        <v>2435</v>
      </c>
      <c r="I153" s="3">
        <v>3293</v>
      </c>
    </row>
    <row r="154" spans="1:9" x14ac:dyDescent="0.35">
      <c r="A154" s="2" t="s">
        <v>102</v>
      </c>
      <c r="B154" s="3">
        <v>993</v>
      </c>
      <c r="C154" s="3">
        <v>1372</v>
      </c>
      <c r="D154" s="3">
        <v>1507</v>
      </c>
      <c r="E154" s="8">
        <v>1807</v>
      </c>
      <c r="F154" s="8">
        <v>2376</v>
      </c>
      <c r="G154" s="8">
        <v>2490</v>
      </c>
      <c r="H154" s="3">
        <v>3243</v>
      </c>
      <c r="I154" s="3">
        <v>2365</v>
      </c>
    </row>
    <row r="155" spans="1:9" x14ac:dyDescent="0.35">
      <c r="A155" s="2" t="s">
        <v>106</v>
      </c>
      <c r="B155" s="3">
        <v>0</v>
      </c>
      <c r="C155" s="3">
        <v>0</v>
      </c>
      <c r="D155" s="3">
        <v>0</v>
      </c>
      <c r="E155" s="3">
        <v>1189</v>
      </c>
      <c r="F155" s="8">
        <v>1323</v>
      </c>
      <c r="G155" s="8">
        <v>1184</v>
      </c>
      <c r="H155" s="3">
        <v>1530</v>
      </c>
      <c r="I155" s="3">
        <v>1896</v>
      </c>
    </row>
    <row r="156" spans="1:9" x14ac:dyDescent="0.35">
      <c r="A156" s="46" t="s">
        <v>145</v>
      </c>
      <c r="B156" s="3">
        <v>1275</v>
      </c>
      <c r="C156" s="3">
        <v>1434</v>
      </c>
      <c r="D156" s="3">
        <v>1203</v>
      </c>
      <c r="E156" s="3">
        <v>0</v>
      </c>
      <c r="F156" s="3">
        <v>0</v>
      </c>
      <c r="G156" s="3">
        <v>0</v>
      </c>
      <c r="H156" s="3">
        <v>0</v>
      </c>
      <c r="I156" s="3">
        <v>0</v>
      </c>
    </row>
    <row r="157" spans="1:9" x14ac:dyDescent="0.35">
      <c r="A157" s="46" t="s">
        <v>146</v>
      </c>
      <c r="B157" s="3">
        <v>249</v>
      </c>
      <c r="C157" s="3">
        <v>289</v>
      </c>
      <c r="D157" s="3">
        <v>244</v>
      </c>
      <c r="E157" s="3">
        <v>0</v>
      </c>
      <c r="F157" s="3">
        <v>0</v>
      </c>
      <c r="G157" s="3">
        <v>0</v>
      </c>
      <c r="H157" s="3">
        <v>0</v>
      </c>
      <c r="I157" s="3">
        <v>0</v>
      </c>
    </row>
    <row r="158" spans="1:9" x14ac:dyDescent="0.35">
      <c r="A158" s="46" t="s">
        <v>147</v>
      </c>
      <c r="B158" s="3">
        <v>100</v>
      </c>
      <c r="C158" s="3">
        <v>174</v>
      </c>
      <c r="D158" s="3">
        <v>224</v>
      </c>
      <c r="E158" s="3">
        <v>0</v>
      </c>
      <c r="F158" s="3">
        <v>0</v>
      </c>
      <c r="G158" s="3">
        <v>0</v>
      </c>
      <c r="H158" s="3">
        <v>0</v>
      </c>
      <c r="I158" s="3">
        <v>0</v>
      </c>
    </row>
    <row r="159" spans="1:9" x14ac:dyDescent="0.35">
      <c r="A159" s="46" t="s">
        <v>148</v>
      </c>
      <c r="B159" s="3">
        <v>818</v>
      </c>
      <c r="C159" s="3">
        <v>892</v>
      </c>
      <c r="D159" s="3">
        <v>816</v>
      </c>
      <c r="E159" s="3">
        <v>0</v>
      </c>
      <c r="F159" s="3">
        <v>0</v>
      </c>
      <c r="G159" s="3">
        <v>0</v>
      </c>
      <c r="H159" s="3">
        <v>0</v>
      </c>
      <c r="I159" s="3">
        <v>0</v>
      </c>
    </row>
    <row r="160" spans="1:9" x14ac:dyDescent="0.35">
      <c r="A160" s="2" t="s">
        <v>107</v>
      </c>
      <c r="B160" s="3">
        <v>-2267</v>
      </c>
      <c r="C160" s="3">
        <v>-2596</v>
      </c>
      <c r="D160" s="3">
        <v>-2677</v>
      </c>
      <c r="E160" s="3">
        <v>-2658</v>
      </c>
      <c r="F160" s="3">
        <v>-3262</v>
      </c>
      <c r="G160" s="3">
        <v>-3468</v>
      </c>
      <c r="H160" s="3">
        <v>-3656</v>
      </c>
      <c r="I160" s="3">
        <v>-4262</v>
      </c>
    </row>
    <row r="161" spans="1:9" x14ac:dyDescent="0.35">
      <c r="A161" s="4" t="s">
        <v>103</v>
      </c>
      <c r="B161" s="5">
        <f t="shared" ref="B161:I161" si="32">+SUM(B152:B160)</f>
        <v>4813</v>
      </c>
      <c r="C161" s="5">
        <f t="shared" si="32"/>
        <v>5328</v>
      </c>
      <c r="D161" s="5">
        <f t="shared" si="32"/>
        <v>5192</v>
      </c>
      <c r="E161" s="5">
        <f t="shared" si="32"/>
        <v>5525</v>
      </c>
      <c r="F161" s="5">
        <f t="shared" si="32"/>
        <v>6357</v>
      </c>
      <c r="G161" s="5">
        <f t="shared" si="32"/>
        <v>4646</v>
      </c>
      <c r="H161" s="5">
        <f t="shared" si="32"/>
        <v>8641</v>
      </c>
      <c r="I161" s="5">
        <f t="shared" si="32"/>
        <v>8406</v>
      </c>
    </row>
    <row r="162" spans="1:9" x14ac:dyDescent="0.35">
      <c r="A162" s="2" t="s">
        <v>104</v>
      </c>
      <c r="B162" s="3">
        <v>517</v>
      </c>
      <c r="C162" s="3">
        <v>487</v>
      </c>
      <c r="D162" s="3">
        <v>477</v>
      </c>
      <c r="E162" s="3">
        <v>310</v>
      </c>
      <c r="F162" s="3">
        <v>303</v>
      </c>
      <c r="G162" s="3">
        <v>297</v>
      </c>
      <c r="H162" s="3">
        <v>543</v>
      </c>
      <c r="I162" s="3">
        <v>669</v>
      </c>
    </row>
    <row r="163" spans="1:9" x14ac:dyDescent="0.35">
      <c r="A163" s="2" t="s">
        <v>108</v>
      </c>
      <c r="B163" s="3">
        <v>-1097</v>
      </c>
      <c r="C163" s="3">
        <v>-1173</v>
      </c>
      <c r="D163" s="3">
        <v>-724</v>
      </c>
      <c r="E163" s="3">
        <v>-1456</v>
      </c>
      <c r="F163" s="3">
        <v>-1810</v>
      </c>
      <c r="G163" s="3">
        <v>-1967</v>
      </c>
      <c r="H163" s="3">
        <v>-2261</v>
      </c>
      <c r="I163" s="3">
        <v>-2219</v>
      </c>
    </row>
    <row r="164" spans="1:9" ht="15" thickBot="1" x14ac:dyDescent="0.4">
      <c r="A164" s="6" t="s">
        <v>112</v>
      </c>
      <c r="B164" s="7">
        <f t="shared" ref="B164:H164" si="33">+SUM(B161:B163)</f>
        <v>4233</v>
      </c>
      <c r="C164" s="7">
        <f t="shared" si="33"/>
        <v>4642</v>
      </c>
      <c r="D164" s="7">
        <f t="shared" si="33"/>
        <v>4945</v>
      </c>
      <c r="E164" s="7">
        <f t="shared" si="33"/>
        <v>4379</v>
      </c>
      <c r="F164" s="7">
        <f t="shared" si="33"/>
        <v>4850</v>
      </c>
      <c r="G164" s="7">
        <f t="shared" si="33"/>
        <v>2976</v>
      </c>
      <c r="H164" s="7">
        <f t="shared" si="33"/>
        <v>6923</v>
      </c>
      <c r="I164" s="7">
        <f>+SUM(I161:I163)</f>
        <v>6856</v>
      </c>
    </row>
    <row r="165" spans="1:9" s="12" customFormat="1" ht="15" thickTop="1" x14ac:dyDescent="0.35">
      <c r="A165" s="12" t="s">
        <v>111</v>
      </c>
      <c r="B165" s="13">
        <f>+B164-B10-B8</f>
        <v>0</v>
      </c>
      <c r="C165" s="13">
        <f t="shared" ref="C165:I165" si="34">+C164-C10-C8</f>
        <v>0</v>
      </c>
      <c r="D165" s="13">
        <f t="shared" si="34"/>
        <v>0</v>
      </c>
      <c r="E165" s="13">
        <f t="shared" si="34"/>
        <v>0</v>
      </c>
      <c r="F165" s="13">
        <f t="shared" si="34"/>
        <v>0</v>
      </c>
      <c r="G165" s="13">
        <f t="shared" si="34"/>
        <v>0</v>
      </c>
      <c r="H165" s="13">
        <f t="shared" si="34"/>
        <v>0</v>
      </c>
      <c r="I165" s="13">
        <f t="shared" si="34"/>
        <v>0</v>
      </c>
    </row>
    <row r="166" spans="1:9" x14ac:dyDescent="0.35">
      <c r="A166" s="1" t="s">
        <v>117</v>
      </c>
    </row>
    <row r="167" spans="1:9" x14ac:dyDescent="0.35">
      <c r="A167" s="2" t="s">
        <v>100</v>
      </c>
      <c r="B167" s="3">
        <v>632</v>
      </c>
      <c r="C167" s="3">
        <v>742</v>
      </c>
      <c r="D167" s="3">
        <v>819</v>
      </c>
      <c r="E167" s="3">
        <v>848</v>
      </c>
      <c r="F167" s="3">
        <v>814</v>
      </c>
      <c r="G167" s="3">
        <v>645</v>
      </c>
      <c r="H167" s="3">
        <v>617</v>
      </c>
      <c r="I167" s="3">
        <v>639</v>
      </c>
    </row>
    <row r="168" spans="1:9" x14ac:dyDescent="0.35">
      <c r="A168" s="2" t="s">
        <v>101</v>
      </c>
      <c r="B168" s="3">
        <v>0</v>
      </c>
      <c r="C168" s="3">
        <v>0</v>
      </c>
      <c r="D168" s="3">
        <v>709</v>
      </c>
      <c r="E168" s="3">
        <v>849</v>
      </c>
      <c r="F168" s="3">
        <v>929</v>
      </c>
      <c r="G168" s="3">
        <v>885</v>
      </c>
      <c r="H168" s="3">
        <v>982</v>
      </c>
      <c r="I168" s="3">
        <v>920</v>
      </c>
    </row>
    <row r="169" spans="1:9" x14ac:dyDescent="0.35">
      <c r="A169" s="2" t="s">
        <v>102</v>
      </c>
      <c r="B169" s="3">
        <v>254</v>
      </c>
      <c r="C169" s="3">
        <v>234</v>
      </c>
      <c r="D169" s="3">
        <v>225</v>
      </c>
      <c r="E169" s="3">
        <v>256</v>
      </c>
      <c r="F169" s="3">
        <v>237</v>
      </c>
      <c r="G169" s="3">
        <v>214</v>
      </c>
      <c r="H169" s="3">
        <v>288</v>
      </c>
      <c r="I169" s="3">
        <v>303</v>
      </c>
    </row>
    <row r="170" spans="1:9" x14ac:dyDescent="0.35">
      <c r="A170" s="2" t="s">
        <v>118</v>
      </c>
      <c r="B170" s="3">
        <v>0</v>
      </c>
      <c r="C170" s="3">
        <v>0</v>
      </c>
      <c r="D170" s="3">
        <v>340</v>
      </c>
      <c r="E170" s="3">
        <v>339</v>
      </c>
      <c r="F170" s="3">
        <v>326</v>
      </c>
      <c r="G170" s="3">
        <v>296</v>
      </c>
      <c r="H170" s="3">
        <v>304</v>
      </c>
      <c r="I170" s="3">
        <v>274</v>
      </c>
    </row>
    <row r="171" spans="1:9" x14ac:dyDescent="0.35">
      <c r="A171" s="46" t="s">
        <v>149</v>
      </c>
      <c r="B171" s="3">
        <f>451+47+205+103</f>
        <v>806</v>
      </c>
      <c r="C171" s="3">
        <f>589+50+223+109</f>
        <v>971</v>
      </c>
      <c r="D171" s="3">
        <v>0</v>
      </c>
      <c r="E171" s="3">
        <v>0</v>
      </c>
      <c r="F171" s="3">
        <v>0</v>
      </c>
      <c r="G171" s="3">
        <v>0</v>
      </c>
      <c r="H171" s="3">
        <v>0</v>
      </c>
      <c r="I171" s="3">
        <v>0</v>
      </c>
    </row>
    <row r="172" spans="1:9" x14ac:dyDescent="0.35">
      <c r="A172" s="2" t="s">
        <v>107</v>
      </c>
      <c r="B172" s="3">
        <v>484</v>
      </c>
      <c r="C172" s="3">
        <v>511</v>
      </c>
      <c r="D172" s="3">
        <v>533</v>
      </c>
      <c r="E172" s="3">
        <v>597</v>
      </c>
      <c r="F172" s="3">
        <v>665</v>
      </c>
      <c r="G172" s="3">
        <v>830</v>
      </c>
      <c r="H172" s="3">
        <v>780</v>
      </c>
      <c r="I172" s="3">
        <v>789</v>
      </c>
    </row>
    <row r="173" spans="1:9" x14ac:dyDescent="0.35">
      <c r="A173" s="4" t="s">
        <v>119</v>
      </c>
      <c r="B173" s="5">
        <f t="shared" ref="B173:I173" si="35">+SUM(B167:B172)</f>
        <v>2176</v>
      </c>
      <c r="C173" s="5">
        <f t="shared" si="35"/>
        <v>2458</v>
      </c>
      <c r="D173" s="5">
        <f t="shared" si="35"/>
        <v>2626</v>
      </c>
      <c r="E173" s="5">
        <f t="shared" si="35"/>
        <v>2889</v>
      </c>
      <c r="F173" s="5">
        <f t="shared" si="35"/>
        <v>2971</v>
      </c>
      <c r="G173" s="5">
        <f t="shared" si="35"/>
        <v>2870</v>
      </c>
      <c r="H173" s="5">
        <f t="shared" si="35"/>
        <v>2971</v>
      </c>
      <c r="I173" s="5">
        <f t="shared" si="35"/>
        <v>2925</v>
      </c>
    </row>
    <row r="174" spans="1:9" x14ac:dyDescent="0.35">
      <c r="A174" s="2" t="s">
        <v>104</v>
      </c>
      <c r="B174" s="3">
        <v>122</v>
      </c>
      <c r="C174" s="3">
        <v>125</v>
      </c>
      <c r="D174" s="3">
        <v>125</v>
      </c>
      <c r="E174" s="3">
        <v>115</v>
      </c>
      <c r="F174" s="3">
        <v>100</v>
      </c>
      <c r="G174" s="3">
        <v>80</v>
      </c>
      <c r="H174" s="3">
        <v>63</v>
      </c>
      <c r="I174" s="3">
        <v>49</v>
      </c>
    </row>
    <row r="175" spans="1:9" x14ac:dyDescent="0.35">
      <c r="A175" s="2" t="s">
        <v>108</v>
      </c>
      <c r="B175" s="3">
        <v>713</v>
      </c>
      <c r="C175" s="3">
        <v>937</v>
      </c>
      <c r="D175" s="3">
        <v>1238</v>
      </c>
      <c r="E175" s="3">
        <v>1450</v>
      </c>
      <c r="F175" s="3">
        <v>1673</v>
      </c>
      <c r="G175" s="3">
        <v>1916</v>
      </c>
      <c r="H175" s="3">
        <v>1870</v>
      </c>
      <c r="I175" s="3">
        <v>1817</v>
      </c>
    </row>
    <row r="176" spans="1:9" ht="15" thickBot="1" x14ac:dyDescent="0.4">
      <c r="A176" s="6" t="s">
        <v>120</v>
      </c>
      <c r="B176" s="7">
        <f t="shared" ref="B176:H176" si="36">+SUM(B173:B175)</f>
        <v>3011</v>
      </c>
      <c r="C176" s="7">
        <f t="shared" si="36"/>
        <v>3520</v>
      </c>
      <c r="D176" s="7">
        <f t="shared" si="36"/>
        <v>3989</v>
      </c>
      <c r="E176" s="7">
        <f t="shared" si="36"/>
        <v>4454</v>
      </c>
      <c r="F176" s="7">
        <f t="shared" si="36"/>
        <v>4744</v>
      </c>
      <c r="G176" s="7">
        <f t="shared" si="36"/>
        <v>4866</v>
      </c>
      <c r="H176" s="7">
        <f t="shared" si="36"/>
        <v>4904</v>
      </c>
      <c r="I176" s="7">
        <f>+SUM(I173:I175)</f>
        <v>4791</v>
      </c>
    </row>
    <row r="177" spans="1:9" ht="15" thickTop="1" x14ac:dyDescent="0.35">
      <c r="A177" s="12" t="s">
        <v>111</v>
      </c>
      <c r="B177" s="13">
        <f>+B176-B31</f>
        <v>0</v>
      </c>
      <c r="C177" s="13">
        <f t="shared" ref="C177:I177" si="37">+C176-C31</f>
        <v>0</v>
      </c>
      <c r="D177" s="13">
        <f t="shared" si="37"/>
        <v>0</v>
      </c>
      <c r="E177" s="13">
        <f t="shared" si="37"/>
        <v>0</v>
      </c>
      <c r="F177" s="13">
        <f t="shared" si="37"/>
        <v>0</v>
      </c>
      <c r="G177" s="13">
        <f t="shared" si="37"/>
        <v>0</v>
      </c>
      <c r="H177" s="13">
        <f t="shared" si="37"/>
        <v>0</v>
      </c>
      <c r="I177" s="13">
        <f t="shared" si="37"/>
        <v>0</v>
      </c>
    </row>
    <row r="178" spans="1:9" x14ac:dyDescent="0.35">
      <c r="A178" s="1" t="s">
        <v>122</v>
      </c>
    </row>
    <row r="179" spans="1:9" x14ac:dyDescent="0.35">
      <c r="A179" s="2" t="s">
        <v>100</v>
      </c>
      <c r="B179" s="3">
        <v>208</v>
      </c>
      <c r="C179" s="3">
        <v>242</v>
      </c>
      <c r="D179" s="3">
        <v>223</v>
      </c>
      <c r="E179" s="3">
        <v>196</v>
      </c>
      <c r="F179" s="3">
        <v>117</v>
      </c>
      <c r="G179" s="3">
        <v>110</v>
      </c>
      <c r="H179" s="3">
        <v>98</v>
      </c>
      <c r="I179" s="3">
        <v>146</v>
      </c>
    </row>
    <row r="180" spans="1:9" x14ac:dyDescent="0.35">
      <c r="A180" s="2" t="s">
        <v>101</v>
      </c>
      <c r="B180" s="3">
        <v>0</v>
      </c>
      <c r="C180" s="3">
        <v>234</v>
      </c>
      <c r="D180" s="3">
        <v>173</v>
      </c>
      <c r="E180" s="3">
        <v>240</v>
      </c>
      <c r="F180" s="3">
        <v>233</v>
      </c>
      <c r="G180" s="3">
        <v>139</v>
      </c>
      <c r="H180" s="3">
        <v>153</v>
      </c>
      <c r="I180" s="3">
        <v>197</v>
      </c>
    </row>
    <row r="181" spans="1:9" x14ac:dyDescent="0.35">
      <c r="A181" s="2" t="s">
        <v>102</v>
      </c>
      <c r="B181" s="3">
        <v>69</v>
      </c>
      <c r="C181" s="3">
        <v>44</v>
      </c>
      <c r="D181" s="3">
        <v>51</v>
      </c>
      <c r="E181" s="3">
        <v>76</v>
      </c>
      <c r="F181" s="3">
        <v>49</v>
      </c>
      <c r="G181" s="3">
        <v>28</v>
      </c>
      <c r="H181" s="3">
        <v>94</v>
      </c>
      <c r="I181" s="3">
        <v>78</v>
      </c>
    </row>
    <row r="182" spans="1:9" x14ac:dyDescent="0.35">
      <c r="A182" s="2" t="s">
        <v>118</v>
      </c>
      <c r="B182" s="3">
        <v>0</v>
      </c>
      <c r="C182" s="3">
        <v>62</v>
      </c>
      <c r="D182" s="3">
        <v>59</v>
      </c>
      <c r="E182" s="3">
        <v>49</v>
      </c>
      <c r="F182" s="3">
        <v>47</v>
      </c>
      <c r="G182" s="3">
        <v>41</v>
      </c>
      <c r="H182" s="3">
        <v>54</v>
      </c>
      <c r="I182" s="3">
        <v>56</v>
      </c>
    </row>
    <row r="183" spans="1:9" x14ac:dyDescent="0.35">
      <c r="A183" s="46" t="s">
        <v>149</v>
      </c>
      <c r="B183" s="3">
        <f>216+20+15+37</f>
        <v>288</v>
      </c>
      <c r="C183" s="3">
        <v>0</v>
      </c>
      <c r="D183" s="3">
        <v>0</v>
      </c>
      <c r="E183" s="3">
        <v>0</v>
      </c>
      <c r="F183" s="3">
        <v>0</v>
      </c>
      <c r="G183" s="3">
        <v>0</v>
      </c>
      <c r="H183" s="3">
        <v>0</v>
      </c>
      <c r="I183" s="3">
        <v>0</v>
      </c>
    </row>
    <row r="184" spans="1:9" x14ac:dyDescent="0.35">
      <c r="A184" s="2" t="s">
        <v>107</v>
      </c>
      <c r="B184" s="3">
        <v>225</v>
      </c>
      <c r="C184" s="3">
        <v>258</v>
      </c>
      <c r="D184" s="3">
        <v>278</v>
      </c>
      <c r="E184" s="3">
        <v>286</v>
      </c>
      <c r="F184" s="3">
        <v>278</v>
      </c>
      <c r="G184" s="3">
        <v>438</v>
      </c>
      <c r="H184" s="3">
        <v>278</v>
      </c>
      <c r="I184" s="3">
        <v>222</v>
      </c>
    </row>
    <row r="185" spans="1:9" x14ac:dyDescent="0.35">
      <c r="A185" s="4" t="s">
        <v>119</v>
      </c>
      <c r="B185" s="5">
        <f t="shared" ref="B185:I185" si="38">+SUM(B179:B184)</f>
        <v>790</v>
      </c>
      <c r="C185" s="5">
        <f t="shared" si="38"/>
        <v>840</v>
      </c>
      <c r="D185" s="5">
        <f t="shared" si="38"/>
        <v>784</v>
      </c>
      <c r="E185" s="5">
        <f t="shared" si="38"/>
        <v>847</v>
      </c>
      <c r="F185" s="5">
        <f t="shared" si="38"/>
        <v>724</v>
      </c>
      <c r="G185" s="5">
        <f t="shared" si="38"/>
        <v>756</v>
      </c>
      <c r="H185" s="5">
        <f t="shared" si="38"/>
        <v>677</v>
      </c>
      <c r="I185" s="5">
        <f t="shared" si="38"/>
        <v>699</v>
      </c>
    </row>
    <row r="186" spans="1:9" x14ac:dyDescent="0.35">
      <c r="A186" s="2" t="s">
        <v>104</v>
      </c>
      <c r="B186" s="3">
        <v>69</v>
      </c>
      <c r="C186" s="3">
        <v>39</v>
      </c>
      <c r="D186" s="3">
        <v>30</v>
      </c>
      <c r="E186" s="3">
        <v>22</v>
      </c>
      <c r="F186" s="3">
        <v>18</v>
      </c>
      <c r="G186" s="3">
        <v>12</v>
      </c>
      <c r="H186" s="3">
        <v>7</v>
      </c>
      <c r="I186" s="3">
        <v>9</v>
      </c>
    </row>
    <row r="187" spans="1:9" x14ac:dyDescent="0.35">
      <c r="A187" s="2" t="s">
        <v>108</v>
      </c>
      <c r="B187" s="3">
        <f>-(SUM(B185:B186)+B86)</f>
        <v>-859</v>
      </c>
      <c r="C187" s="3">
        <f t="shared" ref="C187:I187" si="39">-(SUM(C185:C186)+C86)</f>
        <v>-879</v>
      </c>
      <c r="D187" s="3">
        <f t="shared" si="39"/>
        <v>-814</v>
      </c>
      <c r="E187" s="3">
        <f t="shared" si="39"/>
        <v>-869</v>
      </c>
      <c r="F187" s="3">
        <f t="shared" si="39"/>
        <v>-742</v>
      </c>
      <c r="G187" s="3">
        <f t="shared" si="39"/>
        <v>-768</v>
      </c>
      <c r="H187" s="3">
        <f t="shared" si="39"/>
        <v>-684</v>
      </c>
      <c r="I187" s="3">
        <f t="shared" si="39"/>
        <v>-708</v>
      </c>
    </row>
    <row r="188" spans="1:9" ht="15" thickBot="1" x14ac:dyDescent="0.4">
      <c r="A188" s="6" t="s">
        <v>123</v>
      </c>
      <c r="B188" s="7">
        <f t="shared" ref="B188:H188" si="40">+SUM(B185:B187)</f>
        <v>0</v>
      </c>
      <c r="C188" s="7">
        <f t="shared" si="40"/>
        <v>0</v>
      </c>
      <c r="D188" s="7">
        <f t="shared" si="40"/>
        <v>0</v>
      </c>
      <c r="E188" s="7">
        <f t="shared" si="40"/>
        <v>0</v>
      </c>
      <c r="F188" s="7">
        <f t="shared" si="40"/>
        <v>0</v>
      </c>
      <c r="G188" s="7">
        <f t="shared" si="40"/>
        <v>0</v>
      </c>
      <c r="H188" s="7">
        <f t="shared" si="40"/>
        <v>0</v>
      </c>
      <c r="I188" s="7">
        <f>+SUM(I185:I187)</f>
        <v>0</v>
      </c>
    </row>
    <row r="189" spans="1:9" ht="15" thickTop="1" x14ac:dyDescent="0.35">
      <c r="A189" s="12" t="s">
        <v>111</v>
      </c>
      <c r="B189" s="13">
        <f>+B188+B86</f>
        <v>0</v>
      </c>
      <c r="C189" s="13">
        <f t="shared" ref="C189:I189" si="41">+C188+C86</f>
        <v>0</v>
      </c>
      <c r="D189" s="13">
        <f t="shared" si="41"/>
        <v>0</v>
      </c>
      <c r="E189" s="13">
        <f t="shared" si="41"/>
        <v>0</v>
      </c>
      <c r="F189" s="13">
        <f t="shared" si="41"/>
        <v>0</v>
      </c>
      <c r="G189" s="13">
        <f t="shared" si="41"/>
        <v>0</v>
      </c>
      <c r="H189" s="13">
        <f t="shared" si="41"/>
        <v>0</v>
      </c>
      <c r="I189" s="13">
        <f t="shared" si="41"/>
        <v>0</v>
      </c>
    </row>
    <row r="190" spans="1:9" x14ac:dyDescent="0.35">
      <c r="A190" s="1" t="s">
        <v>124</v>
      </c>
    </row>
    <row r="191" spans="1:9" x14ac:dyDescent="0.35">
      <c r="A191" s="2" t="s">
        <v>100</v>
      </c>
      <c r="B191" s="3">
        <v>121</v>
      </c>
      <c r="C191" s="3">
        <v>133</v>
      </c>
      <c r="D191" s="3">
        <v>140</v>
      </c>
      <c r="E191" s="3">
        <v>160</v>
      </c>
      <c r="F191" s="3">
        <v>149</v>
      </c>
      <c r="G191" s="3">
        <v>148</v>
      </c>
      <c r="H191" s="3">
        <v>130</v>
      </c>
      <c r="I191" s="3">
        <v>124</v>
      </c>
    </row>
    <row r="192" spans="1:9" x14ac:dyDescent="0.35">
      <c r="A192" s="2" t="s">
        <v>101</v>
      </c>
      <c r="B192" s="3">
        <v>0</v>
      </c>
      <c r="C192" s="3">
        <v>85</v>
      </c>
      <c r="D192" s="3">
        <v>106</v>
      </c>
      <c r="E192" s="3">
        <v>116</v>
      </c>
      <c r="F192" s="3">
        <v>111</v>
      </c>
      <c r="G192" s="3">
        <v>132</v>
      </c>
      <c r="H192" s="3">
        <v>136</v>
      </c>
      <c r="I192" s="3">
        <v>134</v>
      </c>
    </row>
    <row r="193" spans="1:9" x14ac:dyDescent="0.35">
      <c r="A193" s="2" t="s">
        <v>102</v>
      </c>
      <c r="B193" s="3">
        <v>46</v>
      </c>
      <c r="C193" s="3">
        <v>48</v>
      </c>
      <c r="D193" s="3">
        <v>54</v>
      </c>
      <c r="E193" s="3">
        <v>56</v>
      </c>
      <c r="F193" s="3">
        <v>50</v>
      </c>
      <c r="G193" s="3">
        <v>44</v>
      </c>
      <c r="H193" s="3">
        <v>46</v>
      </c>
      <c r="I193" s="3">
        <v>41</v>
      </c>
    </row>
    <row r="194" spans="1:9" x14ac:dyDescent="0.35">
      <c r="A194" s="2" t="s">
        <v>106</v>
      </c>
      <c r="B194" s="3">
        <v>0</v>
      </c>
      <c r="C194" s="3">
        <v>42</v>
      </c>
      <c r="D194" s="3">
        <v>54</v>
      </c>
      <c r="E194" s="3">
        <v>55</v>
      </c>
      <c r="F194" s="3">
        <v>53</v>
      </c>
      <c r="G194" s="3">
        <v>46</v>
      </c>
      <c r="H194" s="3">
        <v>43</v>
      </c>
      <c r="I194" s="3">
        <v>42</v>
      </c>
    </row>
    <row r="195" spans="1:9" x14ac:dyDescent="0.35">
      <c r="A195" s="46" t="s">
        <v>149</v>
      </c>
      <c r="B195" s="3">
        <f>75+12+22+27</f>
        <v>136</v>
      </c>
      <c r="C195" s="3">
        <v>0</v>
      </c>
      <c r="D195" s="3">
        <v>0</v>
      </c>
      <c r="E195" s="3">
        <v>0</v>
      </c>
      <c r="F195" s="3">
        <v>0</v>
      </c>
      <c r="G195" s="3">
        <v>0</v>
      </c>
      <c r="H195" s="3">
        <v>0</v>
      </c>
      <c r="I195" s="3">
        <v>0</v>
      </c>
    </row>
    <row r="196" spans="1:9" x14ac:dyDescent="0.35">
      <c r="A196" s="2" t="s">
        <v>107</v>
      </c>
      <c r="B196" s="3">
        <v>210</v>
      </c>
      <c r="C196" s="3">
        <v>230</v>
      </c>
      <c r="D196" s="3">
        <v>233</v>
      </c>
      <c r="E196" s="3">
        <v>217</v>
      </c>
      <c r="F196" s="3">
        <v>195</v>
      </c>
      <c r="G196" s="3">
        <v>214</v>
      </c>
      <c r="H196" s="3">
        <v>222</v>
      </c>
      <c r="I196" s="3">
        <v>220</v>
      </c>
    </row>
    <row r="197" spans="1:9" x14ac:dyDescent="0.35">
      <c r="A197" s="4" t="s">
        <v>119</v>
      </c>
      <c r="B197" s="5">
        <f>+SUM(B191:B196)</f>
        <v>513</v>
      </c>
      <c r="C197" s="5">
        <f t="shared" ref="C197:I197" si="42">+SUM(C191:C196)</f>
        <v>538</v>
      </c>
      <c r="D197" s="5">
        <f t="shared" si="42"/>
        <v>587</v>
      </c>
      <c r="E197" s="5">
        <v>604</v>
      </c>
      <c r="F197" s="5">
        <f t="shared" si="42"/>
        <v>558</v>
      </c>
      <c r="G197" s="5">
        <f t="shared" si="42"/>
        <v>584</v>
      </c>
      <c r="H197" s="5">
        <f t="shared" si="42"/>
        <v>577</v>
      </c>
      <c r="I197" s="5">
        <f t="shared" si="42"/>
        <v>561</v>
      </c>
    </row>
    <row r="198" spans="1:9" x14ac:dyDescent="0.35">
      <c r="A198" s="2" t="s">
        <v>104</v>
      </c>
      <c r="B198" s="3">
        <v>18</v>
      </c>
      <c r="C198" s="3">
        <v>27</v>
      </c>
      <c r="D198" s="3">
        <v>28</v>
      </c>
      <c r="E198" s="3">
        <v>33</v>
      </c>
      <c r="F198" s="3">
        <v>31</v>
      </c>
      <c r="G198" s="3">
        <v>25</v>
      </c>
      <c r="H198" s="3">
        <v>26</v>
      </c>
      <c r="I198" s="3">
        <v>22</v>
      </c>
    </row>
    <row r="199" spans="1:9" x14ac:dyDescent="0.35">
      <c r="A199" s="2" t="s">
        <v>108</v>
      </c>
      <c r="B199" s="3">
        <v>75</v>
      </c>
      <c r="C199" s="3">
        <v>84</v>
      </c>
      <c r="D199" s="3">
        <v>91</v>
      </c>
      <c r="E199" s="3">
        <v>110</v>
      </c>
      <c r="F199" s="3">
        <v>116</v>
      </c>
      <c r="G199" s="3">
        <v>112</v>
      </c>
      <c r="H199" s="3">
        <v>141</v>
      </c>
      <c r="I199" s="3">
        <v>134</v>
      </c>
    </row>
    <row r="200" spans="1:9" ht="15" thickBot="1" x14ac:dyDescent="0.4">
      <c r="A200" s="6" t="s">
        <v>125</v>
      </c>
      <c r="B200" s="7">
        <f t="shared" ref="B200:H200" si="43">+SUM(B197:B199)</f>
        <v>606</v>
      </c>
      <c r="C200" s="7">
        <f t="shared" si="43"/>
        <v>649</v>
      </c>
      <c r="D200" s="7">
        <f t="shared" si="43"/>
        <v>706</v>
      </c>
      <c r="E200" s="7">
        <f t="shared" si="43"/>
        <v>747</v>
      </c>
      <c r="F200" s="7">
        <f t="shared" si="43"/>
        <v>705</v>
      </c>
      <c r="G200" s="7">
        <f t="shared" si="43"/>
        <v>721</v>
      </c>
      <c r="H200" s="7">
        <f t="shared" si="43"/>
        <v>744</v>
      </c>
      <c r="I200" s="7">
        <f>+SUM(I197:I199)</f>
        <v>717</v>
      </c>
    </row>
    <row r="201" spans="1:9" ht="15" thickTop="1" x14ac:dyDescent="0.35">
      <c r="A201" s="12" t="s">
        <v>111</v>
      </c>
      <c r="B201" s="13">
        <f t="shared" ref="B201:H201" si="44">+B200-B66</f>
        <v>0</v>
      </c>
      <c r="C201" s="13">
        <f t="shared" si="44"/>
        <v>0</v>
      </c>
      <c r="D201" s="13">
        <f t="shared" si="44"/>
        <v>0</v>
      </c>
      <c r="E201" s="13">
        <f t="shared" si="44"/>
        <v>0</v>
      </c>
      <c r="F201" s="13">
        <f t="shared" si="44"/>
        <v>0</v>
      </c>
      <c r="G201" s="13">
        <f t="shared" si="44"/>
        <v>0</v>
      </c>
      <c r="H201" s="13">
        <f t="shared" si="44"/>
        <v>0</v>
      </c>
      <c r="I201" s="13">
        <f>+I200-I66</f>
        <v>0</v>
      </c>
    </row>
    <row r="202" spans="1:9" x14ac:dyDescent="0.35">
      <c r="A202" s="14" t="s">
        <v>126</v>
      </c>
      <c r="B202" s="14"/>
      <c r="C202" s="14"/>
      <c r="D202" s="14"/>
      <c r="E202" s="14"/>
      <c r="F202" s="14"/>
      <c r="G202" s="14"/>
      <c r="H202" s="14"/>
      <c r="I202" s="14"/>
    </row>
    <row r="203" spans="1:9" x14ac:dyDescent="0.35">
      <c r="A203" s="28" t="s">
        <v>150</v>
      </c>
    </row>
    <row r="204" spans="1:9" x14ac:dyDescent="0.35">
      <c r="A204" s="32" t="s">
        <v>100</v>
      </c>
      <c r="B204" s="47">
        <v>0.12</v>
      </c>
      <c r="C204" s="47">
        <v>0.08</v>
      </c>
      <c r="D204" s="47">
        <v>0.03</v>
      </c>
      <c r="E204" s="47">
        <v>-0.02</v>
      </c>
      <c r="F204" s="47">
        <v>7.0000000000000007E-2</v>
      </c>
      <c r="G204" s="47">
        <v>-0.09</v>
      </c>
      <c r="H204" s="47">
        <v>0.19</v>
      </c>
      <c r="I204" s="47">
        <v>7.0000000000000007E-2</v>
      </c>
    </row>
    <row r="205" spans="1:9" x14ac:dyDescent="0.35">
      <c r="A205" s="30" t="s">
        <v>113</v>
      </c>
      <c r="B205" s="48">
        <v>0.14000000000000001</v>
      </c>
      <c r="C205" s="48">
        <v>0.1</v>
      </c>
      <c r="D205" s="48">
        <v>0.04</v>
      </c>
      <c r="E205" s="48">
        <v>-0.04</v>
      </c>
      <c r="F205" s="48">
        <v>0.08</v>
      </c>
      <c r="G205" s="48">
        <v>-7.0000000000000007E-2</v>
      </c>
      <c r="H205" s="48">
        <v>0.25</v>
      </c>
      <c r="I205" s="48">
        <v>0.05</v>
      </c>
    </row>
    <row r="206" spans="1:9" x14ac:dyDescent="0.35">
      <c r="A206" s="30" t="s">
        <v>114</v>
      </c>
      <c r="B206" s="48">
        <v>0.12</v>
      </c>
      <c r="C206" s="48">
        <v>0.08</v>
      </c>
      <c r="D206" s="48">
        <v>0.03</v>
      </c>
      <c r="E206" s="48">
        <v>0.01</v>
      </c>
      <c r="F206" s="48">
        <v>7.0000000000000007E-2</v>
      </c>
      <c r="G206" s="48">
        <v>-0.12</v>
      </c>
      <c r="H206" s="48">
        <v>0.08</v>
      </c>
      <c r="I206" s="48">
        <v>0.09</v>
      </c>
    </row>
    <row r="207" spans="1:9" x14ac:dyDescent="0.35">
      <c r="A207" s="30" t="s">
        <v>115</v>
      </c>
      <c r="B207" s="48">
        <v>-0.05</v>
      </c>
      <c r="C207" s="48">
        <v>-0.13</v>
      </c>
      <c r="D207" s="48">
        <v>-0.1</v>
      </c>
      <c r="E207" s="48">
        <v>-0.08</v>
      </c>
      <c r="F207" s="48">
        <v>0</v>
      </c>
      <c r="G207" s="48">
        <v>-0.14000000000000001</v>
      </c>
      <c r="H207" s="48">
        <v>-0.02</v>
      </c>
      <c r="I207" s="48">
        <v>0.25</v>
      </c>
    </row>
    <row r="208" spans="1:9" x14ac:dyDescent="0.35">
      <c r="A208" s="32" t="s">
        <v>101</v>
      </c>
      <c r="B208" s="37"/>
      <c r="C208" s="37"/>
      <c r="D208" s="47">
        <v>0.1</v>
      </c>
      <c r="E208" s="47">
        <v>0.09</v>
      </c>
      <c r="F208" s="47">
        <v>0.11</v>
      </c>
      <c r="G208" s="47">
        <v>-0.01</v>
      </c>
      <c r="H208" s="47">
        <v>0.17</v>
      </c>
      <c r="I208" s="47">
        <v>0.12</v>
      </c>
    </row>
    <row r="209" spans="1:9" x14ac:dyDescent="0.35">
      <c r="A209" s="30" t="s">
        <v>113</v>
      </c>
      <c r="B209" s="49"/>
      <c r="C209" s="49"/>
      <c r="D209" s="48">
        <v>0.08</v>
      </c>
      <c r="E209" s="48">
        <v>0.06</v>
      </c>
      <c r="F209" s="48">
        <v>0.12</v>
      </c>
      <c r="G209" s="48">
        <v>-0.03</v>
      </c>
      <c r="H209" s="48">
        <v>0.13</v>
      </c>
      <c r="I209" s="48">
        <v>0.09</v>
      </c>
    </row>
    <row r="210" spans="1:9" x14ac:dyDescent="0.35">
      <c r="A210" s="30" t="s">
        <v>114</v>
      </c>
      <c r="B210" s="49"/>
      <c r="C210" s="49"/>
      <c r="D210" s="48">
        <v>0.17</v>
      </c>
      <c r="E210" s="48">
        <v>0.16</v>
      </c>
      <c r="F210" s="48">
        <v>0.09</v>
      </c>
      <c r="G210" s="48">
        <v>0.02</v>
      </c>
      <c r="H210" s="48">
        <v>0.25</v>
      </c>
      <c r="I210" s="48">
        <v>0.16</v>
      </c>
    </row>
    <row r="211" spans="1:9" x14ac:dyDescent="0.35">
      <c r="A211" s="30" t="s">
        <v>115</v>
      </c>
      <c r="B211" s="49"/>
      <c r="C211" s="49"/>
      <c r="D211" s="48">
        <v>7.0000000000000007E-2</v>
      </c>
      <c r="E211" s="48">
        <v>0.06</v>
      </c>
      <c r="F211" s="48">
        <v>0.05</v>
      </c>
      <c r="G211" s="48">
        <v>-0.03</v>
      </c>
      <c r="H211" s="48">
        <v>0.19</v>
      </c>
      <c r="I211" s="48">
        <v>0.17</v>
      </c>
    </row>
    <row r="212" spans="1:9" x14ac:dyDescent="0.35">
      <c r="A212" s="32" t="s">
        <v>102</v>
      </c>
      <c r="B212" s="47">
        <v>0.19</v>
      </c>
      <c r="C212" s="47">
        <v>0.27</v>
      </c>
      <c r="D212" s="47">
        <v>0.17</v>
      </c>
      <c r="E212" s="47">
        <v>0.18</v>
      </c>
      <c r="F212" s="47">
        <v>0.24</v>
      </c>
      <c r="G212" s="47">
        <v>0.11</v>
      </c>
      <c r="H212" s="47">
        <v>0.19</v>
      </c>
      <c r="I212" s="47">
        <v>-0.13</v>
      </c>
    </row>
    <row r="213" spans="1:9" x14ac:dyDescent="0.35">
      <c r="A213" s="30" t="s">
        <v>113</v>
      </c>
      <c r="B213" s="48">
        <v>0.28000000000000003</v>
      </c>
      <c r="C213" s="48">
        <v>0.33</v>
      </c>
      <c r="D213" s="48">
        <v>0.18</v>
      </c>
      <c r="E213" s="48">
        <v>0.16</v>
      </c>
      <c r="F213" s="48">
        <v>0.25</v>
      </c>
      <c r="G213" s="48">
        <v>0.12</v>
      </c>
      <c r="H213" s="48">
        <v>0.19</v>
      </c>
      <c r="I213" s="48">
        <v>-0.1</v>
      </c>
    </row>
    <row r="214" spans="1:9" x14ac:dyDescent="0.35">
      <c r="A214" s="30" t="s">
        <v>114</v>
      </c>
      <c r="B214" s="48">
        <v>7.0000000000000007E-2</v>
      </c>
      <c r="C214" s="48">
        <v>0.17</v>
      </c>
      <c r="D214" s="48">
        <v>0.18</v>
      </c>
      <c r="E214" s="48">
        <v>0.23</v>
      </c>
      <c r="F214" s="48">
        <v>0.23</v>
      </c>
      <c r="G214" s="48">
        <v>0.08</v>
      </c>
      <c r="H214" s="48">
        <v>0.19</v>
      </c>
      <c r="I214" s="48">
        <v>-0.21</v>
      </c>
    </row>
    <row r="215" spans="1:9" x14ac:dyDescent="0.35">
      <c r="A215" s="30" t="s">
        <v>115</v>
      </c>
      <c r="B215" s="48">
        <v>0.01</v>
      </c>
      <c r="C215" s="48">
        <v>7.0000000000000007E-2</v>
      </c>
      <c r="D215" s="48">
        <v>0.03</v>
      </c>
      <c r="E215" s="48">
        <v>-0.01</v>
      </c>
      <c r="F215" s="48">
        <v>0.08</v>
      </c>
      <c r="G215" s="48">
        <v>0.11</v>
      </c>
      <c r="H215" s="48">
        <v>0.26</v>
      </c>
      <c r="I215" s="48">
        <v>-0.06</v>
      </c>
    </row>
    <row r="216" spans="1:9" x14ac:dyDescent="0.35">
      <c r="A216" s="32" t="s">
        <v>106</v>
      </c>
      <c r="B216" s="37"/>
      <c r="C216" s="37"/>
      <c r="D216" s="47">
        <v>0.13</v>
      </c>
      <c r="E216" s="47">
        <v>0.1</v>
      </c>
      <c r="F216" s="47">
        <v>0.13</v>
      </c>
      <c r="G216" s="47">
        <v>0.01</v>
      </c>
      <c r="H216" s="47">
        <v>0.08</v>
      </c>
      <c r="I216" s="47">
        <v>0.16</v>
      </c>
    </row>
    <row r="217" spans="1:9" x14ac:dyDescent="0.35">
      <c r="A217" s="30" t="s">
        <v>113</v>
      </c>
      <c r="B217" s="49"/>
      <c r="C217" s="49"/>
      <c r="D217" s="48">
        <v>0.16</v>
      </c>
      <c r="E217" s="48">
        <v>0.09</v>
      </c>
      <c r="F217" s="48">
        <v>0.12</v>
      </c>
      <c r="G217" s="48">
        <v>0</v>
      </c>
      <c r="H217" s="48">
        <v>0.08</v>
      </c>
      <c r="I217" s="48">
        <v>0.17</v>
      </c>
    </row>
    <row r="218" spans="1:9" x14ac:dyDescent="0.35">
      <c r="A218" s="30" t="s">
        <v>114</v>
      </c>
      <c r="B218" s="49"/>
      <c r="C218" s="49"/>
      <c r="D218" s="48">
        <v>0.09</v>
      </c>
      <c r="E218" s="48">
        <v>0.15</v>
      </c>
      <c r="F218" s="48">
        <v>0.15</v>
      </c>
      <c r="G218" s="48">
        <v>0.03</v>
      </c>
      <c r="H218" s="48">
        <v>0.19</v>
      </c>
      <c r="I218" s="48">
        <v>0.12</v>
      </c>
    </row>
    <row r="219" spans="1:9" x14ac:dyDescent="0.35">
      <c r="A219" s="30" t="s">
        <v>115</v>
      </c>
      <c r="B219" s="49"/>
      <c r="C219" s="49"/>
      <c r="D219" s="48">
        <v>-0.01</v>
      </c>
      <c r="E219" s="48">
        <v>-0.08</v>
      </c>
      <c r="F219" s="48">
        <v>0.08</v>
      </c>
      <c r="G219" s="48">
        <v>-0.04</v>
      </c>
      <c r="H219" s="48">
        <v>-0.09</v>
      </c>
      <c r="I219" s="48">
        <v>0.28000000000000003</v>
      </c>
    </row>
    <row r="220" spans="1:9" x14ac:dyDescent="0.35">
      <c r="A220" s="32" t="s">
        <v>145</v>
      </c>
      <c r="B220" s="47">
        <v>0.21</v>
      </c>
      <c r="C220" s="47">
        <v>0.14000000000000001</v>
      </c>
      <c r="D220" s="47"/>
      <c r="E220" s="47"/>
      <c r="F220" s="47"/>
      <c r="G220" s="47"/>
      <c r="H220" s="47"/>
      <c r="I220" s="47"/>
    </row>
    <row r="221" spans="1:9" x14ac:dyDescent="0.35">
      <c r="A221" s="30" t="s">
        <v>113</v>
      </c>
      <c r="B221" s="48">
        <v>0.25</v>
      </c>
      <c r="C221" s="48">
        <v>0.14000000000000001</v>
      </c>
      <c r="D221" s="48"/>
      <c r="E221" s="48"/>
      <c r="F221" s="48"/>
      <c r="G221" s="48"/>
      <c r="H221" s="48"/>
      <c r="I221" s="48"/>
    </row>
    <row r="222" spans="1:9" x14ac:dyDescent="0.35">
      <c r="A222" s="30" t="s">
        <v>114</v>
      </c>
      <c r="B222" s="48">
        <v>0.14000000000000001</v>
      </c>
      <c r="C222" s="48">
        <v>0.18</v>
      </c>
      <c r="D222" s="48"/>
      <c r="E222" s="48"/>
      <c r="F222" s="48"/>
      <c r="G222" s="48"/>
      <c r="H222" s="48"/>
      <c r="I222" s="48"/>
    </row>
    <row r="223" spans="1:9" x14ac:dyDescent="0.35">
      <c r="A223" s="30" t="s">
        <v>115</v>
      </c>
      <c r="B223" s="48">
        <v>0.15</v>
      </c>
      <c r="C223" s="48">
        <v>0.08</v>
      </c>
      <c r="D223" s="48"/>
      <c r="E223" s="48"/>
      <c r="F223" s="48"/>
      <c r="G223" s="48"/>
      <c r="H223" s="48"/>
      <c r="I223" s="48"/>
    </row>
    <row r="224" spans="1:9" x14ac:dyDescent="0.35">
      <c r="A224" s="32" t="s">
        <v>146</v>
      </c>
      <c r="B224" s="47">
        <v>0.15</v>
      </c>
      <c r="C224" s="47">
        <v>0.17</v>
      </c>
      <c r="D224" s="47"/>
      <c r="E224" s="47"/>
      <c r="F224" s="47"/>
      <c r="G224" s="47"/>
      <c r="H224" s="47"/>
      <c r="I224" s="47"/>
    </row>
    <row r="225" spans="1:9" x14ac:dyDescent="0.35">
      <c r="A225" s="30" t="s">
        <v>113</v>
      </c>
      <c r="B225" s="48">
        <v>0.22</v>
      </c>
      <c r="C225" s="48">
        <v>0.23</v>
      </c>
      <c r="D225" s="47"/>
      <c r="E225" s="47"/>
      <c r="F225" s="48"/>
      <c r="G225" s="48"/>
      <c r="H225" s="48"/>
      <c r="I225" s="48"/>
    </row>
    <row r="226" spans="1:9" x14ac:dyDescent="0.35">
      <c r="A226" s="30" t="s">
        <v>114</v>
      </c>
      <c r="B226" s="48">
        <v>0.05</v>
      </c>
      <c r="C226" s="48">
        <v>0.09</v>
      </c>
      <c r="D226" s="47"/>
      <c r="E226" s="47"/>
      <c r="F226" s="48"/>
      <c r="G226" s="48"/>
      <c r="H226" s="48"/>
      <c r="I226" s="48"/>
    </row>
    <row r="227" spans="1:9" x14ac:dyDescent="0.35">
      <c r="A227" s="30" t="s">
        <v>115</v>
      </c>
      <c r="B227" s="48">
        <v>0.14000000000000001</v>
      </c>
      <c r="C227" s="48">
        <v>7.0000000000000007E-2</v>
      </c>
      <c r="D227" s="47"/>
      <c r="E227" s="47"/>
      <c r="F227" s="48"/>
      <c r="G227" s="48"/>
      <c r="H227" s="48"/>
      <c r="I227" s="48"/>
    </row>
    <row r="228" spans="1:9" x14ac:dyDescent="0.35">
      <c r="A228" s="32" t="s">
        <v>147</v>
      </c>
      <c r="B228" s="47">
        <v>0.09</v>
      </c>
      <c r="C228" s="47">
        <v>0.22</v>
      </c>
      <c r="D228" s="47"/>
      <c r="E228" s="47"/>
      <c r="F228" s="47"/>
      <c r="G228" s="47"/>
      <c r="H228" s="47"/>
      <c r="I228" s="47"/>
    </row>
    <row r="229" spans="1:9" x14ac:dyDescent="0.35">
      <c r="A229" s="30" t="s">
        <v>113</v>
      </c>
      <c r="B229" s="48">
        <v>0.23</v>
      </c>
      <c r="C229" s="48">
        <v>0.34</v>
      </c>
      <c r="D229" s="47"/>
      <c r="E229" s="47"/>
      <c r="F229" s="48"/>
      <c r="G229" s="48"/>
      <c r="H229" s="48"/>
      <c r="I229" s="48"/>
    </row>
    <row r="230" spans="1:9" x14ac:dyDescent="0.35">
      <c r="A230" s="30" t="s">
        <v>114</v>
      </c>
      <c r="B230" s="48">
        <v>-0.08</v>
      </c>
      <c r="C230" s="48">
        <v>0.05</v>
      </c>
      <c r="D230" s="47"/>
      <c r="E230" s="47"/>
      <c r="F230" s="48"/>
      <c r="G230" s="48"/>
      <c r="H230" s="48"/>
      <c r="I230" s="48"/>
    </row>
    <row r="231" spans="1:9" x14ac:dyDescent="0.35">
      <c r="A231" s="30" t="s">
        <v>115</v>
      </c>
      <c r="B231" s="48">
        <v>-0.06</v>
      </c>
      <c r="C231" s="48">
        <v>0.03</v>
      </c>
      <c r="D231" s="47"/>
      <c r="E231" s="47"/>
      <c r="F231" s="48"/>
      <c r="G231" s="48"/>
      <c r="H231" s="48"/>
      <c r="I231" s="48"/>
    </row>
    <row r="232" spans="1:9" x14ac:dyDescent="0.35">
      <c r="A232" s="32" t="s">
        <v>148</v>
      </c>
      <c r="B232" s="47">
        <v>0.08</v>
      </c>
      <c r="C232" s="47">
        <v>0.13</v>
      </c>
      <c r="D232" s="47"/>
      <c r="E232" s="47"/>
      <c r="F232" s="47"/>
      <c r="G232" s="47"/>
      <c r="H232" s="47"/>
      <c r="I232" s="47"/>
    </row>
    <row r="233" spans="1:9" x14ac:dyDescent="0.35">
      <c r="A233" s="30" t="s">
        <v>113</v>
      </c>
      <c r="B233" s="48">
        <v>0.09</v>
      </c>
      <c r="C233" s="48">
        <v>0.14000000000000001</v>
      </c>
      <c r="D233" s="47"/>
      <c r="E233" s="47"/>
      <c r="F233" s="48"/>
      <c r="G233" s="48"/>
      <c r="H233" s="48"/>
      <c r="I233" s="48"/>
    </row>
    <row r="234" spans="1:9" x14ac:dyDescent="0.35">
      <c r="A234" s="30" t="s">
        <v>114</v>
      </c>
      <c r="B234" s="48">
        <v>0.05</v>
      </c>
      <c r="C234" s="48">
        <v>0.11</v>
      </c>
      <c r="D234" s="47"/>
      <c r="E234" s="47"/>
      <c r="F234" s="48"/>
      <c r="G234" s="48"/>
      <c r="H234" s="48"/>
      <c r="I234" s="48"/>
    </row>
    <row r="235" spans="1:9" x14ac:dyDescent="0.35">
      <c r="A235" s="30" t="s">
        <v>115</v>
      </c>
      <c r="B235" s="48">
        <v>0.05</v>
      </c>
      <c r="C235" s="48">
        <v>0.11</v>
      </c>
      <c r="D235" s="47"/>
      <c r="E235" s="47"/>
      <c r="F235" s="48"/>
      <c r="G235" s="48"/>
      <c r="H235" s="48"/>
      <c r="I235" s="48"/>
    </row>
    <row r="236" spans="1:9" x14ac:dyDescent="0.35">
      <c r="A236" s="32" t="s">
        <v>107</v>
      </c>
      <c r="B236" s="47">
        <v>-0.02</v>
      </c>
      <c r="C236" s="47">
        <v>-0.3</v>
      </c>
      <c r="D236" s="47">
        <v>0.02</v>
      </c>
      <c r="E236" s="47">
        <v>0.12</v>
      </c>
      <c r="F236" s="47">
        <v>-0.53</v>
      </c>
      <c r="G236" s="47">
        <v>-0.26</v>
      </c>
      <c r="H236" s="47">
        <v>-0.17</v>
      </c>
      <c r="I236" s="47">
        <v>3.02</v>
      </c>
    </row>
    <row r="237" spans="1:9" x14ac:dyDescent="0.35">
      <c r="A237" s="33" t="s">
        <v>103</v>
      </c>
      <c r="B237" s="50">
        <v>0.14000000000000001</v>
      </c>
      <c r="C237" s="50">
        <v>0.13</v>
      </c>
      <c r="D237" s="50">
        <v>0.08</v>
      </c>
      <c r="E237" s="50">
        <v>0.05</v>
      </c>
      <c r="F237" s="50">
        <v>0.11</v>
      </c>
      <c r="G237" s="50">
        <v>-0.02</v>
      </c>
      <c r="H237" s="50">
        <v>0.17</v>
      </c>
      <c r="I237" s="50">
        <v>0.06</v>
      </c>
    </row>
    <row r="238" spans="1:9" x14ac:dyDescent="0.35">
      <c r="A238" s="32" t="s">
        <v>104</v>
      </c>
      <c r="B238" s="47">
        <v>0.21</v>
      </c>
      <c r="C238" s="47">
        <v>0.02</v>
      </c>
      <c r="D238" s="47">
        <v>0.06</v>
      </c>
      <c r="E238" s="47">
        <v>-0.11</v>
      </c>
      <c r="F238" s="47">
        <v>0.03</v>
      </c>
      <c r="G238" s="47">
        <v>-0.01</v>
      </c>
      <c r="H238" s="47">
        <v>0.16</v>
      </c>
      <c r="I238" s="47">
        <v>7.0000000000000007E-2</v>
      </c>
    </row>
    <row r="239" spans="1:9" x14ac:dyDescent="0.35">
      <c r="A239" s="30" t="s">
        <v>113</v>
      </c>
      <c r="B239" s="49">
        <v>0</v>
      </c>
      <c r="C239" s="49">
        <v>0</v>
      </c>
      <c r="D239" s="49">
        <v>0</v>
      </c>
      <c r="E239" s="49">
        <v>0</v>
      </c>
      <c r="F239" s="48">
        <v>0.05</v>
      </c>
      <c r="G239" s="48">
        <v>0.01</v>
      </c>
      <c r="H239" s="48">
        <v>0.17</v>
      </c>
      <c r="I239" s="48">
        <v>0.06</v>
      </c>
    </row>
    <row r="240" spans="1:9" x14ac:dyDescent="0.35">
      <c r="A240" s="30" t="s">
        <v>114</v>
      </c>
      <c r="B240" s="49">
        <v>0</v>
      </c>
      <c r="C240" s="49">
        <v>0</v>
      </c>
      <c r="D240" s="49">
        <v>0</v>
      </c>
      <c r="E240" s="49">
        <v>0</v>
      </c>
      <c r="F240" s="48">
        <v>-0.17</v>
      </c>
      <c r="G240" s="48">
        <v>-0.22</v>
      </c>
      <c r="H240" s="48">
        <v>0.13</v>
      </c>
      <c r="I240" s="48">
        <v>-0.03</v>
      </c>
    </row>
    <row r="241" spans="1:9" x14ac:dyDescent="0.35">
      <c r="A241" s="30" t="s">
        <v>115</v>
      </c>
      <c r="B241" s="49">
        <v>0</v>
      </c>
      <c r="C241" s="49">
        <v>0</v>
      </c>
      <c r="D241" s="49">
        <v>0</v>
      </c>
      <c r="E241" s="49">
        <v>0</v>
      </c>
      <c r="F241" s="48">
        <v>-0.13</v>
      </c>
      <c r="G241" s="48">
        <v>0.08</v>
      </c>
      <c r="H241" s="48">
        <v>0.14000000000000001</v>
      </c>
      <c r="I241" s="48">
        <v>-0.16</v>
      </c>
    </row>
    <row r="242" spans="1:9" x14ac:dyDescent="0.35">
      <c r="A242" s="30" t="s">
        <v>121</v>
      </c>
      <c r="B242" s="49">
        <v>0</v>
      </c>
      <c r="C242" s="49">
        <v>0</v>
      </c>
      <c r="D242" s="49">
        <v>0</v>
      </c>
      <c r="E242" s="49">
        <v>0</v>
      </c>
      <c r="F242" s="48">
        <v>0.04</v>
      </c>
      <c r="G242" s="48">
        <v>-0.14000000000000001</v>
      </c>
      <c r="H242" s="48">
        <v>-0.01</v>
      </c>
      <c r="I242" s="48">
        <v>0.42</v>
      </c>
    </row>
    <row r="243" spans="1:9" x14ac:dyDescent="0.35">
      <c r="A243" s="29" t="s">
        <v>108</v>
      </c>
      <c r="B243" s="48">
        <v>0</v>
      </c>
      <c r="C243" s="48">
        <v>0</v>
      </c>
      <c r="D243" s="48">
        <v>0</v>
      </c>
      <c r="E243" s="48">
        <v>0</v>
      </c>
      <c r="F243" s="48">
        <v>0</v>
      </c>
      <c r="G243" s="48">
        <v>0</v>
      </c>
      <c r="H243" s="48">
        <v>0</v>
      </c>
      <c r="I243" s="48">
        <v>0</v>
      </c>
    </row>
    <row r="244" spans="1:9" ht="15" thickBot="1" x14ac:dyDescent="0.4">
      <c r="A244" s="31" t="s">
        <v>105</v>
      </c>
      <c r="B244" s="51">
        <v>0.14000000000000001</v>
      </c>
      <c r="C244" s="51">
        <v>0.12</v>
      </c>
      <c r="D244" s="51">
        <v>0.08</v>
      </c>
      <c r="E244" s="51">
        <v>0.04</v>
      </c>
      <c r="F244" s="51">
        <v>0.11</v>
      </c>
      <c r="G244" s="51">
        <v>-0.02</v>
      </c>
      <c r="H244" s="51">
        <v>0.17</v>
      </c>
      <c r="I244" s="51">
        <v>0.06</v>
      </c>
    </row>
    <row r="245"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7"/>
  <sheetViews>
    <sheetView tabSelected="1" zoomScale="98" zoomScaleNormal="98" workbookViewId="0">
      <pane ySplit="1" topLeftCell="A127" activePane="bottomLeft" state="frozen"/>
      <selection pane="bottomLeft" activeCell="K109" sqref="K109"/>
    </sheetView>
  </sheetViews>
  <sheetFormatPr defaultColWidth="8.81640625" defaultRowHeight="14.5" x14ac:dyDescent="0.35"/>
  <cols>
    <col min="1" max="1" width="48.81640625" customWidth="1"/>
    <col min="2" max="14" width="11.81640625" customWidth="1"/>
  </cols>
  <sheetData>
    <row r="1" spans="1:14"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4" x14ac:dyDescent="0.35">
      <c r="A2" s="36" t="s">
        <v>127</v>
      </c>
      <c r="B2" s="36"/>
      <c r="C2" s="36"/>
      <c r="D2" s="36"/>
      <c r="E2" s="36"/>
      <c r="F2" s="36"/>
      <c r="G2" s="36"/>
      <c r="H2" s="36"/>
      <c r="I2" s="36"/>
      <c r="J2" s="35"/>
      <c r="K2" s="35"/>
      <c r="L2" s="35"/>
      <c r="M2" s="35"/>
      <c r="N2" s="35"/>
    </row>
    <row r="3" spans="1:14" x14ac:dyDescent="0.35">
      <c r="A3" s="37" t="s">
        <v>138</v>
      </c>
      <c r="B3" s="9">
        <f>Historicals!B142</f>
        <v>28701</v>
      </c>
      <c r="C3" s="9">
        <f>Historicals!C142</f>
        <v>30507</v>
      </c>
      <c r="D3" s="9">
        <f>Historicals!D142</f>
        <v>32233</v>
      </c>
      <c r="E3" s="9">
        <f>Historicals!E142</f>
        <v>34485</v>
      </c>
      <c r="F3" s="9">
        <f>Historicals!F142</f>
        <v>37218</v>
      </c>
      <c r="G3" s="9">
        <f>Historicals!G142</f>
        <v>35568</v>
      </c>
      <c r="H3" s="9">
        <f>Historicals!H142</f>
        <v>42293</v>
      </c>
      <c r="I3" s="9">
        <f>Historicals!I142</f>
        <v>44436</v>
      </c>
      <c r="J3" s="9"/>
      <c r="K3" s="9"/>
      <c r="L3" s="9"/>
      <c r="M3" s="9"/>
      <c r="N3" s="9"/>
    </row>
    <row r="4" spans="1:14" x14ac:dyDescent="0.35">
      <c r="A4" s="38" t="s">
        <v>128</v>
      </c>
      <c r="B4" s="43" t="str">
        <f t="shared" ref="B4" si="2">+IFERROR(B3/A3-1,"nm")</f>
        <v>nm</v>
      </c>
      <c r="C4" s="43">
        <f t="shared" ref="C4" si="3">+IFERROR(C3/B3-1,"nm")</f>
        <v>6.2924636772237807E-2</v>
      </c>
      <c r="D4" s="43">
        <f t="shared" ref="D4" si="4">+IFERROR(D3/C3-1,"nm")</f>
        <v>5.6577179008096445E-2</v>
      </c>
      <c r="E4" s="43">
        <f t="shared" ref="E4" si="5">+IFERROR(E3/D3-1,"nm")</f>
        <v>6.9866286104303121E-2</v>
      </c>
      <c r="F4" s="43">
        <f t="shared" ref="F4" si="6">+IFERROR(F3/E3-1,"nm")</f>
        <v>7.9251848629839028E-2</v>
      </c>
      <c r="G4" s="43">
        <f t="shared" ref="G4" si="7">+IFERROR(G3/F3-1,"nm")</f>
        <v>-4.4333387070772168E-2</v>
      </c>
      <c r="H4" s="43">
        <f t="shared" ref="H4" si="8">+IFERROR(H3/G3-1,"nm")</f>
        <v>0.18907444894286995</v>
      </c>
      <c r="I4" s="43">
        <f>+IFERROR(I3/H3-1,"nm")</f>
        <v>5.0670323694228303E-2</v>
      </c>
      <c r="J4" s="43"/>
      <c r="K4" s="43"/>
      <c r="L4" s="43"/>
      <c r="M4" s="43"/>
      <c r="N4" s="43"/>
    </row>
    <row r="5" spans="1:14" x14ac:dyDescent="0.35">
      <c r="A5" s="37" t="s">
        <v>129</v>
      </c>
      <c r="B5" s="9">
        <f>B8+B11</f>
        <v>5326</v>
      </c>
      <c r="C5" s="9">
        <f t="shared" ref="C5:I5" si="9">C8+C11</f>
        <v>5866</v>
      </c>
      <c r="D5" s="9">
        <f t="shared" si="9"/>
        <v>5779</v>
      </c>
      <c r="E5" s="9">
        <f t="shared" si="9"/>
        <v>6129</v>
      </c>
      <c r="F5" s="9">
        <f t="shared" si="9"/>
        <v>6915</v>
      </c>
      <c r="G5" s="9">
        <f t="shared" si="9"/>
        <v>5230</v>
      </c>
      <c r="H5" s="9">
        <f t="shared" si="9"/>
        <v>9218</v>
      </c>
      <c r="I5" s="9">
        <f t="shared" si="9"/>
        <v>8967</v>
      </c>
      <c r="J5" s="9"/>
      <c r="K5" s="9"/>
      <c r="L5" s="9"/>
      <c r="M5" s="9"/>
      <c r="N5" s="9"/>
    </row>
    <row r="6" spans="1:14" x14ac:dyDescent="0.35">
      <c r="A6" s="38" t="s">
        <v>128</v>
      </c>
      <c r="B6" s="43" t="str">
        <f t="shared" ref="B6" si="10">+IFERROR(B5/A5-1,"nm")</f>
        <v>nm</v>
      </c>
      <c r="C6" s="43">
        <f t="shared" ref="C6" si="11">+IFERROR(C5/B5-1,"nm")</f>
        <v>0.10138941043935401</v>
      </c>
      <c r="D6" s="43">
        <f t="shared" ref="D6" si="12">+IFERROR(D5/C5-1,"nm")</f>
        <v>-1.4831230821684249E-2</v>
      </c>
      <c r="E6" s="43">
        <f t="shared" ref="E6" si="13">+IFERROR(E5/D5-1,"nm")</f>
        <v>6.056411143796514E-2</v>
      </c>
      <c r="F6" s="43">
        <f t="shared" ref="F6" si="14">+IFERROR(F5/E5-1,"nm")</f>
        <v>0.12824278022515911</v>
      </c>
      <c r="G6" s="43">
        <f t="shared" ref="G6" si="15">+IFERROR(G5/F5-1,"nm")</f>
        <v>-0.24367317425885759</v>
      </c>
      <c r="H6" s="43">
        <f t="shared" ref="H6" si="16">+IFERROR(H5/G5-1,"nm")</f>
        <v>0.76252390057361374</v>
      </c>
      <c r="I6" s="43">
        <f>+IFERROR(I5/H5-1,"nm")</f>
        <v>-2.7229333911911513E-2</v>
      </c>
      <c r="J6" s="43"/>
      <c r="K6" s="43"/>
      <c r="L6" s="43"/>
      <c r="M6" s="43"/>
      <c r="N6" s="43"/>
    </row>
    <row r="7" spans="1:14" x14ac:dyDescent="0.35">
      <c r="A7" s="38" t="s">
        <v>130</v>
      </c>
      <c r="B7" s="43">
        <f>+IFERROR(B5/B$3,"nm")</f>
        <v>0.18556844709243581</v>
      </c>
      <c r="C7" s="43">
        <f t="shared" ref="C7:I7" si="17">+IFERROR(C5/C$3,"nm")</f>
        <v>0.19228373815845543</v>
      </c>
      <c r="D7" s="43">
        <f t="shared" si="17"/>
        <v>0.17928830701455031</v>
      </c>
      <c r="E7" s="43">
        <f t="shared" si="17"/>
        <v>0.17772944758590692</v>
      </c>
      <c r="F7" s="43">
        <f t="shared" si="17"/>
        <v>0.1857971949056908</v>
      </c>
      <c r="G7" s="43">
        <f t="shared" si="17"/>
        <v>0.14704228520017995</v>
      </c>
      <c r="H7" s="43">
        <f t="shared" si="17"/>
        <v>0.21795569006691415</v>
      </c>
      <c r="I7" s="43">
        <f t="shared" si="17"/>
        <v>0.20179584120982988</v>
      </c>
      <c r="J7" s="43"/>
      <c r="K7" s="43"/>
      <c r="L7" s="43"/>
      <c r="M7" s="43"/>
      <c r="N7" s="43"/>
    </row>
    <row r="8" spans="1:14" x14ac:dyDescent="0.35">
      <c r="A8" s="37" t="s">
        <v>131</v>
      </c>
      <c r="B8" s="9">
        <f>Historicals!B197</f>
        <v>513</v>
      </c>
      <c r="C8" s="9">
        <f>Historicals!C197</f>
        <v>538</v>
      </c>
      <c r="D8" s="9">
        <f>Historicals!D197</f>
        <v>587</v>
      </c>
      <c r="E8" s="9">
        <f>Historicals!E197</f>
        <v>604</v>
      </c>
      <c r="F8" s="9">
        <f>Historicals!F197</f>
        <v>558</v>
      </c>
      <c r="G8" s="9">
        <f>Historicals!G197</f>
        <v>584</v>
      </c>
      <c r="H8" s="9">
        <f>Historicals!H197</f>
        <v>577</v>
      </c>
      <c r="I8" s="9">
        <f>Historicals!I197</f>
        <v>561</v>
      </c>
      <c r="J8" s="9"/>
      <c r="K8" s="9"/>
      <c r="L8" s="9"/>
      <c r="M8" s="9"/>
      <c r="N8" s="9"/>
    </row>
    <row r="9" spans="1:14" x14ac:dyDescent="0.35">
      <c r="A9" s="38" t="s">
        <v>128</v>
      </c>
      <c r="B9" s="43" t="str">
        <f t="shared" ref="B9" si="18">+IFERROR(B8/A8-1,"nm")</f>
        <v>nm</v>
      </c>
      <c r="C9" s="43">
        <f t="shared" ref="C9" si="19">+IFERROR(C8/B8-1,"nm")</f>
        <v>4.8732943469785628E-2</v>
      </c>
      <c r="D9" s="43">
        <f t="shared" ref="D9" si="20">+IFERROR(D8/C8-1,"nm")</f>
        <v>9.1078066914498157E-2</v>
      </c>
      <c r="E9" s="43">
        <f t="shared" ref="E9" si="21">+IFERROR(E8/D8-1,"nm")</f>
        <v>2.8960817717206044E-2</v>
      </c>
      <c r="F9" s="43">
        <f t="shared" ref="F9" si="22">+IFERROR(F8/E8-1,"nm")</f>
        <v>-7.6158940397350938E-2</v>
      </c>
      <c r="G9" s="43">
        <f t="shared" ref="G9" si="23">+IFERROR(G8/F8-1,"nm")</f>
        <v>4.6594982078853153E-2</v>
      </c>
      <c r="H9" s="43">
        <f t="shared" ref="H9" si="24">+IFERROR(H8/G8-1,"nm")</f>
        <v>-1.1986301369863006E-2</v>
      </c>
      <c r="I9" s="43">
        <f t="shared" ref="I9" si="25">+IFERROR(I8/H8-1,"nm")</f>
        <v>-2.7729636048526851E-2</v>
      </c>
      <c r="J9" s="43"/>
      <c r="K9" s="43"/>
      <c r="L9" s="43"/>
      <c r="M9" s="43"/>
      <c r="N9" s="43"/>
    </row>
    <row r="10" spans="1:14" x14ac:dyDescent="0.35">
      <c r="A10" s="38" t="s">
        <v>132</v>
      </c>
      <c r="B10" s="43">
        <f>+IFERROR(B8/B$3,"nm")</f>
        <v>1.7873941674506115E-2</v>
      </c>
      <c r="C10" s="43">
        <f t="shared" ref="C10:I10" si="26">+IFERROR(C8/C$3,"nm")</f>
        <v>1.763529681712394E-2</v>
      </c>
      <c r="D10" s="43">
        <f t="shared" si="26"/>
        <v>1.8211150063599416E-2</v>
      </c>
      <c r="E10" s="43">
        <f t="shared" si="26"/>
        <v>1.7514861534000292E-2</v>
      </c>
      <c r="F10" s="43">
        <f t="shared" si="26"/>
        <v>1.4992745445752055E-2</v>
      </c>
      <c r="G10" s="43">
        <f t="shared" si="26"/>
        <v>1.6419253261358523E-2</v>
      </c>
      <c r="H10" s="43">
        <f t="shared" si="26"/>
        <v>1.3642919632090416E-2</v>
      </c>
      <c r="I10" s="43">
        <f t="shared" si="26"/>
        <v>1.2624898730758845E-2</v>
      </c>
      <c r="J10" s="43"/>
      <c r="K10" s="43"/>
      <c r="L10" s="43"/>
      <c r="M10" s="43"/>
      <c r="N10" s="43"/>
    </row>
    <row r="11" spans="1:14" x14ac:dyDescent="0.35">
      <c r="A11" s="37" t="s">
        <v>133</v>
      </c>
      <c r="B11" s="9">
        <f>Historicals!B161</f>
        <v>4813</v>
      </c>
      <c r="C11" s="9">
        <f>Historicals!C161</f>
        <v>5328</v>
      </c>
      <c r="D11" s="9">
        <f>Historicals!D161</f>
        <v>5192</v>
      </c>
      <c r="E11" s="9">
        <f>Historicals!E161</f>
        <v>5525</v>
      </c>
      <c r="F11" s="9">
        <f>Historicals!F161</f>
        <v>6357</v>
      </c>
      <c r="G11" s="9">
        <f>Historicals!G161</f>
        <v>4646</v>
      </c>
      <c r="H11" s="9">
        <f>Historicals!H161</f>
        <v>8641</v>
      </c>
      <c r="I11" s="9">
        <f>Historicals!I161</f>
        <v>8406</v>
      </c>
      <c r="J11" s="9"/>
      <c r="K11" s="9"/>
      <c r="L11" s="9"/>
      <c r="M11" s="9"/>
      <c r="N11" s="9"/>
    </row>
    <row r="12" spans="1:14" x14ac:dyDescent="0.35">
      <c r="A12" s="38" t="s">
        <v>128</v>
      </c>
      <c r="B12" s="43" t="str">
        <f t="shared" ref="B12" si="27">+IFERROR(B11/A11-1,"nm")</f>
        <v>nm</v>
      </c>
      <c r="C12" s="43">
        <f t="shared" ref="C12" si="28">+IFERROR(C11/B11-1,"nm")</f>
        <v>0.10700186993559102</v>
      </c>
      <c r="D12" s="43">
        <f t="shared" ref="D12" si="29">+IFERROR(D11/C11-1,"nm")</f>
        <v>-2.5525525525525561E-2</v>
      </c>
      <c r="E12" s="43">
        <f t="shared" ref="E12" si="30">+IFERROR(E11/D11-1,"nm")</f>
        <v>6.4137134052388189E-2</v>
      </c>
      <c r="F12" s="43">
        <f t="shared" ref="F12" si="31">+IFERROR(F11/E11-1,"nm")</f>
        <v>0.15058823529411769</v>
      </c>
      <c r="G12" s="43">
        <f t="shared" ref="G12" si="32">+IFERROR(G11/F11-1,"nm")</f>
        <v>-0.26915211577788267</v>
      </c>
      <c r="H12" s="43">
        <f t="shared" ref="H12" si="33">+IFERROR(H11/G11-1,"nm")</f>
        <v>0.85987946620749023</v>
      </c>
      <c r="I12" s="43">
        <f>+IFERROR(I11/H11-1,"nm")</f>
        <v>-2.7195926397407755E-2</v>
      </c>
      <c r="J12" s="43"/>
      <c r="K12" s="43"/>
      <c r="L12" s="43"/>
      <c r="M12" s="43"/>
      <c r="N12" s="43"/>
    </row>
    <row r="13" spans="1:14" x14ac:dyDescent="0.35">
      <c r="A13" s="38" t="s">
        <v>130</v>
      </c>
      <c r="B13" s="43">
        <f>+IFERROR(B11/B$3,"nm")</f>
        <v>0.16769450541792968</v>
      </c>
      <c r="C13" s="43">
        <f t="shared" ref="C13:I13" si="34">+IFERROR(C11/C$3,"nm")</f>
        <v>0.17464844134133151</v>
      </c>
      <c r="D13" s="43">
        <f t="shared" si="34"/>
        <v>0.1610771569509509</v>
      </c>
      <c r="E13" s="43">
        <f t="shared" si="34"/>
        <v>0.16021458605190664</v>
      </c>
      <c r="F13" s="43">
        <f t="shared" si="34"/>
        <v>0.17080444945993875</v>
      </c>
      <c r="G13" s="43">
        <f t="shared" si="34"/>
        <v>0.13062303193882141</v>
      </c>
      <c r="H13" s="43">
        <f t="shared" si="34"/>
        <v>0.20431277043482374</v>
      </c>
      <c r="I13" s="43">
        <f t="shared" si="34"/>
        <v>0.18917094247907101</v>
      </c>
      <c r="J13" s="43"/>
      <c r="K13" s="43"/>
      <c r="L13" s="43"/>
      <c r="M13" s="43"/>
      <c r="N13" s="43"/>
    </row>
    <row r="14" spans="1:14" x14ac:dyDescent="0.35">
      <c r="A14" s="37" t="s">
        <v>134</v>
      </c>
      <c r="B14" s="9">
        <f>Historicals!B185</f>
        <v>790</v>
      </c>
      <c r="C14" s="9">
        <f>Historicals!C185</f>
        <v>840</v>
      </c>
      <c r="D14" s="9">
        <f>Historicals!D185</f>
        <v>784</v>
      </c>
      <c r="E14" s="9">
        <f>Historicals!E185</f>
        <v>847</v>
      </c>
      <c r="F14" s="9">
        <f>Historicals!F185</f>
        <v>724</v>
      </c>
      <c r="G14" s="9">
        <f>Historicals!G185</f>
        <v>756</v>
      </c>
      <c r="H14" s="9">
        <f>Historicals!H185</f>
        <v>677</v>
      </c>
      <c r="I14" s="9">
        <f>Historicals!I185</f>
        <v>699</v>
      </c>
      <c r="J14" s="9"/>
      <c r="K14" s="9"/>
      <c r="L14" s="9"/>
      <c r="M14" s="9"/>
      <c r="N14" s="9"/>
    </row>
    <row r="15" spans="1:14" x14ac:dyDescent="0.35">
      <c r="A15" s="38" t="s">
        <v>128</v>
      </c>
      <c r="B15" s="43" t="str">
        <f t="shared" ref="B15" si="35">+IFERROR(B14/A14-1,"nm")</f>
        <v>nm</v>
      </c>
      <c r="C15" s="43">
        <f t="shared" ref="C15" si="36">+IFERROR(C14/B14-1,"nm")</f>
        <v>6.3291139240506222E-2</v>
      </c>
      <c r="D15" s="43">
        <f t="shared" ref="D15" si="37">+IFERROR(D14/C14-1,"nm")</f>
        <v>-6.6666666666666652E-2</v>
      </c>
      <c r="E15" s="43">
        <f t="shared" ref="E15" si="38">+IFERROR(E14/D14-1,"nm")</f>
        <v>8.0357142857142794E-2</v>
      </c>
      <c r="F15" s="43">
        <f t="shared" ref="F15" si="39">+IFERROR(F14/E14-1,"nm")</f>
        <v>-0.14521841794569068</v>
      </c>
      <c r="G15" s="43">
        <f t="shared" ref="G15" si="40">+IFERROR(G14/F14-1,"nm")</f>
        <v>4.4198895027624419E-2</v>
      </c>
      <c r="H15" s="43">
        <f t="shared" ref="H15" si="41">+IFERROR(H14/G14-1,"nm")</f>
        <v>-0.10449735449735453</v>
      </c>
      <c r="I15" s="43">
        <f>+IFERROR(I14/H14-1,"nm")</f>
        <v>3.2496307237813937E-2</v>
      </c>
      <c r="J15" s="43"/>
      <c r="K15" s="43"/>
      <c r="L15" s="43"/>
      <c r="M15" s="43"/>
      <c r="N15" s="43"/>
    </row>
    <row r="16" spans="1:14" x14ac:dyDescent="0.35">
      <c r="A16" s="38" t="s">
        <v>132</v>
      </c>
      <c r="B16" s="43">
        <f>+IFERROR(B14/B$3,"nm")</f>
        <v>2.7525173338908051E-2</v>
      </c>
      <c r="C16" s="43">
        <f t="shared" ref="C16:I16" si="42">+IFERROR(C14/C$3,"nm")</f>
        <v>2.7534664175435146E-2</v>
      </c>
      <c r="D16" s="43">
        <f t="shared" si="42"/>
        <v>2.4322898892439427E-2</v>
      </c>
      <c r="E16" s="43">
        <f t="shared" si="42"/>
        <v>2.456140350877193E-2</v>
      </c>
      <c r="F16" s="43">
        <f t="shared" si="42"/>
        <v>1.9452952872266109E-2</v>
      </c>
      <c r="G16" s="43">
        <f t="shared" si="42"/>
        <v>2.1255060728744939E-2</v>
      </c>
      <c r="H16" s="43">
        <f t="shared" si="42"/>
        <v>1.6007377107322723E-2</v>
      </c>
      <c r="I16" s="43">
        <f t="shared" si="42"/>
        <v>1.5730488792870645E-2</v>
      </c>
      <c r="J16" s="43"/>
      <c r="K16" s="43"/>
      <c r="L16" s="43"/>
      <c r="M16" s="43"/>
      <c r="N16" s="43"/>
    </row>
    <row r="17" spans="1:14" x14ac:dyDescent="0.35">
      <c r="A17" s="39" t="str">
        <f>+Historicals!A109</f>
        <v>North America</v>
      </c>
      <c r="B17" s="39"/>
      <c r="C17" s="39"/>
      <c r="D17" s="39"/>
      <c r="E17" s="39"/>
      <c r="F17" s="39"/>
      <c r="G17" s="39"/>
      <c r="H17" s="39"/>
      <c r="I17" s="39"/>
      <c r="J17" s="35"/>
      <c r="K17" s="35"/>
      <c r="L17" s="35"/>
      <c r="M17" s="35"/>
      <c r="N17" s="35"/>
    </row>
    <row r="18" spans="1:14" x14ac:dyDescent="0.35">
      <c r="A18" s="9" t="s">
        <v>135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9"/>
      <c r="K18" s="9"/>
      <c r="L18" s="9"/>
      <c r="M18" s="9"/>
      <c r="N18" s="9"/>
    </row>
    <row r="19" spans="1:14" x14ac:dyDescent="0.35">
      <c r="A19" s="40" t="s">
        <v>128</v>
      </c>
      <c r="B19" s="43" t="str">
        <f t="shared" ref="B19:H19" si="43">+IFERROR(B18/A18-1,"nm")</f>
        <v>nm</v>
      </c>
      <c r="C19" s="43">
        <f t="shared" si="43"/>
        <v>7.4526928675400228E-2</v>
      </c>
      <c r="D19" s="43">
        <f t="shared" si="43"/>
        <v>3.0615009482525046E-2</v>
      </c>
      <c r="E19" s="43">
        <f t="shared" si="43"/>
        <v>-2.372502628811779E-2</v>
      </c>
      <c r="F19" s="43">
        <f t="shared" si="43"/>
        <v>7.0481319421070276E-2</v>
      </c>
      <c r="G19" s="43">
        <f t="shared" si="43"/>
        <v>-8.9171173437303519E-2</v>
      </c>
      <c r="H19" s="43">
        <f t="shared" si="43"/>
        <v>0.18606738470035911</v>
      </c>
      <c r="I19" s="43">
        <f>+IFERROR(I18/H18-1,"nm")</f>
        <v>6.8339251411607238E-2</v>
      </c>
      <c r="J19" s="43"/>
      <c r="K19" s="43"/>
      <c r="L19" s="43"/>
      <c r="M19" s="43"/>
      <c r="N19" s="43"/>
    </row>
    <row r="20" spans="1:14" x14ac:dyDescent="0.35">
      <c r="A20" s="41" t="s">
        <v>113</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3"/>
      <c r="K20" s="3"/>
      <c r="L20" s="3"/>
      <c r="M20" s="3"/>
      <c r="N20" s="3"/>
    </row>
    <row r="21" spans="1:14" x14ac:dyDescent="0.35">
      <c r="A21" s="40" t="s">
        <v>128</v>
      </c>
      <c r="B21" s="43" t="str">
        <f t="shared" ref="B21" si="44">+IFERROR(B20/A20-1,"nm")</f>
        <v>nm</v>
      </c>
      <c r="C21" s="43">
        <f t="shared" ref="C21" si="45">+IFERROR(C20/B20-1,"nm")</f>
        <v>9.3228309428638578E-2</v>
      </c>
      <c r="D21" s="43">
        <f t="shared" ref="D21" si="46">+IFERROR(D20/C20-1,"nm")</f>
        <v>4.1402301322722934E-2</v>
      </c>
      <c r="E21" s="43">
        <f t="shared" ref="E21" si="47">+IFERROR(E20/D20-1,"nm")</f>
        <v>-3.7381247418422192E-2</v>
      </c>
      <c r="F21" s="43">
        <f t="shared" ref="F21" si="48">+IFERROR(F20/E20-1,"nm")</f>
        <v>7.755846384895948E-2</v>
      </c>
      <c r="G21" s="43">
        <f t="shared" ref="G21" si="49">+IFERROR(G20/F20-1,"nm")</f>
        <v>-7.1279243404678949E-2</v>
      </c>
      <c r="H21" s="43">
        <f t="shared" ref="H21" si="50">+IFERROR(H20/G20-1,"nm")</f>
        <v>0.24815092721620746</v>
      </c>
      <c r="I21" s="43">
        <f>+IFERROR(I20/H20-1,"nm")</f>
        <v>5.0154586052902683E-2</v>
      </c>
      <c r="J21" s="43"/>
      <c r="K21" s="43"/>
      <c r="L21" s="43"/>
      <c r="M21" s="43"/>
      <c r="N21" s="43"/>
    </row>
    <row r="22" spans="1:14" x14ac:dyDescent="0.35">
      <c r="A22" s="40" t="s">
        <v>136</v>
      </c>
      <c r="B22" s="43">
        <f>+Historicals!B205</f>
        <v>0.14000000000000001</v>
      </c>
      <c r="C22" s="43">
        <f>+Historicals!C205</f>
        <v>0.1</v>
      </c>
      <c r="D22" s="43">
        <f>+Historicals!D205</f>
        <v>0.04</v>
      </c>
      <c r="E22" s="43">
        <f>+Historicals!E205</f>
        <v>-0.04</v>
      </c>
      <c r="F22" s="43">
        <f>+Historicals!F205</f>
        <v>0.08</v>
      </c>
      <c r="G22" s="43">
        <f>+Historicals!G205</f>
        <v>-7.0000000000000007E-2</v>
      </c>
      <c r="H22" s="43">
        <f>+Historicals!H205</f>
        <v>0.25</v>
      </c>
      <c r="I22" s="43">
        <f>+Historicals!I205</f>
        <v>0.05</v>
      </c>
      <c r="J22" s="43"/>
      <c r="K22" s="43"/>
      <c r="L22" s="43"/>
      <c r="M22" s="43"/>
      <c r="N22" s="43"/>
    </row>
    <row r="23" spans="1:14" x14ac:dyDescent="0.35">
      <c r="A23" s="40" t="s">
        <v>137</v>
      </c>
      <c r="B23" s="43" t="str">
        <f t="shared" ref="B23:H23" si="51">+IFERROR(B21-B22,"nm")</f>
        <v>nm</v>
      </c>
      <c r="C23" s="43">
        <f t="shared" si="51"/>
        <v>-6.7716905713614273E-3</v>
      </c>
      <c r="D23" s="43">
        <f t="shared" si="51"/>
        <v>1.4023013227229333E-3</v>
      </c>
      <c r="E23" s="43">
        <f t="shared" si="51"/>
        <v>2.6187525815778087E-3</v>
      </c>
      <c r="F23" s="43">
        <f t="shared" si="51"/>
        <v>-2.4415361510405215E-3</v>
      </c>
      <c r="G23" s="43">
        <f t="shared" si="51"/>
        <v>-1.2792434046789425E-3</v>
      </c>
      <c r="H23" s="43">
        <f t="shared" si="51"/>
        <v>-1.849072783792538E-3</v>
      </c>
      <c r="I23" s="43">
        <f>+IFERROR(I21-I22,"nm")</f>
        <v>1.5458605290268046E-4</v>
      </c>
      <c r="J23" s="43"/>
      <c r="K23" s="43"/>
      <c r="L23" s="43"/>
      <c r="M23" s="43"/>
      <c r="N23" s="43"/>
    </row>
    <row r="24" spans="1:14" x14ac:dyDescent="0.35">
      <c r="A24" s="41" t="s">
        <v>114</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c r="J24" s="3"/>
      <c r="K24" s="3"/>
      <c r="L24" s="3"/>
      <c r="M24" s="3"/>
      <c r="N24" s="3"/>
    </row>
    <row r="25" spans="1:14" x14ac:dyDescent="0.35">
      <c r="A25" s="40" t="s">
        <v>128</v>
      </c>
      <c r="B25" s="43" t="str">
        <f t="shared" ref="B25" si="52">+IFERROR(B24/A24-1,"nm")</f>
        <v>nm</v>
      </c>
      <c r="C25" s="43">
        <f t="shared" ref="C25" si="53">+IFERROR(C24/B24-1,"nm")</f>
        <v>7.6190476190476142E-2</v>
      </c>
      <c r="D25" s="43">
        <f t="shared" ref="D25" si="54">+IFERROR(D24/C24-1,"nm")</f>
        <v>2.9498525073746285E-2</v>
      </c>
      <c r="E25" s="43">
        <f t="shared" ref="E25" si="55">+IFERROR(E24/D24-1,"nm")</f>
        <v>1.0642652476463343E-2</v>
      </c>
      <c r="F25" s="43">
        <f t="shared" ref="F25" si="56">+IFERROR(F24/E24-1,"nm")</f>
        <v>6.5208586472256025E-2</v>
      </c>
      <c r="G25" s="43">
        <f t="shared" ref="G25" si="57">+IFERROR(G24/F24-1,"nm")</f>
        <v>-0.11806083650190113</v>
      </c>
      <c r="H25" s="43">
        <f t="shared" ref="H25" si="58">+IFERROR(H24/G24-1,"nm")</f>
        <v>8.3854278939426541E-2</v>
      </c>
      <c r="I25" s="43">
        <f>+IFERROR(I24/H24-1,"nm")</f>
        <v>9.2283214001591007E-2</v>
      </c>
      <c r="J25" s="43"/>
      <c r="K25" s="43"/>
      <c r="L25" s="43"/>
      <c r="M25" s="43"/>
      <c r="N25" s="43"/>
    </row>
    <row r="26" spans="1:14" x14ac:dyDescent="0.35">
      <c r="A26" s="40" t="s">
        <v>136</v>
      </c>
      <c r="B26" s="43">
        <f>+Historicals!B209</f>
        <v>0</v>
      </c>
      <c r="C26" s="43">
        <f>+Historicals!C206</f>
        <v>0.08</v>
      </c>
      <c r="D26" s="43">
        <f>+Historicals!D206</f>
        <v>0.03</v>
      </c>
      <c r="E26" s="43">
        <f>+Historicals!E206</f>
        <v>0.01</v>
      </c>
      <c r="F26" s="43">
        <f>+Historicals!F206</f>
        <v>7.0000000000000007E-2</v>
      </c>
      <c r="G26" s="43">
        <f>+Historicals!G206</f>
        <v>-0.12</v>
      </c>
      <c r="H26" s="43">
        <f>+Historicals!H206</f>
        <v>0.08</v>
      </c>
      <c r="I26" s="43">
        <f>+Historicals!I206</f>
        <v>0.09</v>
      </c>
      <c r="J26" s="43"/>
      <c r="K26" s="43"/>
      <c r="L26" s="43"/>
      <c r="M26" s="43"/>
      <c r="N26" s="43"/>
    </row>
    <row r="27" spans="1:14" x14ac:dyDescent="0.35">
      <c r="A27" s="40" t="s">
        <v>137</v>
      </c>
      <c r="B27" s="43" t="str">
        <f t="shared" ref="B27:H27" si="59">+IFERROR(B25-B26,"nm")</f>
        <v>nm</v>
      </c>
      <c r="C27" s="43">
        <f t="shared" si="59"/>
        <v>-3.8095238095238598E-3</v>
      </c>
      <c r="D27" s="43">
        <f t="shared" si="59"/>
        <v>-5.0147492625371437E-4</v>
      </c>
      <c r="E27" s="43">
        <f t="shared" si="59"/>
        <v>6.4265247646334324E-4</v>
      </c>
      <c r="F27" s="43">
        <f t="shared" si="59"/>
        <v>-4.7914135277439818E-3</v>
      </c>
      <c r="G27" s="43">
        <f t="shared" si="59"/>
        <v>1.9391634980988615E-3</v>
      </c>
      <c r="H27" s="43">
        <f t="shared" si="59"/>
        <v>3.8542789394265392E-3</v>
      </c>
      <c r="I27" s="43">
        <f>+IFERROR(I25-I26,"nm")</f>
        <v>2.2832140015910107E-3</v>
      </c>
      <c r="J27" s="43"/>
      <c r="K27" s="43"/>
      <c r="L27" s="43"/>
      <c r="M27" s="43"/>
      <c r="N27" s="43"/>
    </row>
    <row r="28" spans="1:14" x14ac:dyDescent="0.35">
      <c r="A28" s="41" t="s">
        <v>115</v>
      </c>
      <c r="B28" s="3">
        <f>B18-B20-B24</f>
        <v>824</v>
      </c>
      <c r="C28" s="3">
        <f t="shared" ref="C28:I28" si="60">C18-C20-C24</f>
        <v>719</v>
      </c>
      <c r="D28" s="3">
        <f t="shared" si="60"/>
        <v>646</v>
      </c>
      <c r="E28" s="3">
        <f t="shared" si="60"/>
        <v>595</v>
      </c>
      <c r="F28" s="3">
        <f t="shared" si="60"/>
        <v>597</v>
      </c>
      <c r="G28" s="3">
        <f t="shared" si="60"/>
        <v>516</v>
      </c>
      <c r="H28" s="3">
        <f t="shared" si="60"/>
        <v>507</v>
      </c>
      <c r="I28" s="3">
        <f t="shared" si="60"/>
        <v>633</v>
      </c>
      <c r="J28" s="3"/>
      <c r="K28" s="3"/>
      <c r="L28" s="3"/>
      <c r="M28" s="3"/>
      <c r="N28" s="3"/>
    </row>
    <row r="29" spans="1:14" x14ac:dyDescent="0.35">
      <c r="A29" s="40" t="s">
        <v>128</v>
      </c>
      <c r="B29" s="43" t="str">
        <f t="shared" ref="B29" si="61">+IFERROR(B28/A28-1,"nm")</f>
        <v>nm</v>
      </c>
      <c r="C29" s="43">
        <f t="shared" ref="C29" si="62">+IFERROR(C28/B28-1,"nm")</f>
        <v>-0.12742718446601942</v>
      </c>
      <c r="D29" s="43">
        <f t="shared" ref="D29" si="63">+IFERROR(D28/C28-1,"nm")</f>
        <v>-0.10152990264255912</v>
      </c>
      <c r="E29" s="43">
        <f t="shared" ref="E29" si="64">+IFERROR(E28/D28-1,"nm")</f>
        <v>-7.8947368421052655E-2</v>
      </c>
      <c r="F29" s="43">
        <f t="shared" ref="F29" si="65">+IFERROR(F28/E28-1,"nm")</f>
        <v>3.3613445378151141E-3</v>
      </c>
      <c r="G29" s="43">
        <f t="shared" ref="G29" si="66">+IFERROR(G28/F28-1,"nm")</f>
        <v>-0.13567839195979903</v>
      </c>
      <c r="H29" s="43">
        <f t="shared" ref="H29" si="67">+IFERROR(H28/G28-1,"nm")</f>
        <v>-1.744186046511631E-2</v>
      </c>
      <c r="I29" s="43">
        <f>+IFERROR(I28/H28-1,"nm")</f>
        <v>0.24852071005917153</v>
      </c>
      <c r="J29" s="43"/>
      <c r="K29" s="43"/>
      <c r="L29" s="43"/>
      <c r="M29" s="43"/>
      <c r="N29" s="43"/>
    </row>
    <row r="30" spans="1:14" x14ac:dyDescent="0.35">
      <c r="A30" s="40" t="s">
        <v>136</v>
      </c>
      <c r="B30" s="43">
        <f>+Historicals!B207</f>
        <v>-0.05</v>
      </c>
      <c r="C30" s="43">
        <f>+Historicals!C207</f>
        <v>-0.13</v>
      </c>
      <c r="D30" s="43">
        <f>+Historicals!D207</f>
        <v>-0.1</v>
      </c>
      <c r="E30" s="43">
        <f>+Historicals!E207</f>
        <v>-0.08</v>
      </c>
      <c r="F30" s="43">
        <f>+Historicals!F207</f>
        <v>0</v>
      </c>
      <c r="G30" s="43">
        <f>+Historicals!G207</f>
        <v>-0.14000000000000001</v>
      </c>
      <c r="H30" s="43">
        <f>+Historicals!H207</f>
        <v>-0.02</v>
      </c>
      <c r="I30" s="43">
        <f>+Historicals!I207</f>
        <v>0.25</v>
      </c>
      <c r="J30" s="43"/>
      <c r="K30" s="43"/>
      <c r="L30" s="43"/>
      <c r="M30" s="43"/>
      <c r="N30" s="43"/>
    </row>
    <row r="31" spans="1:14" x14ac:dyDescent="0.35">
      <c r="A31" s="40" t="s">
        <v>137</v>
      </c>
      <c r="B31" s="43" t="str">
        <f t="shared" ref="B31:H31" si="68">+IFERROR(B29-B30,"nm")</f>
        <v>nm</v>
      </c>
      <c r="C31" s="43">
        <f t="shared" si="68"/>
        <v>2.572815533980588E-3</v>
      </c>
      <c r="D31" s="43">
        <f t="shared" si="68"/>
        <v>-1.5299026425591167E-3</v>
      </c>
      <c r="E31" s="43">
        <f t="shared" si="68"/>
        <v>1.0526315789473467E-3</v>
      </c>
      <c r="F31" s="43">
        <f t="shared" si="68"/>
        <v>3.3613445378151141E-3</v>
      </c>
      <c r="G31" s="43">
        <f t="shared" si="68"/>
        <v>4.321608040200986E-3</v>
      </c>
      <c r="H31" s="43">
        <f t="shared" si="68"/>
        <v>2.5581395348836904E-3</v>
      </c>
      <c r="I31" s="43">
        <f>+IFERROR(I29-I30,"nm")</f>
        <v>-1.4792899408284654E-3</v>
      </c>
      <c r="J31" s="43"/>
      <c r="K31" s="43"/>
      <c r="L31" s="43"/>
      <c r="M31" s="43"/>
      <c r="N31" s="43"/>
    </row>
    <row r="32" spans="1:14" x14ac:dyDescent="0.35">
      <c r="A32" s="9" t="s">
        <v>129</v>
      </c>
      <c r="B32" s="44">
        <f t="shared" ref="B32:H32" si="69">+B38+B35</f>
        <v>3766</v>
      </c>
      <c r="C32" s="44">
        <f t="shared" si="69"/>
        <v>3896</v>
      </c>
      <c r="D32" s="44">
        <f t="shared" si="69"/>
        <v>4015</v>
      </c>
      <c r="E32" s="44">
        <f t="shared" si="69"/>
        <v>3760</v>
      </c>
      <c r="F32" s="44">
        <f t="shared" si="69"/>
        <v>4074</v>
      </c>
      <c r="G32" s="44">
        <f t="shared" si="69"/>
        <v>3047</v>
      </c>
      <c r="H32" s="44">
        <f t="shared" si="69"/>
        <v>5219</v>
      </c>
      <c r="I32" s="44">
        <f>+I38+I35</f>
        <v>5238</v>
      </c>
      <c r="J32" s="44"/>
      <c r="K32" s="44"/>
      <c r="L32" s="44"/>
      <c r="M32" s="44"/>
      <c r="N32" s="44"/>
    </row>
    <row r="33" spans="1:14" x14ac:dyDescent="0.35">
      <c r="A33" s="42" t="s">
        <v>128</v>
      </c>
      <c r="B33" s="43" t="str">
        <f>+IFERROR(B32/A32-1,"nm")</f>
        <v>nm</v>
      </c>
      <c r="C33" s="43">
        <f t="shared" ref="C33" si="70">+IFERROR(C32/B32-1,"nm")</f>
        <v>3.4519383961763239E-2</v>
      </c>
      <c r="D33" s="43">
        <f t="shared" ref="D33" si="71">+IFERROR(D32/C32-1,"nm")</f>
        <v>3.0544147843942548E-2</v>
      </c>
      <c r="E33" s="43">
        <f t="shared" ref="E33" si="72">+IFERROR(E32/D32-1,"nm")</f>
        <v>-6.3511830635118338E-2</v>
      </c>
      <c r="F33" s="43">
        <f t="shared" ref="F33" si="73">+IFERROR(F32/E32-1,"nm")</f>
        <v>8.3510638297872308E-2</v>
      </c>
      <c r="G33" s="43">
        <f t="shared" ref="G33" si="74">+IFERROR(G32/F32-1,"nm")</f>
        <v>-0.25208640157093765</v>
      </c>
      <c r="H33" s="43">
        <f t="shared" ref="H33" si="75">+IFERROR(H32/G32-1,"nm")</f>
        <v>0.71283229405973092</v>
      </c>
      <c r="I33" s="43">
        <f>+IFERROR(I32/H32-1,"nm")</f>
        <v>3.6405441655489312E-3</v>
      </c>
      <c r="J33" s="43"/>
      <c r="K33" s="43"/>
      <c r="L33" s="43"/>
      <c r="M33" s="43"/>
      <c r="N33" s="43"/>
    </row>
    <row r="34" spans="1:14" x14ac:dyDescent="0.35">
      <c r="A34" s="42" t="s">
        <v>130</v>
      </c>
      <c r="B34" s="43">
        <f t="shared" ref="B34:H34" si="76">+IFERROR(B32/B$18,"nm")</f>
        <v>0.27409024745269289</v>
      </c>
      <c r="C34" s="43">
        <f t="shared" si="76"/>
        <v>0.26388512598211866</v>
      </c>
      <c r="D34" s="43">
        <f t="shared" si="76"/>
        <v>0.26386698212407994</v>
      </c>
      <c r="E34" s="43">
        <f t="shared" si="76"/>
        <v>0.25311342982160889</v>
      </c>
      <c r="F34" s="43">
        <f t="shared" si="76"/>
        <v>0.25619418941013711</v>
      </c>
      <c r="G34" s="43">
        <f t="shared" si="76"/>
        <v>0.2103700635183651</v>
      </c>
      <c r="H34" s="43">
        <f t="shared" si="76"/>
        <v>0.30380115256999823</v>
      </c>
      <c r="I34" s="43">
        <f>+IFERROR(I32/I$18,"nm")</f>
        <v>0.28540293140086087</v>
      </c>
      <c r="J34" s="43"/>
      <c r="K34" s="43"/>
      <c r="L34" s="43"/>
      <c r="M34" s="43"/>
      <c r="N34" s="43"/>
    </row>
    <row r="35" spans="1:14" x14ac:dyDescent="0.35">
      <c r="A35" s="9" t="s">
        <v>131</v>
      </c>
      <c r="B35" s="9">
        <f>+Historicals!B191</f>
        <v>121</v>
      </c>
      <c r="C35" s="9">
        <f>+Historicals!C191</f>
        <v>133</v>
      </c>
      <c r="D35" s="9">
        <f>+Historicals!D191</f>
        <v>140</v>
      </c>
      <c r="E35" s="9">
        <f>+Historicals!E191</f>
        <v>160</v>
      </c>
      <c r="F35" s="9">
        <f>+Historicals!F191</f>
        <v>149</v>
      </c>
      <c r="G35" s="9">
        <f>+Historicals!G191</f>
        <v>148</v>
      </c>
      <c r="H35" s="9">
        <f>+Historicals!H191</f>
        <v>130</v>
      </c>
      <c r="I35" s="9">
        <f>+Historicals!I191</f>
        <v>124</v>
      </c>
      <c r="J35" s="9"/>
      <c r="K35" s="9"/>
      <c r="L35" s="9"/>
      <c r="M35" s="9"/>
      <c r="N35" s="9"/>
    </row>
    <row r="36" spans="1:14" x14ac:dyDescent="0.35">
      <c r="A36" s="42" t="s">
        <v>128</v>
      </c>
      <c r="B36" s="43" t="str">
        <f t="shared" ref="B36" si="77">+IFERROR(B35/A35-1,"nm")</f>
        <v>nm</v>
      </c>
      <c r="C36" s="43">
        <f t="shared" ref="C36" si="78">+IFERROR(C35/B35-1,"nm")</f>
        <v>9.9173553719008156E-2</v>
      </c>
      <c r="D36" s="43">
        <f t="shared" ref="D36" si="79">+IFERROR(D35/C35-1,"nm")</f>
        <v>5.2631578947368363E-2</v>
      </c>
      <c r="E36" s="43">
        <f t="shared" ref="E36" si="80">+IFERROR(E35/D35-1,"nm")</f>
        <v>0.14285714285714279</v>
      </c>
      <c r="F36" s="43">
        <f t="shared" ref="F36" si="81">+IFERROR(F35/E35-1,"nm")</f>
        <v>-6.8749999999999978E-2</v>
      </c>
      <c r="G36" s="43">
        <f t="shared" ref="G36" si="82">+IFERROR(G35/F35-1,"nm")</f>
        <v>-6.7114093959731447E-3</v>
      </c>
      <c r="H36" s="43">
        <f t="shared" ref="H36" si="83">+IFERROR(H35/G35-1,"nm")</f>
        <v>-0.1216216216216216</v>
      </c>
      <c r="I36" s="43">
        <f>+IFERROR(I35/H35-1,"nm")</f>
        <v>-4.6153846153846101E-2</v>
      </c>
      <c r="J36" s="43"/>
      <c r="K36" s="43"/>
      <c r="L36" s="43"/>
      <c r="M36" s="43"/>
      <c r="N36" s="43"/>
    </row>
    <row r="37" spans="1:14" x14ac:dyDescent="0.35">
      <c r="A37" s="42" t="s">
        <v>132</v>
      </c>
      <c r="B37" s="43">
        <f t="shared" ref="B37:H37" si="84">+IFERROR(B35/B$18,"nm")</f>
        <v>8.8064046579330417E-3</v>
      </c>
      <c r="C37" s="43">
        <f t="shared" si="84"/>
        <v>9.0083988079111346E-3</v>
      </c>
      <c r="D37" s="43">
        <f t="shared" si="84"/>
        <v>9.2008412197686646E-3</v>
      </c>
      <c r="E37" s="43">
        <f t="shared" si="84"/>
        <v>1.0770784247728038E-2</v>
      </c>
      <c r="F37" s="43">
        <f t="shared" si="84"/>
        <v>9.3698905798012821E-3</v>
      </c>
      <c r="G37" s="43">
        <f t="shared" si="84"/>
        <v>1.0218171775752554E-2</v>
      </c>
      <c r="H37" s="43">
        <f t="shared" si="84"/>
        <v>7.5673787764130628E-3</v>
      </c>
      <c r="I37" s="43">
        <f>+IFERROR(I35/I$18,"nm")</f>
        <v>6.7563886013185855E-3</v>
      </c>
      <c r="J37" s="43"/>
      <c r="K37" s="43"/>
      <c r="L37" s="43"/>
      <c r="M37" s="43"/>
      <c r="N37" s="43"/>
    </row>
    <row r="38" spans="1:14" x14ac:dyDescent="0.35">
      <c r="A38" s="9" t="s">
        <v>133</v>
      </c>
      <c r="B38" s="9">
        <f>+Historicals!B152</f>
        <v>3645</v>
      </c>
      <c r="C38" s="9">
        <f>+Historicals!C152</f>
        <v>3763</v>
      </c>
      <c r="D38" s="9">
        <f>+Historicals!D152</f>
        <v>3875</v>
      </c>
      <c r="E38" s="9">
        <f>+Historicals!E152</f>
        <v>3600</v>
      </c>
      <c r="F38" s="9">
        <f>+Historicals!F152</f>
        <v>3925</v>
      </c>
      <c r="G38" s="9">
        <f>+Historicals!G152</f>
        <v>2899</v>
      </c>
      <c r="H38" s="9">
        <f>+Historicals!H152</f>
        <v>5089</v>
      </c>
      <c r="I38" s="9">
        <f>+Historicals!I152</f>
        <v>5114</v>
      </c>
      <c r="J38" s="9"/>
      <c r="K38" s="9"/>
      <c r="L38" s="9"/>
      <c r="M38" s="9"/>
      <c r="N38" s="9"/>
    </row>
    <row r="39" spans="1:14" x14ac:dyDescent="0.35">
      <c r="A39" s="42" t="s">
        <v>128</v>
      </c>
      <c r="B39" s="43" t="str">
        <f t="shared" ref="B39" si="85">+IFERROR(B38/A38-1,"nm")</f>
        <v>nm</v>
      </c>
      <c r="C39" s="43">
        <f t="shared" ref="C39" si="86">+IFERROR(C38/B38-1,"nm")</f>
        <v>3.2373113854595292E-2</v>
      </c>
      <c r="D39" s="43">
        <f t="shared" ref="D39" si="87">+IFERROR(D38/C38-1,"nm")</f>
        <v>2.9763486579856391E-2</v>
      </c>
      <c r="E39" s="43">
        <f t="shared" ref="E39" si="88">+IFERROR(E38/D38-1,"nm")</f>
        <v>-7.096774193548383E-2</v>
      </c>
      <c r="F39" s="43">
        <f t="shared" ref="F39" si="89">+IFERROR(F38/E38-1,"nm")</f>
        <v>9.0277777777777679E-2</v>
      </c>
      <c r="G39" s="43">
        <f t="shared" ref="G39" si="90">+IFERROR(G38/F38-1,"nm")</f>
        <v>-0.26140127388535028</v>
      </c>
      <c r="H39" s="43">
        <f t="shared" ref="H39" si="91">+IFERROR(H38/G38-1,"nm")</f>
        <v>0.75543290789927564</v>
      </c>
      <c r="I39" s="43">
        <f>+IFERROR(I38/H38-1,"nm")</f>
        <v>4.9125564943997002E-3</v>
      </c>
      <c r="J39" s="43"/>
      <c r="K39" s="43"/>
      <c r="L39" s="43"/>
      <c r="M39" s="43"/>
      <c r="N39" s="43"/>
    </row>
    <row r="40" spans="1:14" x14ac:dyDescent="0.35">
      <c r="A40" s="42" t="s">
        <v>130</v>
      </c>
      <c r="B40" s="43">
        <f t="shared" ref="B40:H40" si="92">+IFERROR(B38/B$18,"nm")</f>
        <v>0.26528384279475981</v>
      </c>
      <c r="C40" s="43">
        <f t="shared" si="92"/>
        <v>0.25487672717420751</v>
      </c>
      <c r="D40" s="43">
        <f t="shared" si="92"/>
        <v>0.25466614090431128</v>
      </c>
      <c r="E40" s="43">
        <f t="shared" si="92"/>
        <v>0.24234264557388085</v>
      </c>
      <c r="F40" s="43">
        <f t="shared" si="92"/>
        <v>0.2468242988303358</v>
      </c>
      <c r="G40" s="43">
        <f t="shared" si="92"/>
        <v>0.20015189174261253</v>
      </c>
      <c r="H40" s="43">
        <f t="shared" si="92"/>
        <v>0.29623377379358518</v>
      </c>
      <c r="I40" s="43">
        <f>+IFERROR(I38/I$18,"nm")</f>
        <v>0.27864654279954232</v>
      </c>
      <c r="J40" s="43"/>
      <c r="K40" s="43"/>
      <c r="L40" s="43"/>
      <c r="M40" s="43"/>
      <c r="N40" s="43"/>
    </row>
    <row r="41" spans="1:14" x14ac:dyDescent="0.35">
      <c r="A41" s="9" t="s">
        <v>134</v>
      </c>
      <c r="B41" s="9">
        <f>+Historicals!B179</f>
        <v>208</v>
      </c>
      <c r="C41" s="9">
        <f>+Historicals!C179</f>
        <v>242</v>
      </c>
      <c r="D41" s="9">
        <f>+Historicals!D179</f>
        <v>223</v>
      </c>
      <c r="E41" s="9">
        <f>+Historicals!E179</f>
        <v>196</v>
      </c>
      <c r="F41" s="9">
        <f>+Historicals!F179</f>
        <v>117</v>
      </c>
      <c r="G41" s="9">
        <f>+Historicals!G179</f>
        <v>110</v>
      </c>
      <c r="H41" s="9">
        <f>+Historicals!H179</f>
        <v>98</v>
      </c>
      <c r="I41" s="9">
        <f>+Historicals!I179</f>
        <v>146</v>
      </c>
      <c r="J41" s="9"/>
      <c r="K41" s="9"/>
      <c r="L41" s="9"/>
      <c r="M41" s="9"/>
      <c r="N41" s="9"/>
    </row>
    <row r="42" spans="1:14" ht="16" customHeight="1" x14ac:dyDescent="0.35">
      <c r="A42" s="42" t="s">
        <v>128</v>
      </c>
      <c r="B42" s="43" t="str">
        <f t="shared" ref="B42" si="93">+IFERROR(B41/A41-1,"nm")</f>
        <v>nm</v>
      </c>
      <c r="C42" s="43">
        <f t="shared" ref="C42" si="94">+IFERROR(C41/B41-1,"nm")</f>
        <v>0.16346153846153855</v>
      </c>
      <c r="D42" s="43">
        <f t="shared" ref="D42" si="95">+IFERROR(D41/C41-1,"nm")</f>
        <v>-7.8512396694214837E-2</v>
      </c>
      <c r="E42" s="43">
        <f t="shared" ref="E42" si="96">+IFERROR(E41/D41-1,"nm")</f>
        <v>-0.12107623318385652</v>
      </c>
      <c r="F42" s="43">
        <f t="shared" ref="F42" si="97">+IFERROR(F41/E41-1,"nm")</f>
        <v>-0.40306122448979587</v>
      </c>
      <c r="G42" s="43">
        <f t="shared" ref="G42" si="98">+IFERROR(G41/F41-1,"nm")</f>
        <v>-5.9829059829059839E-2</v>
      </c>
      <c r="H42" s="43">
        <f t="shared" ref="H42" si="99">+IFERROR(H41/G41-1,"nm")</f>
        <v>-0.10909090909090913</v>
      </c>
      <c r="I42" s="43">
        <f>+IFERROR(I41/H41-1,"nm")</f>
        <v>0.48979591836734704</v>
      </c>
      <c r="J42" s="43"/>
      <c r="K42" s="43"/>
      <c r="L42" s="43"/>
      <c r="M42" s="43"/>
      <c r="N42" s="43"/>
    </row>
    <row r="43" spans="1:14" ht="16" customHeight="1" x14ac:dyDescent="0.35">
      <c r="A43" s="42" t="s">
        <v>132</v>
      </c>
      <c r="B43" s="43">
        <f t="shared" ref="B43:H43" si="100">+IFERROR(B41/B$18,"nm")</f>
        <v>1.5138282387190683E-2</v>
      </c>
      <c r="C43" s="43">
        <f t="shared" si="100"/>
        <v>1.6391221891086428E-2</v>
      </c>
      <c r="D43" s="43">
        <f t="shared" si="100"/>
        <v>1.4655625657202945E-2</v>
      </c>
      <c r="E43" s="43">
        <f t="shared" si="100"/>
        <v>1.3194210703466847E-2</v>
      </c>
      <c r="F43" s="43">
        <f t="shared" si="100"/>
        <v>7.3575650861526856E-3</v>
      </c>
      <c r="G43" s="43">
        <f t="shared" si="100"/>
        <v>7.5945871306268989E-3</v>
      </c>
      <c r="H43" s="43">
        <f t="shared" si="100"/>
        <v>5.7046393852960009E-3</v>
      </c>
      <c r="I43" s="43">
        <f>+IFERROR(I41/I$18,"nm")</f>
        <v>7.9551027080041418E-3</v>
      </c>
      <c r="J43" s="43"/>
      <c r="K43" s="43"/>
      <c r="L43" s="43"/>
      <c r="M43" s="43"/>
      <c r="N43" s="43"/>
    </row>
    <row r="44" spans="1:14" ht="16" customHeight="1" x14ac:dyDescent="0.35">
      <c r="A44" s="39" t="s">
        <v>101</v>
      </c>
      <c r="B44" s="39"/>
      <c r="C44" s="39"/>
      <c r="D44" s="39"/>
      <c r="E44" s="39"/>
      <c r="F44" s="39"/>
      <c r="G44" s="39"/>
      <c r="H44" s="39"/>
      <c r="I44" s="39"/>
      <c r="J44" s="35"/>
      <c r="K44" s="35"/>
      <c r="L44" s="35"/>
      <c r="M44" s="35"/>
      <c r="N44" s="35"/>
    </row>
    <row r="45" spans="1:14" x14ac:dyDescent="0.35">
      <c r="A45" s="9" t="s">
        <v>135</v>
      </c>
      <c r="B45" s="9">
        <f>Historicals!B113</f>
        <v>0</v>
      </c>
      <c r="C45" s="9">
        <f>Historicals!C113</f>
        <v>0</v>
      </c>
      <c r="D45" s="9">
        <f>Historicals!D113</f>
        <v>0</v>
      </c>
      <c r="E45" s="9">
        <f>Historicals!E113</f>
        <v>9242</v>
      </c>
      <c r="F45" s="9">
        <f>Historicals!F113</f>
        <v>9812</v>
      </c>
      <c r="G45" s="9">
        <f>Historicals!G113</f>
        <v>9347</v>
      </c>
      <c r="H45" s="9">
        <f>Historicals!H113</f>
        <v>11456</v>
      </c>
      <c r="I45" s="9">
        <f>Historicals!I113</f>
        <v>12479</v>
      </c>
      <c r="J45" s="9"/>
      <c r="K45" s="9"/>
      <c r="L45" s="9"/>
      <c r="M45" s="9"/>
      <c r="N45" s="9"/>
    </row>
    <row r="46" spans="1:14" x14ac:dyDescent="0.35">
      <c r="A46" s="40" t="s">
        <v>128</v>
      </c>
      <c r="B46" s="43" t="str">
        <f t="shared" ref="B46" si="101">+IFERROR(B45/A45-1,"nm")</f>
        <v>nm</v>
      </c>
      <c r="C46" s="43" t="str">
        <f t="shared" ref="C46" si="102">+IFERROR(C45/B45-1,"nm")</f>
        <v>nm</v>
      </c>
      <c r="D46" s="43" t="str">
        <f t="shared" ref="D46" si="103">+IFERROR(D45/C45-1,"nm")</f>
        <v>nm</v>
      </c>
      <c r="E46" s="43" t="str">
        <f t="shared" ref="E46" si="104">+IFERROR(E45/D45-1,"nm")</f>
        <v>nm</v>
      </c>
      <c r="F46" s="43">
        <f t="shared" ref="F46" si="105">+IFERROR(F45/E45-1,"nm")</f>
        <v>6.1674962129409261E-2</v>
      </c>
      <c r="G46" s="43">
        <f t="shared" ref="G46" si="106">+IFERROR(G45/F45-1,"nm")</f>
        <v>-4.7390949857317621E-2</v>
      </c>
      <c r="H46" s="43">
        <f t="shared" ref="H46:I46" si="107">+IFERROR(H45/G45-1,"nm")</f>
        <v>0.22563389322777372</v>
      </c>
      <c r="I46" s="43">
        <f t="shared" si="107"/>
        <v>8.9298184357541999E-2</v>
      </c>
      <c r="J46" s="43"/>
      <c r="K46" s="43"/>
      <c r="L46" s="43"/>
      <c r="M46" s="43"/>
      <c r="N46" s="43"/>
    </row>
    <row r="47" spans="1:14" x14ac:dyDescent="0.35">
      <c r="A47" s="40" t="s">
        <v>136</v>
      </c>
      <c r="B47" s="43">
        <f>Historicals!B208</f>
        <v>0</v>
      </c>
      <c r="C47" s="43">
        <f>Historicals!C208</f>
        <v>0</v>
      </c>
      <c r="D47" s="43">
        <f>Historicals!D208</f>
        <v>0.1</v>
      </c>
      <c r="E47" s="43">
        <f>Historicals!E208</f>
        <v>0.09</v>
      </c>
      <c r="F47" s="43">
        <f>Historicals!F208</f>
        <v>0.11</v>
      </c>
      <c r="G47" s="43">
        <f>Historicals!G208</f>
        <v>-0.01</v>
      </c>
      <c r="H47" s="43">
        <f>Historicals!H208</f>
        <v>0.17</v>
      </c>
      <c r="I47" s="43">
        <f>Historicals!I208</f>
        <v>0.12</v>
      </c>
      <c r="J47" s="43"/>
      <c r="K47" s="43"/>
      <c r="L47" s="43"/>
      <c r="M47" s="43"/>
      <c r="N47" s="43"/>
    </row>
    <row r="48" spans="1:14" x14ac:dyDescent="0.35">
      <c r="A48" s="40" t="s">
        <v>137</v>
      </c>
      <c r="B48" s="43" t="str">
        <f t="shared" ref="B48:D48" si="108">+IFERROR(B46-B47,"nm")</f>
        <v>nm</v>
      </c>
      <c r="C48" s="43" t="str">
        <f t="shared" si="108"/>
        <v>nm</v>
      </c>
      <c r="D48" s="43" t="str">
        <f t="shared" si="108"/>
        <v>nm</v>
      </c>
      <c r="E48" s="43" t="str">
        <f t="shared" ref="E48:H48" si="109">+IFERROR(E46-E47,"nm")</f>
        <v>nm</v>
      </c>
      <c r="F48" s="43">
        <f t="shared" si="109"/>
        <v>-4.832503787059074E-2</v>
      </c>
      <c r="G48" s="43">
        <f t="shared" si="109"/>
        <v>-3.7390949857317619E-2</v>
      </c>
      <c r="H48" s="43">
        <f t="shared" si="109"/>
        <v>5.5633893227773706E-2</v>
      </c>
      <c r="I48" s="43">
        <f>+IFERROR(I46-I47,"nm")</f>
        <v>-3.0701815642457997E-2</v>
      </c>
      <c r="J48" s="43"/>
      <c r="K48" s="43"/>
      <c r="L48" s="43"/>
      <c r="M48" s="43"/>
      <c r="N48" s="43"/>
    </row>
    <row r="49" spans="1:14" x14ac:dyDescent="0.35">
      <c r="A49" s="41" t="s">
        <v>113</v>
      </c>
      <c r="B49" s="3">
        <f>Historicals!B114</f>
        <v>0</v>
      </c>
      <c r="C49" s="3">
        <f>Historicals!C114</f>
        <v>0</v>
      </c>
      <c r="D49" s="3">
        <f>Historicals!D114</f>
        <v>0</v>
      </c>
      <c r="E49" s="3">
        <f>Historicals!E114</f>
        <v>5875</v>
      </c>
      <c r="F49" s="3">
        <f>Historicals!F114</f>
        <v>6293</v>
      </c>
      <c r="G49" s="3">
        <f>Historicals!G114</f>
        <v>5892</v>
      </c>
      <c r="H49" s="3">
        <f>Historicals!H114</f>
        <v>6970</v>
      </c>
      <c r="I49" s="3">
        <f>Historicals!I114</f>
        <v>7388</v>
      </c>
      <c r="J49" s="3"/>
      <c r="K49" s="3"/>
      <c r="L49" s="3"/>
      <c r="M49" s="3"/>
      <c r="N49" s="3"/>
    </row>
    <row r="50" spans="1:14" x14ac:dyDescent="0.35">
      <c r="A50" s="40" t="s">
        <v>128</v>
      </c>
      <c r="B50" s="43" t="str">
        <f t="shared" ref="B50" si="110">+IFERROR(B49/A49-1,"nm")</f>
        <v>nm</v>
      </c>
      <c r="C50" s="43" t="str">
        <f t="shared" ref="C50" si="111">+IFERROR(C49/B49-1,"nm")</f>
        <v>nm</v>
      </c>
      <c r="D50" s="43" t="str">
        <f t="shared" ref="D50" si="112">+IFERROR(D49/C49-1,"nm")</f>
        <v>nm</v>
      </c>
      <c r="E50" s="43" t="str">
        <f t="shared" ref="E50" si="113">+IFERROR(E49/D49-1,"nm")</f>
        <v>nm</v>
      </c>
      <c r="F50" s="43">
        <f t="shared" ref="F50" si="114">+IFERROR(F49/E49-1,"nm")</f>
        <v>7.1148936170212673E-2</v>
      </c>
      <c r="G50" s="43">
        <f t="shared" ref="G50" si="115">+IFERROR(G49/F49-1,"nm")</f>
        <v>-6.3721595423486432E-2</v>
      </c>
      <c r="H50" s="43">
        <f t="shared" ref="H50" si="116">+IFERROR(H49/G49-1,"nm")</f>
        <v>0.18295994568907004</v>
      </c>
      <c r="I50" s="43">
        <f>+IFERROR(I49/H49-1,"nm")</f>
        <v>5.9971305595408975E-2</v>
      </c>
      <c r="J50" s="43"/>
      <c r="K50" s="43"/>
      <c r="L50" s="43"/>
      <c r="M50" s="43"/>
      <c r="N50" s="43"/>
    </row>
    <row r="51" spans="1:14" x14ac:dyDescent="0.35">
      <c r="A51" s="40" t="s">
        <v>136</v>
      </c>
      <c r="B51" s="43">
        <f>Historicals!B209</f>
        <v>0</v>
      </c>
      <c r="C51" s="43">
        <f>Historicals!C209</f>
        <v>0</v>
      </c>
      <c r="D51" s="43">
        <f>Historicals!D209</f>
        <v>0.08</v>
      </c>
      <c r="E51" s="43">
        <f>Historicals!E209</f>
        <v>0.06</v>
      </c>
      <c r="F51" s="43">
        <f>Historicals!F209</f>
        <v>0.12</v>
      </c>
      <c r="G51" s="43">
        <f>Historicals!G209</f>
        <v>-0.03</v>
      </c>
      <c r="H51" s="43">
        <f>Historicals!H209</f>
        <v>0.13</v>
      </c>
      <c r="I51" s="43">
        <f>Historicals!I209</f>
        <v>0.09</v>
      </c>
      <c r="J51" s="43"/>
      <c r="K51" s="43"/>
      <c r="L51" s="43"/>
      <c r="M51" s="43"/>
      <c r="N51" s="43"/>
    </row>
    <row r="52" spans="1:14" x14ac:dyDescent="0.35">
      <c r="A52" s="40" t="s">
        <v>137</v>
      </c>
      <c r="B52" s="43" t="str">
        <f t="shared" ref="B52:D52" si="117">+IFERROR(B50-B51,"nm")</f>
        <v>nm</v>
      </c>
      <c r="C52" s="43" t="str">
        <f t="shared" si="117"/>
        <v>nm</v>
      </c>
      <c r="D52" s="43" t="str">
        <f t="shared" si="117"/>
        <v>nm</v>
      </c>
      <c r="E52" s="43" t="str">
        <f t="shared" ref="E52:H52" si="118">+IFERROR(E50-E51,"nm")</f>
        <v>nm</v>
      </c>
      <c r="F52" s="43">
        <f t="shared" si="118"/>
        <v>-4.8851063829787322E-2</v>
      </c>
      <c r="G52" s="43">
        <f t="shared" si="118"/>
        <v>-3.3721595423486433E-2</v>
      </c>
      <c r="H52" s="43">
        <f t="shared" si="118"/>
        <v>5.2959945689070032E-2</v>
      </c>
      <c r="I52" s="43">
        <f>+IFERROR(I50-I51,"nm")</f>
        <v>-3.0028694404591022E-2</v>
      </c>
      <c r="J52" s="43"/>
      <c r="K52" s="43"/>
      <c r="L52" s="43"/>
      <c r="M52" s="43"/>
      <c r="N52" s="43"/>
    </row>
    <row r="53" spans="1:14" x14ac:dyDescent="0.35">
      <c r="A53" s="41" t="s">
        <v>114</v>
      </c>
      <c r="B53" s="3">
        <f>Historicals!B115</f>
        <v>0</v>
      </c>
      <c r="C53" s="3">
        <f>Historicals!C115</f>
        <v>0</v>
      </c>
      <c r="D53" s="3">
        <f>Historicals!D115</f>
        <v>0</v>
      </c>
      <c r="E53" s="3">
        <f>Historicals!E115</f>
        <v>2940</v>
      </c>
      <c r="F53" s="3">
        <f>Historicals!F115</f>
        <v>3087</v>
      </c>
      <c r="G53" s="3">
        <f>Historicals!G115</f>
        <v>3053</v>
      </c>
      <c r="H53" s="3">
        <f>Historicals!H115</f>
        <v>3996</v>
      </c>
      <c r="I53" s="3">
        <f>Historicals!I115</f>
        <v>4527</v>
      </c>
      <c r="J53" s="3"/>
      <c r="K53" s="3"/>
      <c r="L53" s="3"/>
      <c r="M53" s="3"/>
      <c r="N53" s="3"/>
    </row>
    <row r="54" spans="1:14" x14ac:dyDescent="0.35">
      <c r="A54" s="40" t="s">
        <v>128</v>
      </c>
      <c r="B54" s="43" t="str">
        <f t="shared" ref="B54" si="119">+IFERROR(B53/A53-1,"nm")</f>
        <v>nm</v>
      </c>
      <c r="C54" s="43" t="str">
        <f t="shared" ref="C54" si="120">+IFERROR(C53/B53-1,"nm")</f>
        <v>nm</v>
      </c>
      <c r="D54" s="43" t="str">
        <f t="shared" ref="D54" si="121">+IFERROR(D53/C53-1,"nm")</f>
        <v>nm</v>
      </c>
      <c r="E54" s="43" t="str">
        <f t="shared" ref="E54" si="122">+IFERROR(E53/D53-1,"nm")</f>
        <v>nm</v>
      </c>
      <c r="F54" s="43">
        <f t="shared" ref="F54" si="123">+IFERROR(F53/E53-1,"nm")</f>
        <v>5.0000000000000044E-2</v>
      </c>
      <c r="G54" s="43">
        <f t="shared" ref="G54" si="124">+IFERROR(G53/F53-1,"nm")</f>
        <v>-1.1013929381276322E-2</v>
      </c>
      <c r="H54" s="43">
        <f t="shared" ref="H54" si="125">+IFERROR(H53/G53-1,"nm")</f>
        <v>0.30887651490337364</v>
      </c>
      <c r="I54" s="43">
        <f>+IFERROR(I53/H53-1,"nm")</f>
        <v>0.13288288288288297</v>
      </c>
      <c r="J54" s="43"/>
      <c r="K54" s="43"/>
      <c r="L54" s="43"/>
      <c r="M54" s="43"/>
      <c r="N54" s="43"/>
    </row>
    <row r="55" spans="1:14" x14ac:dyDescent="0.35">
      <c r="A55" s="40" t="s">
        <v>136</v>
      </c>
      <c r="B55" s="43">
        <f>Historicals!B210</f>
        <v>0</v>
      </c>
      <c r="C55" s="43">
        <f>Historicals!C210</f>
        <v>0</v>
      </c>
      <c r="D55" s="43">
        <f>Historicals!D210</f>
        <v>0.17</v>
      </c>
      <c r="E55" s="43">
        <f>Historicals!E210</f>
        <v>0.16</v>
      </c>
      <c r="F55" s="43">
        <f>Historicals!F210</f>
        <v>0.09</v>
      </c>
      <c r="G55" s="43">
        <f>Historicals!G210</f>
        <v>0.02</v>
      </c>
      <c r="H55" s="43">
        <f>Historicals!H210</f>
        <v>0.25</v>
      </c>
      <c r="I55" s="43">
        <f>Historicals!I210</f>
        <v>0.16</v>
      </c>
      <c r="J55" s="43"/>
      <c r="K55" s="43"/>
      <c r="L55" s="43"/>
      <c r="M55" s="43"/>
      <c r="N55" s="43"/>
    </row>
    <row r="56" spans="1:14" x14ac:dyDescent="0.35">
      <c r="A56" s="40" t="s">
        <v>137</v>
      </c>
      <c r="B56" s="43" t="str">
        <f t="shared" ref="B56:D56" si="126">+IFERROR(B54-B55,"nm")</f>
        <v>nm</v>
      </c>
      <c r="C56" s="43" t="str">
        <f t="shared" si="126"/>
        <v>nm</v>
      </c>
      <c r="D56" s="43" t="str">
        <f t="shared" si="126"/>
        <v>nm</v>
      </c>
      <c r="E56" s="43" t="str">
        <f t="shared" ref="E56:H56" si="127">+IFERROR(E54-E55,"nm")</f>
        <v>nm</v>
      </c>
      <c r="F56" s="43">
        <f t="shared" si="127"/>
        <v>-3.9999999999999952E-2</v>
      </c>
      <c r="G56" s="43">
        <f t="shared" si="127"/>
        <v>-3.1013929381276322E-2</v>
      </c>
      <c r="H56" s="43">
        <f t="shared" si="127"/>
        <v>5.8876514903373645E-2</v>
      </c>
      <c r="I56" s="43">
        <f>+IFERROR(I54-I55,"nm")</f>
        <v>-2.7117117117117034E-2</v>
      </c>
      <c r="J56" s="43"/>
      <c r="K56" s="43"/>
      <c r="L56" s="43"/>
      <c r="M56" s="43"/>
      <c r="N56" s="43"/>
    </row>
    <row r="57" spans="1:14" x14ac:dyDescent="0.35">
      <c r="A57" s="41" t="s">
        <v>115</v>
      </c>
      <c r="B57" s="3">
        <f t="shared" ref="B57:D57" si="128">B45-B49-B53</f>
        <v>0</v>
      </c>
      <c r="C57" s="3">
        <f t="shared" si="128"/>
        <v>0</v>
      </c>
      <c r="D57" s="3">
        <f t="shared" si="128"/>
        <v>0</v>
      </c>
      <c r="E57" s="3">
        <f>E45-E49-E53</f>
        <v>427</v>
      </c>
      <c r="F57" s="3">
        <f t="shared" ref="F57:I57" si="129">F45-F49-F53</f>
        <v>432</v>
      </c>
      <c r="G57" s="3">
        <f t="shared" si="129"/>
        <v>402</v>
      </c>
      <c r="H57" s="3">
        <f t="shared" si="129"/>
        <v>490</v>
      </c>
      <c r="I57" s="3">
        <f t="shared" si="129"/>
        <v>564</v>
      </c>
      <c r="J57" s="3"/>
      <c r="K57" s="3"/>
      <c r="L57" s="3"/>
      <c r="M57" s="3"/>
      <c r="N57" s="3"/>
    </row>
    <row r="58" spans="1:14" x14ac:dyDescent="0.35">
      <c r="A58" s="40" t="s">
        <v>128</v>
      </c>
      <c r="B58" s="43" t="str">
        <f t="shared" ref="B58" si="130">+IFERROR(B57/A57-1,"nm")</f>
        <v>nm</v>
      </c>
      <c r="C58" s="43" t="str">
        <f t="shared" ref="C58" si="131">+IFERROR(C57/B57-1,"nm")</f>
        <v>nm</v>
      </c>
      <c r="D58" s="43" t="str">
        <f t="shared" ref="D58" si="132">+IFERROR(D57/C57-1,"nm")</f>
        <v>nm</v>
      </c>
      <c r="E58" s="43" t="str">
        <f t="shared" ref="E58" si="133">+IFERROR(E57/D57-1,"nm")</f>
        <v>nm</v>
      </c>
      <c r="F58" s="43">
        <f t="shared" ref="F58" si="134">+IFERROR(F57/E57-1,"nm")</f>
        <v>1.1709601873536313E-2</v>
      </c>
      <c r="G58" s="43">
        <f t="shared" ref="G58" si="135">+IFERROR(G57/F57-1,"nm")</f>
        <v>-6.944444444444442E-2</v>
      </c>
      <c r="H58" s="43">
        <f t="shared" ref="H58" si="136">+IFERROR(H57/G57-1,"nm")</f>
        <v>0.21890547263681581</v>
      </c>
      <c r="I58" s="43">
        <f>+IFERROR(I57/H57-1,"nm")</f>
        <v>0.15102040816326534</v>
      </c>
      <c r="J58" s="43"/>
      <c r="K58" s="43"/>
      <c r="L58" s="43"/>
      <c r="M58" s="43"/>
      <c r="N58" s="43"/>
    </row>
    <row r="59" spans="1:14" x14ac:dyDescent="0.35">
      <c r="A59" s="40" t="s">
        <v>136</v>
      </c>
      <c r="B59" s="43">
        <f>Historicals!B211</f>
        <v>0</v>
      </c>
      <c r="C59" s="43">
        <f>Historicals!C211</f>
        <v>0</v>
      </c>
      <c r="D59" s="43">
        <f>Historicals!D211</f>
        <v>7.0000000000000007E-2</v>
      </c>
      <c r="E59" s="43">
        <f>Historicals!E211</f>
        <v>0.06</v>
      </c>
      <c r="F59" s="43">
        <f>Historicals!F211</f>
        <v>0.05</v>
      </c>
      <c r="G59" s="43">
        <f>Historicals!G211</f>
        <v>-0.03</v>
      </c>
      <c r="H59" s="43">
        <f>Historicals!H211</f>
        <v>0.19</v>
      </c>
      <c r="I59" s="43">
        <f>Historicals!I211</f>
        <v>0.17</v>
      </c>
      <c r="J59" s="43"/>
      <c r="K59" s="43"/>
      <c r="L59" s="43"/>
      <c r="M59" s="43"/>
      <c r="N59" s="43"/>
    </row>
    <row r="60" spans="1:14" x14ac:dyDescent="0.35">
      <c r="A60" s="40" t="s">
        <v>137</v>
      </c>
      <c r="B60" s="43" t="str">
        <f t="shared" ref="B60:D60" si="137">+IFERROR(B58-B59,"nm")</f>
        <v>nm</v>
      </c>
      <c r="C60" s="43" t="str">
        <f t="shared" si="137"/>
        <v>nm</v>
      </c>
      <c r="D60" s="43" t="str">
        <f t="shared" si="137"/>
        <v>nm</v>
      </c>
      <c r="E60" s="43" t="str">
        <f t="shared" ref="E60:H60" si="138">+IFERROR(E58-E59,"nm")</f>
        <v>nm</v>
      </c>
      <c r="F60" s="43">
        <f t="shared" si="138"/>
        <v>-3.829039812646369E-2</v>
      </c>
      <c r="G60" s="43">
        <f t="shared" si="138"/>
        <v>-3.9444444444444421E-2</v>
      </c>
      <c r="H60" s="43">
        <f t="shared" si="138"/>
        <v>2.890547263681581E-2</v>
      </c>
      <c r="I60" s="43">
        <f>+IFERROR(I58-I59,"nm")</f>
        <v>-1.8979591836734672E-2</v>
      </c>
      <c r="J60" s="43"/>
      <c r="K60" s="43"/>
      <c r="L60" s="43"/>
      <c r="M60" s="43"/>
      <c r="N60" s="43"/>
    </row>
    <row r="61" spans="1:14" x14ac:dyDescent="0.35">
      <c r="A61" s="9" t="s">
        <v>129</v>
      </c>
      <c r="B61" s="44">
        <f t="shared" ref="B61:D61" si="139">+B67+B64</f>
        <v>0</v>
      </c>
      <c r="C61" s="44">
        <f t="shared" si="139"/>
        <v>85</v>
      </c>
      <c r="D61" s="44">
        <f t="shared" si="139"/>
        <v>106</v>
      </c>
      <c r="E61" s="44">
        <f t="shared" ref="E61:I61" si="140">+E67+E64</f>
        <v>1703</v>
      </c>
      <c r="F61" s="44">
        <f t="shared" si="140"/>
        <v>2106</v>
      </c>
      <c r="G61" s="44">
        <f t="shared" si="140"/>
        <v>1673</v>
      </c>
      <c r="H61" s="44">
        <f t="shared" si="140"/>
        <v>2571</v>
      </c>
      <c r="I61" s="44">
        <f t="shared" si="140"/>
        <v>3427</v>
      </c>
      <c r="J61" s="44"/>
      <c r="K61" s="44"/>
      <c r="L61" s="44"/>
      <c r="M61" s="44"/>
      <c r="N61" s="44"/>
    </row>
    <row r="62" spans="1:14" x14ac:dyDescent="0.35">
      <c r="A62" s="42" t="s">
        <v>128</v>
      </c>
      <c r="B62" s="43" t="str">
        <f t="shared" ref="B62" si="141">+IFERROR(B61/A61-1,"nm")</f>
        <v>nm</v>
      </c>
      <c r="C62" s="43" t="str">
        <f t="shared" ref="C62" si="142">+IFERROR(C61/B61-1,"nm")</f>
        <v>nm</v>
      </c>
      <c r="D62" s="43">
        <f t="shared" ref="D62" si="143">+IFERROR(D61/C61-1,"nm")</f>
        <v>0.24705882352941178</v>
      </c>
      <c r="E62" s="43">
        <f t="shared" ref="E62" si="144">+IFERROR(E61/D61-1,"nm")</f>
        <v>15.066037735849058</v>
      </c>
      <c r="F62" s="43">
        <f t="shared" ref="F62" si="145">+IFERROR(F61/E61-1,"nm")</f>
        <v>0.23664122137404586</v>
      </c>
      <c r="G62" s="43">
        <f t="shared" ref="G62" si="146">+IFERROR(G61/F61-1,"nm")</f>
        <v>-0.20560303893637222</v>
      </c>
      <c r="H62" s="43">
        <f t="shared" ref="H62" si="147">+IFERROR(H61/G61-1,"nm")</f>
        <v>0.53676031081888831</v>
      </c>
      <c r="I62" s="43">
        <f t="shared" ref="I62" si="148">+IFERROR(I61/H61-1,"nm")</f>
        <v>0.33294437961882539</v>
      </c>
      <c r="J62" s="43"/>
      <c r="K62" s="43"/>
      <c r="L62" s="43"/>
      <c r="M62" s="43"/>
      <c r="N62" s="43"/>
    </row>
    <row r="63" spans="1:14" x14ac:dyDescent="0.35">
      <c r="A63" s="42" t="s">
        <v>130</v>
      </c>
      <c r="B63" s="43" t="str">
        <f t="shared" ref="B63:D63" si="149">+IFERROR(B61/B$45,"nm")</f>
        <v>nm</v>
      </c>
      <c r="C63" s="43" t="str">
        <f t="shared" si="149"/>
        <v>nm</v>
      </c>
      <c r="D63" s="43" t="str">
        <f t="shared" si="149"/>
        <v>nm</v>
      </c>
      <c r="E63" s="43">
        <f>+IFERROR(E61/E$45,"nm")</f>
        <v>0.18426747457260334</v>
      </c>
      <c r="F63" s="43">
        <f>+IFERROR(F61/F$45,"nm")</f>
        <v>0.21463514064410924</v>
      </c>
      <c r="G63" s="43">
        <f>+IFERROR(G61/G$45,"nm")</f>
        <v>0.17898791055953783</v>
      </c>
      <c r="H63" s="43">
        <f>+IFERROR(H61/H$45,"nm")</f>
        <v>0.22442388268156424</v>
      </c>
      <c r="I63" s="43">
        <f>+IFERROR(I61/I$45,"nm")</f>
        <v>0.27462136389133746</v>
      </c>
      <c r="J63" s="43"/>
      <c r="K63" s="43"/>
      <c r="L63" s="43"/>
      <c r="M63" s="43"/>
      <c r="N63" s="43"/>
    </row>
    <row r="64" spans="1:14" x14ac:dyDescent="0.35">
      <c r="A64" s="9" t="s">
        <v>131</v>
      </c>
      <c r="B64" s="9">
        <f>Historicals!B192</f>
        <v>0</v>
      </c>
      <c r="C64" s="9">
        <f>Historicals!C192</f>
        <v>85</v>
      </c>
      <c r="D64" s="9">
        <f>Historicals!D192</f>
        <v>106</v>
      </c>
      <c r="E64" s="9">
        <f>Historicals!E192</f>
        <v>116</v>
      </c>
      <c r="F64" s="9">
        <f>Historicals!F192</f>
        <v>111</v>
      </c>
      <c r="G64" s="9">
        <f>Historicals!G192</f>
        <v>132</v>
      </c>
      <c r="H64" s="9">
        <f>Historicals!H192</f>
        <v>136</v>
      </c>
      <c r="I64" s="9">
        <f>Historicals!I192</f>
        <v>134</v>
      </c>
      <c r="J64" s="9"/>
      <c r="K64" s="9"/>
      <c r="L64" s="9"/>
      <c r="M64" s="9"/>
      <c r="N64" s="9"/>
    </row>
    <row r="65" spans="1:14" x14ac:dyDescent="0.35">
      <c r="A65" s="42" t="s">
        <v>128</v>
      </c>
      <c r="B65" s="43" t="str">
        <f t="shared" ref="B65" si="150">+IFERROR(B64/A64-1,"nm")</f>
        <v>nm</v>
      </c>
      <c r="C65" s="43" t="str">
        <f t="shared" ref="C65" si="151">+IFERROR(C64/B64-1,"nm")</f>
        <v>nm</v>
      </c>
      <c r="D65" s="43">
        <f t="shared" ref="D65" si="152">+IFERROR(D64/C64-1,"nm")</f>
        <v>0.24705882352941178</v>
      </c>
      <c r="E65" s="43">
        <f t="shared" ref="E65" si="153">+IFERROR(E64/D64-1,"nm")</f>
        <v>9.4339622641509413E-2</v>
      </c>
      <c r="F65" s="43">
        <f t="shared" ref="F65" si="154">+IFERROR(F64/E64-1,"nm")</f>
        <v>-4.31034482758621E-2</v>
      </c>
      <c r="G65" s="43">
        <f t="shared" ref="G65" si="155">+IFERROR(G64/F64-1,"nm")</f>
        <v>0.18918918918918926</v>
      </c>
      <c r="H65" s="43">
        <f t="shared" ref="H65" si="156">+IFERROR(H64/G64-1,"nm")</f>
        <v>3.0303030303030276E-2</v>
      </c>
      <c r="I65" s="43">
        <f t="shared" ref="I65" si="157">+IFERROR(I64/H64-1,"nm")</f>
        <v>-1.4705882352941124E-2</v>
      </c>
      <c r="J65" s="43"/>
      <c r="K65" s="43"/>
      <c r="L65" s="43"/>
      <c r="M65" s="43"/>
      <c r="N65" s="43"/>
    </row>
    <row r="66" spans="1:14" x14ac:dyDescent="0.35">
      <c r="A66" s="42" t="s">
        <v>132</v>
      </c>
      <c r="B66" s="43" t="str">
        <f t="shared" ref="B66:D66" si="158">+IFERROR(B64/B$45,"nm")</f>
        <v>nm</v>
      </c>
      <c r="C66" s="43" t="str">
        <f t="shared" si="158"/>
        <v>nm</v>
      </c>
      <c r="D66" s="43" t="str">
        <f t="shared" si="158"/>
        <v>nm</v>
      </c>
      <c r="E66" s="43">
        <f>+IFERROR(E64/E$45,"nm")</f>
        <v>1.2551395801774508E-2</v>
      </c>
      <c r="F66" s="43">
        <f>+IFERROR(F64/F$45,"nm")</f>
        <v>1.1312678353037097E-2</v>
      </c>
      <c r="G66" s="43">
        <f>+IFERROR(G64/G$45,"nm")</f>
        <v>1.4122178239007167E-2</v>
      </c>
      <c r="H66" s="43">
        <f>+IFERROR(H64/H$45,"nm")</f>
        <v>1.1871508379888268E-2</v>
      </c>
      <c r="I66" s="43">
        <f>+IFERROR(I64/I$45,"nm")</f>
        <v>1.0738039907043834E-2</v>
      </c>
      <c r="J66" s="43"/>
      <c r="K66" s="43"/>
      <c r="L66" s="43"/>
      <c r="M66" s="43"/>
      <c r="N66" s="43"/>
    </row>
    <row r="67" spans="1:14" x14ac:dyDescent="0.35">
      <c r="A67" s="9" t="s">
        <v>133</v>
      </c>
      <c r="B67" s="9">
        <f>+Historicals!B153</f>
        <v>0</v>
      </c>
      <c r="C67" s="9">
        <f>+Historicals!C153</f>
        <v>0</v>
      </c>
      <c r="D67" s="9">
        <f>+Historicals!D153</f>
        <v>0</v>
      </c>
      <c r="E67" s="9">
        <f>+Historicals!E153</f>
        <v>1587</v>
      </c>
      <c r="F67" s="9">
        <f>+Historicals!F153</f>
        <v>1995</v>
      </c>
      <c r="G67" s="9">
        <f>+Historicals!G153</f>
        <v>1541</v>
      </c>
      <c r="H67" s="9">
        <f>+Historicals!H153</f>
        <v>2435</v>
      </c>
      <c r="I67" s="9">
        <f>+Historicals!I153</f>
        <v>3293</v>
      </c>
      <c r="J67" s="9"/>
      <c r="K67" s="9"/>
      <c r="L67" s="9"/>
      <c r="M67" s="9"/>
      <c r="N67" s="9"/>
    </row>
    <row r="68" spans="1:14" x14ac:dyDescent="0.35">
      <c r="A68" s="42" t="s">
        <v>128</v>
      </c>
      <c r="B68" s="43" t="str">
        <f t="shared" ref="B68" si="159">+IFERROR(B67/A67-1,"nm")</f>
        <v>nm</v>
      </c>
      <c r="C68" s="43" t="str">
        <f t="shared" ref="C68" si="160">+IFERROR(C67/B67-1,"nm")</f>
        <v>nm</v>
      </c>
      <c r="D68" s="43" t="str">
        <f t="shared" ref="D68" si="161">+IFERROR(D67/C67-1,"nm")</f>
        <v>nm</v>
      </c>
      <c r="E68" s="43" t="str">
        <f t="shared" ref="E68" si="162">+IFERROR(E67/D67-1,"nm")</f>
        <v>nm</v>
      </c>
      <c r="F68" s="43">
        <f t="shared" ref="F68" si="163">+IFERROR(F67/E67-1,"nm")</f>
        <v>0.25708884688090738</v>
      </c>
      <c r="G68" s="43">
        <f t="shared" ref="G68" si="164">+IFERROR(G67/F67-1,"nm")</f>
        <v>-0.22756892230576442</v>
      </c>
      <c r="H68" s="43">
        <f t="shared" ref="H68" si="165">+IFERROR(H67/G67-1,"nm")</f>
        <v>0.58014276443867629</v>
      </c>
      <c r="I68" s="43">
        <f t="shared" ref="I68" si="166">+IFERROR(I67/H67-1,"nm")</f>
        <v>0.3523613963039014</v>
      </c>
      <c r="J68" s="43"/>
      <c r="K68" s="43"/>
      <c r="L68" s="43"/>
      <c r="M68" s="43"/>
      <c r="N68" s="43"/>
    </row>
    <row r="69" spans="1:14" x14ac:dyDescent="0.35">
      <c r="A69" s="42" t="s">
        <v>130</v>
      </c>
      <c r="B69" s="43" t="str">
        <f t="shared" ref="B69:D69" si="167">+IFERROR(B67/B$45,"nm")</f>
        <v>nm</v>
      </c>
      <c r="C69" s="43" t="str">
        <f t="shared" si="167"/>
        <v>nm</v>
      </c>
      <c r="D69" s="43" t="str">
        <f t="shared" si="167"/>
        <v>nm</v>
      </c>
      <c r="E69" s="43">
        <f>+IFERROR(E67/E$45,"nm")</f>
        <v>0.17171607877082881</v>
      </c>
      <c r="F69" s="43">
        <f>+IFERROR(F67/F$45,"nm")</f>
        <v>0.20332246229107215</v>
      </c>
      <c r="G69" s="43">
        <f>+IFERROR(G67/G$45,"nm")</f>
        <v>0.16486573232053064</v>
      </c>
      <c r="H69" s="43">
        <f>+IFERROR(H67/H$45,"nm")</f>
        <v>0.21255237430167598</v>
      </c>
      <c r="I69" s="43">
        <f>+IFERROR(I67/I$45,"nm")</f>
        <v>0.26388332398429359</v>
      </c>
      <c r="J69" s="43"/>
      <c r="K69" s="43"/>
      <c r="L69" s="43"/>
      <c r="M69" s="43"/>
      <c r="N69" s="43"/>
    </row>
    <row r="70" spans="1:14" x14ac:dyDescent="0.35">
      <c r="A70" s="9" t="s">
        <v>134</v>
      </c>
      <c r="B70" s="9">
        <f>+Historicals!B180</f>
        <v>0</v>
      </c>
      <c r="C70" s="9">
        <f>+Historicals!C180</f>
        <v>234</v>
      </c>
      <c r="D70" s="9">
        <f>+Historicals!D180</f>
        <v>173</v>
      </c>
      <c r="E70" s="9">
        <f>+Historicals!E180</f>
        <v>240</v>
      </c>
      <c r="F70" s="9">
        <f>+Historicals!F180</f>
        <v>233</v>
      </c>
      <c r="G70" s="9">
        <f>+Historicals!G180</f>
        <v>139</v>
      </c>
      <c r="H70" s="9">
        <f>+Historicals!H180</f>
        <v>153</v>
      </c>
      <c r="I70" s="9">
        <f>+Historicals!I180</f>
        <v>197</v>
      </c>
      <c r="J70" s="9"/>
      <c r="K70" s="9"/>
      <c r="L70" s="9"/>
      <c r="M70" s="9"/>
      <c r="N70" s="9"/>
    </row>
    <row r="71" spans="1:14" ht="16" customHeight="1" x14ac:dyDescent="0.35">
      <c r="A71" s="42" t="s">
        <v>128</v>
      </c>
      <c r="B71" s="43" t="str">
        <f t="shared" ref="B71" si="168">+IFERROR(B70/A70-1,"nm")</f>
        <v>nm</v>
      </c>
      <c r="C71" s="43" t="str">
        <f t="shared" ref="C71" si="169">+IFERROR(C70/B70-1,"nm")</f>
        <v>nm</v>
      </c>
      <c r="D71" s="43">
        <f t="shared" ref="D71" si="170">+IFERROR(D70/C70-1,"nm")</f>
        <v>-0.26068376068376065</v>
      </c>
      <c r="E71" s="43">
        <f t="shared" ref="E71" si="171">+IFERROR(E70/D70-1,"nm")</f>
        <v>0.38728323699421963</v>
      </c>
      <c r="F71" s="43">
        <f t="shared" ref="F71" si="172">+IFERROR(F70/E70-1,"nm")</f>
        <v>-2.9166666666666674E-2</v>
      </c>
      <c r="G71" s="43">
        <f t="shared" ref="G71" si="173">+IFERROR(G70/F70-1,"nm")</f>
        <v>-0.40343347639484983</v>
      </c>
      <c r="H71" s="43">
        <f t="shared" ref="H71" si="174">+IFERROR(H70/G70-1,"nm")</f>
        <v>0.10071942446043169</v>
      </c>
      <c r="I71" s="43">
        <f t="shared" ref="I71" si="175">+IFERROR(I70/H70-1,"nm")</f>
        <v>0.28758169934640532</v>
      </c>
      <c r="J71" s="43"/>
      <c r="K71" s="43"/>
      <c r="L71" s="43"/>
      <c r="M71" s="43"/>
      <c r="N71" s="43"/>
    </row>
    <row r="72" spans="1:14" x14ac:dyDescent="0.35">
      <c r="A72" s="42" t="s">
        <v>132</v>
      </c>
      <c r="B72" s="43" t="str">
        <f t="shared" ref="B72:D72" si="176">+IFERROR(B70/B$45,"nm")</f>
        <v>nm</v>
      </c>
      <c r="C72" s="43" t="str">
        <f t="shared" si="176"/>
        <v>nm</v>
      </c>
      <c r="D72" s="43" t="str">
        <f t="shared" si="176"/>
        <v>nm</v>
      </c>
      <c r="E72" s="43">
        <f>+IFERROR(E70/E$45,"nm")</f>
        <v>2.5968405107119671E-2</v>
      </c>
      <c r="F72" s="43">
        <f>+IFERROR(F70/F$45,"nm")</f>
        <v>2.3746432939258051E-2</v>
      </c>
      <c r="G72" s="43">
        <f>+IFERROR(G70/G$45,"nm")</f>
        <v>1.4871081630469669E-2</v>
      </c>
      <c r="H72" s="43">
        <f>+IFERROR(H70/H$45,"nm")</f>
        <v>1.3355446927374302E-2</v>
      </c>
      <c r="I72" s="43">
        <f>+IFERROR(I70/I$45,"nm")</f>
        <v>1.5786521355877874E-2</v>
      </c>
      <c r="J72" s="43"/>
      <c r="K72" s="43"/>
      <c r="L72" s="43"/>
      <c r="M72" s="43"/>
      <c r="N72" s="43"/>
    </row>
    <row r="73" spans="1:14" x14ac:dyDescent="0.35">
      <c r="A73" s="39" t="s">
        <v>102</v>
      </c>
      <c r="B73" s="39"/>
      <c r="C73" s="39"/>
      <c r="D73" s="39"/>
      <c r="E73" s="39"/>
      <c r="F73" s="39"/>
      <c r="G73" s="39"/>
      <c r="H73" s="39"/>
      <c r="I73" s="39"/>
      <c r="J73" s="35"/>
      <c r="K73" s="35"/>
      <c r="L73" s="35"/>
      <c r="M73" s="35"/>
      <c r="N73" s="35"/>
    </row>
    <row r="74" spans="1:14" x14ac:dyDescent="0.35">
      <c r="A74" s="9" t="s">
        <v>135</v>
      </c>
      <c r="B74" s="9">
        <f>Historicals!B117</f>
        <v>3067</v>
      </c>
      <c r="C74" s="9">
        <f>Historicals!C117</f>
        <v>3785</v>
      </c>
      <c r="D74" s="9">
        <f>Historicals!D117</f>
        <v>4237</v>
      </c>
      <c r="E74" s="9">
        <f>Historicals!E117</f>
        <v>5134</v>
      </c>
      <c r="F74" s="9">
        <f>Historicals!F117</f>
        <v>6208</v>
      </c>
      <c r="G74" s="9">
        <f>Historicals!G117</f>
        <v>6679</v>
      </c>
      <c r="H74" s="9">
        <f>Historicals!H117</f>
        <v>8290</v>
      </c>
      <c r="I74" s="9">
        <f>Historicals!I117</f>
        <v>7547</v>
      </c>
      <c r="J74" s="9"/>
      <c r="K74" s="9"/>
      <c r="L74" s="9"/>
      <c r="M74" s="9"/>
      <c r="N74" s="9"/>
    </row>
    <row r="75" spans="1:14" x14ac:dyDescent="0.35">
      <c r="A75" s="40" t="s">
        <v>128</v>
      </c>
      <c r="B75" s="43" t="str">
        <f t="shared" ref="B75" si="177">+IFERROR(B74/A74-1,"nm")</f>
        <v>nm</v>
      </c>
      <c r="C75" s="43">
        <f t="shared" ref="C75" si="178">+IFERROR(C74/B74-1,"nm")</f>
        <v>0.23410498858819695</v>
      </c>
      <c r="D75" s="43">
        <f t="shared" ref="D75" si="179">+IFERROR(D74/C74-1,"nm")</f>
        <v>0.11941875825627468</v>
      </c>
      <c r="E75" s="43">
        <f t="shared" ref="E75" si="180">+IFERROR(E74/D74-1,"nm")</f>
        <v>0.21170639603493036</v>
      </c>
      <c r="F75" s="43">
        <f t="shared" ref="F75" si="181">+IFERROR(F74/E74-1,"nm")</f>
        <v>0.20919361121932223</v>
      </c>
      <c r="G75" s="43">
        <f t="shared" ref="G75" si="182">+IFERROR(G74/F74-1,"nm")</f>
        <v>7.5869845360824639E-2</v>
      </c>
      <c r="H75" s="43">
        <f t="shared" ref="H75" si="183">+IFERROR(H74/G74-1,"nm")</f>
        <v>0.24120377301991325</v>
      </c>
      <c r="I75" s="43">
        <f>+IFERROR(I74/H74-1,"nm")</f>
        <v>-8.9626055488540413E-2</v>
      </c>
      <c r="J75" s="43"/>
      <c r="K75" s="43"/>
      <c r="L75" s="43"/>
      <c r="M75" s="43"/>
      <c r="N75" s="43"/>
    </row>
    <row r="76" spans="1:14" x14ac:dyDescent="0.35">
      <c r="A76" s="40" t="s">
        <v>136</v>
      </c>
      <c r="B76" s="43">
        <f>Historicals!B212</f>
        <v>0.19</v>
      </c>
      <c r="C76" s="43">
        <f>Historicals!C212</f>
        <v>0.27</v>
      </c>
      <c r="D76" s="43">
        <f>Historicals!D212</f>
        <v>0.17</v>
      </c>
      <c r="E76" s="43">
        <f>Historicals!E212</f>
        <v>0.18</v>
      </c>
      <c r="F76" s="43">
        <f>Historicals!F212</f>
        <v>0.24</v>
      </c>
      <c r="G76" s="43">
        <f>Historicals!G212</f>
        <v>0.11</v>
      </c>
      <c r="H76" s="43">
        <f>Historicals!H212</f>
        <v>0.19</v>
      </c>
      <c r="I76" s="43">
        <f>Historicals!I212</f>
        <v>-0.13</v>
      </c>
      <c r="J76" s="43"/>
      <c r="K76" s="43"/>
      <c r="L76" s="43"/>
      <c r="M76" s="43"/>
      <c r="N76" s="43"/>
    </row>
    <row r="77" spans="1:14" x14ac:dyDescent="0.35">
      <c r="A77" s="40" t="s">
        <v>137</v>
      </c>
      <c r="B77" s="43" t="str">
        <f t="shared" ref="B77" si="184">+IFERROR(B75-B76,"nm")</f>
        <v>nm</v>
      </c>
      <c r="C77" s="43">
        <f>+IFERROR(C75-B76,"nm")</f>
        <v>4.4104988588196947E-2</v>
      </c>
      <c r="D77" s="43">
        <f t="shared" ref="D77:I77" si="185">+IFERROR(D75-D76,"nm")</f>
        <v>-5.058124174372533E-2</v>
      </c>
      <c r="E77" s="43">
        <f t="shared" si="185"/>
        <v>3.1706396034930362E-2</v>
      </c>
      <c r="F77" s="43">
        <f t="shared" si="185"/>
        <v>-3.0806388780677763E-2</v>
      </c>
      <c r="G77" s="43">
        <f t="shared" si="185"/>
        <v>-3.4130154639175361E-2</v>
      </c>
      <c r="H77" s="43">
        <f t="shared" si="185"/>
        <v>5.1203773019913246E-2</v>
      </c>
      <c r="I77" s="43">
        <f t="shared" si="185"/>
        <v>4.0373944511459592E-2</v>
      </c>
      <c r="J77" s="43"/>
      <c r="K77" s="43"/>
      <c r="L77" s="43"/>
      <c r="M77" s="43"/>
      <c r="N77" s="43"/>
    </row>
    <row r="78" spans="1:14" x14ac:dyDescent="0.35">
      <c r="A78" s="41" t="s">
        <v>113</v>
      </c>
      <c r="B78" s="52">
        <f>Historicals!B118</f>
        <v>2016</v>
      </c>
      <c r="C78" s="52">
        <f>Historicals!C118</f>
        <v>2599</v>
      </c>
      <c r="D78" s="52">
        <f>Historicals!D118</f>
        <v>2920</v>
      </c>
      <c r="E78" s="52">
        <f>Historicals!E118</f>
        <v>3496</v>
      </c>
      <c r="F78" s="52">
        <f>Historicals!F118</f>
        <v>4262</v>
      </c>
      <c r="G78" s="52">
        <f>Historicals!G118</f>
        <v>4635</v>
      </c>
      <c r="H78" s="52">
        <f>Historicals!H118</f>
        <v>5748</v>
      </c>
      <c r="I78" s="52">
        <f>Historicals!I118</f>
        <v>5416</v>
      </c>
      <c r="J78" s="3"/>
      <c r="K78" s="3"/>
      <c r="L78" s="3"/>
      <c r="M78" s="3"/>
      <c r="N78" s="3"/>
    </row>
    <row r="79" spans="1:14" x14ac:dyDescent="0.35">
      <c r="A79" s="40" t="s">
        <v>128</v>
      </c>
      <c r="B79" s="43" t="str">
        <f t="shared" ref="B79:C87" si="186">+IFERROR(B78/A78-1,"nm")</f>
        <v>nm</v>
      </c>
      <c r="C79" s="43">
        <f t="shared" ref="C79" si="187">+IFERROR(C78/B78-1,"nm")</f>
        <v>0.28918650793650791</v>
      </c>
      <c r="D79" s="43">
        <f t="shared" ref="D79" si="188">+IFERROR(D78/C78-1,"nm")</f>
        <v>0.12350904193920731</v>
      </c>
      <c r="E79" s="43">
        <f t="shared" ref="E79" si="189">+IFERROR(E78/D78-1,"nm")</f>
        <v>0.19726027397260282</v>
      </c>
      <c r="F79" s="43">
        <f t="shared" ref="F79" si="190">+IFERROR(F78/E78-1,"nm")</f>
        <v>0.21910755148741412</v>
      </c>
      <c r="G79" s="43">
        <f t="shared" ref="G79" si="191">+IFERROR(G78/F78-1,"nm")</f>
        <v>8.7517597372125833E-2</v>
      </c>
      <c r="H79" s="43">
        <f t="shared" ref="H79" si="192">+IFERROR(H78/G78-1,"nm")</f>
        <v>0.24012944983818763</v>
      </c>
      <c r="I79" s="43">
        <f t="shared" ref="I79" si="193">+IFERROR(I78/H78-1,"nm")</f>
        <v>-5.7759220598469052E-2</v>
      </c>
      <c r="J79" s="43"/>
      <c r="K79" s="43"/>
      <c r="L79" s="43"/>
      <c r="M79" s="43"/>
      <c r="N79" s="43"/>
    </row>
    <row r="80" spans="1:14" x14ac:dyDescent="0.35">
      <c r="A80" s="40" t="s">
        <v>136</v>
      </c>
      <c r="B80" s="43">
        <f>Historicals!B213</f>
        <v>0.28000000000000003</v>
      </c>
      <c r="C80" s="43">
        <f>Historicals!C213</f>
        <v>0.33</v>
      </c>
      <c r="D80" s="43">
        <f>Historicals!D213</f>
        <v>0.18</v>
      </c>
      <c r="E80" s="43">
        <f>Historicals!E213</f>
        <v>0.16</v>
      </c>
      <c r="F80" s="43">
        <f>Historicals!F213</f>
        <v>0.25</v>
      </c>
      <c r="G80" s="43">
        <f>Historicals!G213</f>
        <v>0.12</v>
      </c>
      <c r="H80" s="43">
        <f>Historicals!H213</f>
        <v>0.19</v>
      </c>
      <c r="I80" s="43">
        <f>Historicals!I213</f>
        <v>-0.1</v>
      </c>
      <c r="J80" s="43"/>
      <c r="K80" s="43"/>
      <c r="L80" s="43"/>
      <c r="M80" s="43"/>
      <c r="N80" s="43"/>
    </row>
    <row r="81" spans="1:14" x14ac:dyDescent="0.35">
      <c r="A81" s="40" t="s">
        <v>137</v>
      </c>
      <c r="B81" s="43" t="str">
        <f t="shared" ref="B81" si="194">+IFERROR(B79-B80,"nm")</f>
        <v>nm</v>
      </c>
      <c r="C81" s="43">
        <f>+IFERROR(C79-B80,"nm")</f>
        <v>9.1865079365078817E-3</v>
      </c>
      <c r="D81" s="43">
        <f t="shared" ref="D81:I81" si="195">+IFERROR(D79-D80,"nm")</f>
        <v>-5.6490958060792684E-2</v>
      </c>
      <c r="E81" s="43">
        <f t="shared" si="195"/>
        <v>3.7260273972602814E-2</v>
      </c>
      <c r="F81" s="43">
        <f t="shared" si="195"/>
        <v>-3.0892448512585879E-2</v>
      </c>
      <c r="G81" s="43">
        <f t="shared" si="195"/>
        <v>-3.2482402627874163E-2</v>
      </c>
      <c r="H81" s="43">
        <f t="shared" si="195"/>
        <v>5.0129449838187623E-2</v>
      </c>
      <c r="I81" s="43">
        <f t="shared" si="195"/>
        <v>4.2240779401530953E-2</v>
      </c>
      <c r="J81" s="43"/>
      <c r="K81" s="43"/>
      <c r="L81" s="43"/>
      <c r="M81" s="43"/>
      <c r="N81" s="43"/>
    </row>
    <row r="82" spans="1:14" x14ac:dyDescent="0.35">
      <c r="A82" s="41" t="s">
        <v>114</v>
      </c>
      <c r="B82" s="52">
        <f>Historicals!B119</f>
        <v>925</v>
      </c>
      <c r="C82" s="52">
        <f>Historicals!C119</f>
        <v>1055</v>
      </c>
      <c r="D82" s="52">
        <f>Historicals!D119</f>
        <v>1188</v>
      </c>
      <c r="E82" s="52">
        <f>Historicals!E119</f>
        <v>1508</v>
      </c>
      <c r="F82" s="52">
        <f>Historicals!F119</f>
        <v>1808</v>
      </c>
      <c r="G82" s="52">
        <f>Historicals!G119</f>
        <v>1896</v>
      </c>
      <c r="H82" s="52">
        <f>Historicals!H119</f>
        <v>2347</v>
      </c>
      <c r="I82" s="52">
        <f>Historicals!I119</f>
        <v>1938</v>
      </c>
      <c r="J82" s="3"/>
      <c r="K82" s="3"/>
      <c r="L82" s="3"/>
      <c r="M82" s="3"/>
      <c r="N82" s="3"/>
    </row>
    <row r="83" spans="1:14" x14ac:dyDescent="0.35">
      <c r="A83" s="40" t="s">
        <v>128</v>
      </c>
      <c r="B83" s="43" t="str">
        <f t="shared" si="186"/>
        <v>nm</v>
      </c>
      <c r="C83" s="43">
        <f t="shared" ref="C83" si="196">+IFERROR(C82/B82-1,"nm")</f>
        <v>0.14054054054054044</v>
      </c>
      <c r="D83" s="43">
        <f t="shared" ref="D83" si="197">+IFERROR(D82/C82-1,"nm")</f>
        <v>0.12606635071090055</v>
      </c>
      <c r="E83" s="43">
        <f t="shared" ref="E83" si="198">+IFERROR(E82/D82-1,"nm")</f>
        <v>0.26936026936026947</v>
      </c>
      <c r="F83" s="43">
        <f t="shared" ref="F83" si="199">+IFERROR(F82/E82-1,"nm")</f>
        <v>0.19893899204244025</v>
      </c>
      <c r="G83" s="43">
        <f t="shared" ref="G83" si="200">+IFERROR(G82/F82-1,"nm")</f>
        <v>4.8672566371681381E-2</v>
      </c>
      <c r="H83" s="43">
        <f t="shared" ref="H83" si="201">+IFERROR(H82/G82-1,"nm")</f>
        <v>0.2378691983122363</v>
      </c>
      <c r="I83" s="43">
        <f t="shared" ref="I83" si="202">+IFERROR(I82/H82-1,"nm")</f>
        <v>-0.17426501917341286</v>
      </c>
      <c r="J83" s="43"/>
      <c r="K83" s="43"/>
      <c r="L83" s="43"/>
      <c r="M83" s="43"/>
      <c r="N83" s="43"/>
    </row>
    <row r="84" spans="1:14" x14ac:dyDescent="0.35">
      <c r="A84" s="40" t="s">
        <v>136</v>
      </c>
      <c r="B84" s="43">
        <f>Historicals!B214</f>
        <v>7.0000000000000007E-2</v>
      </c>
      <c r="C84" s="43">
        <f>Historicals!C214</f>
        <v>0.17</v>
      </c>
      <c r="D84" s="43">
        <f>Historicals!D214</f>
        <v>0.18</v>
      </c>
      <c r="E84" s="43">
        <f>Historicals!E214</f>
        <v>0.23</v>
      </c>
      <c r="F84" s="43">
        <f>Historicals!F214</f>
        <v>0.23</v>
      </c>
      <c r="G84" s="43">
        <f>Historicals!G214</f>
        <v>0.08</v>
      </c>
      <c r="H84" s="43">
        <f>Historicals!H214</f>
        <v>0.19</v>
      </c>
      <c r="I84" s="43">
        <f>Historicals!I214</f>
        <v>-0.21</v>
      </c>
      <c r="J84" s="43"/>
      <c r="K84" s="43"/>
      <c r="L84" s="43"/>
      <c r="M84" s="43"/>
      <c r="N84" s="43"/>
    </row>
    <row r="85" spans="1:14" x14ac:dyDescent="0.35">
      <c r="A85" s="40" t="s">
        <v>137</v>
      </c>
      <c r="B85" s="43" t="str">
        <f t="shared" ref="B85" si="203">+IFERROR(B83-B84,"nm")</f>
        <v>nm</v>
      </c>
      <c r="C85" s="43">
        <f>+IFERROR(C83-B84,"nm")</f>
        <v>7.0540540540540431E-2</v>
      </c>
      <c r="D85" s="43">
        <f t="shared" ref="D85:I85" si="204">+IFERROR(D83-D84,"nm")</f>
        <v>-5.3933649289099439E-2</v>
      </c>
      <c r="E85" s="43">
        <f t="shared" si="204"/>
        <v>3.9360269360269456E-2</v>
      </c>
      <c r="F85" s="43">
        <f t="shared" si="204"/>
        <v>-3.1061007957559755E-2</v>
      </c>
      <c r="G85" s="43">
        <f t="shared" si="204"/>
        <v>-3.1327433628318621E-2</v>
      </c>
      <c r="H85" s="43">
        <f t="shared" si="204"/>
        <v>4.7869198312236294E-2</v>
      </c>
      <c r="I85" s="43">
        <f t="shared" si="204"/>
        <v>3.5734980826587132E-2</v>
      </c>
      <c r="J85" s="43"/>
      <c r="K85" s="43"/>
      <c r="L85" s="43"/>
      <c r="M85" s="43"/>
      <c r="N85" s="43"/>
    </row>
    <row r="86" spans="1:14" x14ac:dyDescent="0.35">
      <c r="A86" s="41" t="s">
        <v>115</v>
      </c>
      <c r="B86" s="3">
        <f t="shared" ref="B86:I86" si="205">B74-B78-B82</f>
        <v>126</v>
      </c>
      <c r="C86" s="3">
        <f t="shared" si="205"/>
        <v>131</v>
      </c>
      <c r="D86" s="3">
        <f t="shared" si="205"/>
        <v>129</v>
      </c>
      <c r="E86" s="3">
        <f t="shared" si="205"/>
        <v>130</v>
      </c>
      <c r="F86" s="3">
        <f t="shared" si="205"/>
        <v>138</v>
      </c>
      <c r="G86" s="3">
        <f t="shared" si="205"/>
        <v>148</v>
      </c>
      <c r="H86" s="3">
        <f t="shared" si="205"/>
        <v>195</v>
      </c>
      <c r="I86" s="3">
        <f t="shared" si="205"/>
        <v>193</v>
      </c>
      <c r="J86" s="3"/>
      <c r="K86" s="3"/>
      <c r="L86" s="3"/>
      <c r="M86" s="3"/>
      <c r="N86" s="3"/>
    </row>
    <row r="87" spans="1:14" x14ac:dyDescent="0.35">
      <c r="A87" s="40" t="s">
        <v>128</v>
      </c>
      <c r="B87" s="43" t="str">
        <f t="shared" si="186"/>
        <v>nm</v>
      </c>
      <c r="C87" s="43">
        <f t="shared" si="186"/>
        <v>3.9682539682539764E-2</v>
      </c>
      <c r="D87" s="43">
        <f t="shared" ref="D87" si="206">+IFERROR(D86/C86-1,"nm")</f>
        <v>-1.5267175572519109E-2</v>
      </c>
      <c r="E87" s="43">
        <f t="shared" ref="E87" si="207">+IFERROR(E86/D86-1,"nm")</f>
        <v>7.7519379844961378E-3</v>
      </c>
      <c r="F87" s="43">
        <f t="shared" ref="F87" si="208">+IFERROR(F86/E86-1,"nm")</f>
        <v>6.1538461538461542E-2</v>
      </c>
      <c r="G87" s="43">
        <f t="shared" ref="G87" si="209">+IFERROR(G86/F86-1,"nm")</f>
        <v>7.2463768115942129E-2</v>
      </c>
      <c r="H87" s="43">
        <f t="shared" ref="H87" si="210">+IFERROR(H86/G86-1,"nm")</f>
        <v>0.31756756756756754</v>
      </c>
      <c r="I87" s="43">
        <f t="shared" ref="I87" si="211">+IFERROR(I86/H86-1,"nm")</f>
        <v>-1.025641025641022E-2</v>
      </c>
      <c r="J87" s="43"/>
      <c r="K87" s="43"/>
      <c r="L87" s="43"/>
      <c r="M87" s="43"/>
      <c r="N87" s="43"/>
    </row>
    <row r="88" spans="1:14" x14ac:dyDescent="0.35">
      <c r="A88" s="40" t="s">
        <v>136</v>
      </c>
      <c r="B88" s="43">
        <f>Historicals!B215</f>
        <v>0.01</v>
      </c>
      <c r="C88" s="43">
        <f>Historicals!C215</f>
        <v>7.0000000000000007E-2</v>
      </c>
      <c r="D88" s="43">
        <f>Historicals!D215</f>
        <v>0.03</v>
      </c>
      <c r="E88" s="43">
        <f>Historicals!E215</f>
        <v>-0.01</v>
      </c>
      <c r="F88" s="43">
        <f>Historicals!F215</f>
        <v>0.08</v>
      </c>
      <c r="G88" s="43">
        <f>Historicals!G215</f>
        <v>0.11</v>
      </c>
      <c r="H88" s="43">
        <f>Historicals!H215</f>
        <v>0.26</v>
      </c>
      <c r="I88" s="43">
        <f>Historicals!I215</f>
        <v>-0.06</v>
      </c>
      <c r="J88" s="43"/>
      <c r="K88" s="43"/>
      <c r="L88" s="43"/>
      <c r="M88" s="43"/>
      <c r="N88" s="43"/>
    </row>
    <row r="89" spans="1:14" x14ac:dyDescent="0.35">
      <c r="A89" s="40" t="s">
        <v>137</v>
      </c>
      <c r="B89" s="43" t="str">
        <f t="shared" ref="B89" si="212">+IFERROR(B87-B88,"nm")</f>
        <v>nm</v>
      </c>
      <c r="C89" s="43">
        <f>+IFERROR(C87-B88,"nm")</f>
        <v>2.9682539682539762E-2</v>
      </c>
      <c r="D89" s="43">
        <f t="shared" ref="D89:I89" si="213">+IFERROR(D87-D88,"nm")</f>
        <v>-4.5267175572519108E-2</v>
      </c>
      <c r="E89" s="43">
        <f t="shared" si="213"/>
        <v>1.775193798449614E-2</v>
      </c>
      <c r="F89" s="43">
        <f t="shared" si="213"/>
        <v>-1.846153846153846E-2</v>
      </c>
      <c r="G89" s="43">
        <f t="shared" si="213"/>
        <v>-3.7536231884057872E-2</v>
      </c>
      <c r="H89" s="43">
        <f t="shared" si="213"/>
        <v>5.7567567567567535E-2</v>
      </c>
      <c r="I89" s="43">
        <f t="shared" si="213"/>
        <v>4.9743589743589778E-2</v>
      </c>
      <c r="J89" s="43"/>
      <c r="K89" s="43"/>
      <c r="L89" s="43"/>
      <c r="M89" s="43"/>
      <c r="N89" s="43"/>
    </row>
    <row r="90" spans="1:14" x14ac:dyDescent="0.35">
      <c r="A90" s="9" t="s">
        <v>129</v>
      </c>
      <c r="B90" s="44">
        <f t="shared" ref="B90:D90" si="214">+B96+B93</f>
        <v>1039</v>
      </c>
      <c r="C90" s="44">
        <f t="shared" si="214"/>
        <v>1420</v>
      </c>
      <c r="D90" s="44">
        <f t="shared" si="214"/>
        <v>1561</v>
      </c>
      <c r="E90" s="44">
        <f t="shared" ref="E90:I90" si="215">+E96+E93</f>
        <v>1863</v>
      </c>
      <c r="F90" s="44">
        <f t="shared" si="215"/>
        <v>2426</v>
      </c>
      <c r="G90" s="44">
        <f t="shared" si="215"/>
        <v>2534</v>
      </c>
      <c r="H90" s="44">
        <f t="shared" si="215"/>
        <v>3289</v>
      </c>
      <c r="I90" s="44">
        <f t="shared" si="215"/>
        <v>2406</v>
      </c>
      <c r="J90" s="44"/>
      <c r="K90" s="44"/>
      <c r="L90" s="44"/>
      <c r="M90" s="44"/>
      <c r="N90" s="44"/>
    </row>
    <row r="91" spans="1:14" x14ac:dyDescent="0.35">
      <c r="A91" s="42" t="s">
        <v>128</v>
      </c>
      <c r="B91" s="43" t="str">
        <f t="shared" ref="B91" si="216">+IFERROR(B90/A90-1,"nm")</f>
        <v>nm</v>
      </c>
      <c r="C91" s="43">
        <f t="shared" ref="C91" si="217">+IFERROR(C90/B90-1,"nm")</f>
        <v>0.36669874879692022</v>
      </c>
      <c r="D91" s="43">
        <f t="shared" ref="D91" si="218">+IFERROR(D90/C90-1,"nm")</f>
        <v>9.9295774647887303E-2</v>
      </c>
      <c r="E91" s="43">
        <f t="shared" ref="E91" si="219">+IFERROR(E90/D90-1,"nm")</f>
        <v>0.19346572709801402</v>
      </c>
      <c r="F91" s="43">
        <f t="shared" ref="F91" si="220">+IFERROR(F90/E90-1,"nm")</f>
        <v>0.3022007514761138</v>
      </c>
      <c r="G91" s="43">
        <f t="shared" ref="G91" si="221">+IFERROR(G90/F90-1,"nm")</f>
        <v>4.4517724649629109E-2</v>
      </c>
      <c r="H91" s="43">
        <f t="shared" ref="H91" si="222">+IFERROR(H90/G90-1,"nm")</f>
        <v>0.29794790844514596</v>
      </c>
      <c r="I91" s="43">
        <f t="shared" ref="I91" si="223">+IFERROR(I90/H90-1,"nm")</f>
        <v>-0.26847065977500761</v>
      </c>
      <c r="J91" s="43"/>
      <c r="K91" s="43"/>
      <c r="L91" s="43"/>
      <c r="M91" s="43"/>
      <c r="N91" s="43"/>
    </row>
    <row r="92" spans="1:14" x14ac:dyDescent="0.35">
      <c r="A92" s="42" t="s">
        <v>130</v>
      </c>
      <c r="B92" s="43">
        <f>+IFERROR(B90/B$74,"nm")</f>
        <v>0.33876752526899251</v>
      </c>
      <c r="C92" s="43">
        <f t="shared" ref="C92:I92" si="224">+IFERROR(C90/C$74,"nm")</f>
        <v>0.37516512549537651</v>
      </c>
      <c r="D92" s="43">
        <f t="shared" si="224"/>
        <v>0.36842105263157893</v>
      </c>
      <c r="E92" s="43">
        <f t="shared" si="224"/>
        <v>0.36287495130502534</v>
      </c>
      <c r="F92" s="43">
        <f t="shared" si="224"/>
        <v>0.3907860824742268</v>
      </c>
      <c r="G92" s="43">
        <f t="shared" si="224"/>
        <v>0.37939811349004343</v>
      </c>
      <c r="H92" s="43">
        <f t="shared" si="224"/>
        <v>0.39674306393244874</v>
      </c>
      <c r="I92" s="43">
        <f t="shared" si="224"/>
        <v>0.31880217304889358</v>
      </c>
      <c r="J92" s="43"/>
      <c r="K92" s="43"/>
      <c r="L92" s="43"/>
      <c r="M92" s="43"/>
      <c r="N92" s="43"/>
    </row>
    <row r="93" spans="1:14" x14ac:dyDescent="0.35">
      <c r="A93" s="9" t="s">
        <v>131</v>
      </c>
      <c r="B93" s="9">
        <f>Historicals!B193</f>
        <v>46</v>
      </c>
      <c r="C93" s="9">
        <f>Historicals!C193</f>
        <v>48</v>
      </c>
      <c r="D93" s="9">
        <f>Historicals!D193</f>
        <v>54</v>
      </c>
      <c r="E93" s="9">
        <f>Historicals!E193</f>
        <v>56</v>
      </c>
      <c r="F93" s="9">
        <f>Historicals!F193</f>
        <v>50</v>
      </c>
      <c r="G93" s="9">
        <f>Historicals!G193</f>
        <v>44</v>
      </c>
      <c r="H93" s="9">
        <f>Historicals!H193</f>
        <v>46</v>
      </c>
      <c r="I93" s="9">
        <f>Historicals!I193</f>
        <v>41</v>
      </c>
      <c r="J93" s="9"/>
      <c r="K93" s="9"/>
      <c r="L93" s="9"/>
      <c r="M93" s="9"/>
      <c r="N93" s="9"/>
    </row>
    <row r="94" spans="1:14" x14ac:dyDescent="0.35">
      <c r="A94" s="42" t="s">
        <v>128</v>
      </c>
      <c r="B94" s="43" t="str">
        <f t="shared" ref="B94" si="225">+IFERROR(B93/A93-1,"nm")</f>
        <v>nm</v>
      </c>
      <c r="C94" s="43">
        <f t="shared" ref="C94" si="226">+IFERROR(C93/B93-1,"nm")</f>
        <v>4.3478260869565188E-2</v>
      </c>
      <c r="D94" s="43">
        <f t="shared" ref="D94" si="227">+IFERROR(D93/C93-1,"nm")</f>
        <v>0.125</v>
      </c>
      <c r="E94" s="43">
        <f t="shared" ref="E94" si="228">+IFERROR(E93/D93-1,"nm")</f>
        <v>3.7037037037036979E-2</v>
      </c>
      <c r="F94" s="43">
        <f t="shared" ref="F94" si="229">+IFERROR(F93/E93-1,"nm")</f>
        <v>-0.1071428571428571</v>
      </c>
      <c r="G94" s="43">
        <f t="shared" ref="G94" si="230">+IFERROR(G93/F93-1,"nm")</f>
        <v>-0.12</v>
      </c>
      <c r="H94" s="43">
        <f t="shared" ref="H94" si="231">+IFERROR(H93/G93-1,"nm")</f>
        <v>4.5454545454545414E-2</v>
      </c>
      <c r="I94" s="43">
        <f t="shared" ref="I94" si="232">+IFERROR(I93/H93-1,"nm")</f>
        <v>-0.10869565217391308</v>
      </c>
      <c r="J94" s="43"/>
      <c r="K94" s="43"/>
      <c r="L94" s="43"/>
      <c r="M94" s="43"/>
      <c r="N94" s="43"/>
    </row>
    <row r="95" spans="1:14" x14ac:dyDescent="0.35">
      <c r="A95" s="42" t="s">
        <v>132</v>
      </c>
      <c r="B95" s="43">
        <f>+IFERROR(B93/B$74,"nm")</f>
        <v>1.4998369742419302E-2</v>
      </c>
      <c r="C95" s="43">
        <f t="shared" ref="C95:I95" si="233">+IFERROR(C93/C$74,"nm")</f>
        <v>1.2681638044914135E-2</v>
      </c>
      <c r="D95" s="43">
        <f t="shared" si="233"/>
        <v>1.2744866650932263E-2</v>
      </c>
      <c r="E95" s="43">
        <f t="shared" si="233"/>
        <v>1.090767432800935E-2</v>
      </c>
      <c r="F95" s="43">
        <f t="shared" si="233"/>
        <v>8.0541237113402053E-3</v>
      </c>
      <c r="G95" s="43">
        <f t="shared" si="233"/>
        <v>6.5878125467884411E-3</v>
      </c>
      <c r="H95" s="43">
        <f t="shared" si="233"/>
        <v>5.5488540410132689E-3</v>
      </c>
      <c r="I95" s="43">
        <f t="shared" si="233"/>
        <v>5.4326222340002651E-3</v>
      </c>
      <c r="J95" s="43"/>
      <c r="K95" s="43"/>
      <c r="L95" s="43"/>
      <c r="M95" s="43"/>
      <c r="N95" s="43"/>
    </row>
    <row r="96" spans="1:14" x14ac:dyDescent="0.35">
      <c r="A96" s="9" t="s">
        <v>133</v>
      </c>
      <c r="B96" s="9">
        <f>+Historicals!B154</f>
        <v>993</v>
      </c>
      <c r="C96" s="9">
        <f>+Historicals!C154</f>
        <v>1372</v>
      </c>
      <c r="D96" s="9">
        <f>+Historicals!D154</f>
        <v>1507</v>
      </c>
      <c r="E96" s="9">
        <f>+Historicals!E154</f>
        <v>1807</v>
      </c>
      <c r="F96" s="9">
        <f>+Historicals!F154</f>
        <v>2376</v>
      </c>
      <c r="G96" s="9">
        <f>+Historicals!G154</f>
        <v>2490</v>
      </c>
      <c r="H96" s="9">
        <f>+Historicals!H154</f>
        <v>3243</v>
      </c>
      <c r="I96" s="9">
        <f>+Historicals!I154</f>
        <v>2365</v>
      </c>
      <c r="J96" s="9"/>
      <c r="K96" s="9"/>
      <c r="L96" s="9"/>
      <c r="M96" s="9"/>
      <c r="N96" s="9"/>
    </row>
    <row r="97" spans="1:14" x14ac:dyDescent="0.35">
      <c r="A97" s="42" t="s">
        <v>128</v>
      </c>
      <c r="B97" s="43" t="str">
        <f t="shared" ref="B97" si="234">+IFERROR(B96/A96-1,"nm")</f>
        <v>nm</v>
      </c>
      <c r="C97" s="43">
        <f t="shared" ref="C97" si="235">+IFERROR(C96/B96-1,"nm")</f>
        <v>0.38167170191339372</v>
      </c>
      <c r="D97" s="43">
        <f t="shared" ref="D97" si="236">+IFERROR(D96/C96-1,"nm")</f>
        <v>9.8396501457725938E-2</v>
      </c>
      <c r="E97" s="43">
        <f t="shared" ref="E97" si="237">+IFERROR(E96/D96-1,"nm")</f>
        <v>0.19907100199071004</v>
      </c>
      <c r="F97" s="43">
        <f t="shared" ref="F97" si="238">+IFERROR(F96/E96-1,"nm")</f>
        <v>0.31488655229662421</v>
      </c>
      <c r="G97" s="43">
        <f t="shared" ref="G97" si="239">+IFERROR(G96/F96-1,"nm")</f>
        <v>4.7979797979798011E-2</v>
      </c>
      <c r="H97" s="43">
        <f t="shared" ref="H97" si="240">+IFERROR(H96/G96-1,"nm")</f>
        <v>0.30240963855421676</v>
      </c>
      <c r="I97" s="43">
        <f t="shared" ref="I97" si="241">+IFERROR(I96/H96-1,"nm")</f>
        <v>-0.27073697193956214</v>
      </c>
      <c r="J97" s="43"/>
      <c r="K97" s="43"/>
      <c r="L97" s="43"/>
      <c r="M97" s="43"/>
      <c r="N97" s="43"/>
    </row>
    <row r="98" spans="1:14" x14ac:dyDescent="0.35">
      <c r="A98" s="42" t="s">
        <v>130</v>
      </c>
      <c r="B98" s="43">
        <f>+IFERROR(B96/B$74,"nm")</f>
        <v>0.3237691555265732</v>
      </c>
      <c r="C98" s="43">
        <f t="shared" ref="C98:I98" si="242">+IFERROR(C96/C$74,"nm")</f>
        <v>0.36248348745046233</v>
      </c>
      <c r="D98" s="43">
        <f t="shared" si="242"/>
        <v>0.35567618598064671</v>
      </c>
      <c r="E98" s="43">
        <f t="shared" si="242"/>
        <v>0.35196727697701596</v>
      </c>
      <c r="F98" s="43">
        <f t="shared" si="242"/>
        <v>0.38273195876288657</v>
      </c>
      <c r="G98" s="43">
        <f t="shared" si="242"/>
        <v>0.37281030094325496</v>
      </c>
      <c r="H98" s="43">
        <f t="shared" si="242"/>
        <v>0.39119420989143544</v>
      </c>
      <c r="I98" s="43">
        <f t="shared" si="242"/>
        <v>0.31336955081489332</v>
      </c>
      <c r="J98" s="43"/>
      <c r="K98" s="43"/>
      <c r="L98" s="43"/>
      <c r="M98" s="43"/>
      <c r="N98" s="43"/>
    </row>
    <row r="99" spans="1:14" x14ac:dyDescent="0.35">
      <c r="A99" s="9" t="s">
        <v>134</v>
      </c>
      <c r="B99" s="9">
        <f>+Historicals!B181</f>
        <v>69</v>
      </c>
      <c r="C99" s="9">
        <f>+Historicals!C181</f>
        <v>44</v>
      </c>
      <c r="D99" s="9">
        <f>+Historicals!D181</f>
        <v>51</v>
      </c>
      <c r="E99" s="9">
        <f>+Historicals!E181</f>
        <v>76</v>
      </c>
      <c r="F99" s="9">
        <f>+Historicals!F181</f>
        <v>49</v>
      </c>
      <c r="G99" s="9">
        <f>+Historicals!G181</f>
        <v>28</v>
      </c>
      <c r="H99" s="9">
        <f>+Historicals!H181</f>
        <v>94</v>
      </c>
      <c r="I99" s="9">
        <f>+Historicals!I181</f>
        <v>78</v>
      </c>
      <c r="J99" s="9"/>
      <c r="K99" s="9"/>
      <c r="L99" s="9"/>
      <c r="M99" s="9"/>
      <c r="N99" s="9"/>
    </row>
    <row r="100" spans="1:14" x14ac:dyDescent="0.35">
      <c r="A100" s="42" t="s">
        <v>128</v>
      </c>
      <c r="B100" s="43" t="str">
        <f t="shared" ref="B100" si="243">+IFERROR(B99/A99-1,"nm")</f>
        <v>nm</v>
      </c>
      <c r="C100" s="43">
        <f t="shared" ref="C100" si="244">+IFERROR(C99/B99-1,"nm")</f>
        <v>-0.3623188405797102</v>
      </c>
      <c r="D100" s="43">
        <f t="shared" ref="D100" si="245">+IFERROR(D99/C99-1,"nm")</f>
        <v>0.15909090909090917</v>
      </c>
      <c r="E100" s="43">
        <f t="shared" ref="E100" si="246">+IFERROR(E99/D99-1,"nm")</f>
        <v>0.49019607843137258</v>
      </c>
      <c r="F100" s="43">
        <f t="shared" ref="F100" si="247">+IFERROR(F99/E99-1,"nm")</f>
        <v>-0.35526315789473684</v>
      </c>
      <c r="G100" s="43">
        <f t="shared" ref="G100" si="248">+IFERROR(G99/F99-1,"nm")</f>
        <v>-0.4285714285714286</v>
      </c>
      <c r="H100" s="43">
        <f t="shared" ref="H100" si="249">+IFERROR(H99/G99-1,"nm")</f>
        <v>2.3571428571428572</v>
      </c>
      <c r="I100" s="43">
        <f t="shared" ref="I100" si="250">+IFERROR(I99/H99-1,"nm")</f>
        <v>-0.17021276595744683</v>
      </c>
      <c r="J100" s="43"/>
      <c r="K100" s="43"/>
      <c r="L100" s="43"/>
      <c r="M100" s="43"/>
      <c r="N100" s="43"/>
    </row>
    <row r="101" spans="1:14" x14ac:dyDescent="0.35">
      <c r="A101" s="42" t="s">
        <v>132</v>
      </c>
      <c r="B101" s="43">
        <f>+IFERROR(B99/B$74,"nm")</f>
        <v>2.2497554613628953E-2</v>
      </c>
      <c r="C101" s="43">
        <f t="shared" ref="C101:I101" si="251">+IFERROR(C99/C$74,"nm")</f>
        <v>1.1624834874504624E-2</v>
      </c>
      <c r="D101" s="43">
        <f t="shared" si="251"/>
        <v>1.2036818503658248E-2</v>
      </c>
      <c r="E101" s="43">
        <f t="shared" si="251"/>
        <v>1.4803272302298403E-2</v>
      </c>
      <c r="F101" s="43">
        <f t="shared" si="251"/>
        <v>7.8930412371134018E-3</v>
      </c>
      <c r="G101" s="43">
        <f t="shared" si="251"/>
        <v>4.1922443479562805E-3</v>
      </c>
      <c r="H101" s="43">
        <f t="shared" si="251"/>
        <v>1.1338962605548853E-2</v>
      </c>
      <c r="I101" s="43">
        <f t="shared" si="251"/>
        <v>1.0335232542732211E-2</v>
      </c>
      <c r="J101" s="43"/>
      <c r="K101" s="43"/>
      <c r="L101" s="43"/>
      <c r="M101" s="43"/>
      <c r="N101" s="43"/>
    </row>
    <row r="102" spans="1:14" x14ac:dyDescent="0.35">
      <c r="A102" s="39" t="s">
        <v>106</v>
      </c>
      <c r="B102" s="39"/>
      <c r="C102" s="39"/>
      <c r="D102" s="39"/>
      <c r="E102" s="39"/>
      <c r="F102" s="39"/>
      <c r="G102" s="39"/>
      <c r="H102" s="39"/>
      <c r="I102" s="39"/>
      <c r="J102" s="35"/>
      <c r="K102" s="35"/>
      <c r="L102" s="35"/>
      <c r="M102" s="35"/>
      <c r="N102" s="35"/>
    </row>
    <row r="103" spans="1:14" x14ac:dyDescent="0.35">
      <c r="A103" s="9" t="s">
        <v>135</v>
      </c>
      <c r="B103" s="9">
        <f>Historicals!B121</f>
        <v>0</v>
      </c>
      <c r="C103" s="9">
        <f>Historicals!C121</f>
        <v>0</v>
      </c>
      <c r="D103" s="9">
        <f>Historicals!D121</f>
        <v>0</v>
      </c>
      <c r="E103" s="9">
        <f>Historicals!E121</f>
        <v>5166</v>
      </c>
      <c r="F103" s="9">
        <f>Historicals!F121</f>
        <v>5254</v>
      </c>
      <c r="G103" s="9">
        <f>Historicals!G121</f>
        <v>5028</v>
      </c>
      <c r="H103" s="9">
        <f>Historicals!H121</f>
        <v>5343</v>
      </c>
      <c r="I103" s="9">
        <f>Historicals!I121</f>
        <v>5955</v>
      </c>
      <c r="J103" s="9"/>
      <c r="K103" s="9"/>
      <c r="L103" s="9"/>
      <c r="M103" s="9"/>
      <c r="N103" s="9"/>
    </row>
    <row r="104" spans="1:14" x14ac:dyDescent="0.35">
      <c r="A104" s="40" t="s">
        <v>128</v>
      </c>
      <c r="B104" s="43" t="str">
        <f t="shared" ref="B104" si="252">+IFERROR(B103/A103-1,"nm")</f>
        <v>nm</v>
      </c>
      <c r="C104" s="43" t="str">
        <f t="shared" ref="C104" si="253">+IFERROR(C103/B103-1,"nm")</f>
        <v>nm</v>
      </c>
      <c r="D104" s="43" t="str">
        <f t="shared" ref="D104" si="254">+IFERROR(D103/C103-1,"nm")</f>
        <v>nm</v>
      </c>
      <c r="E104" s="43" t="str">
        <f t="shared" ref="E104" si="255">+IFERROR(E103/D103-1,"nm")</f>
        <v>nm</v>
      </c>
      <c r="F104" s="43">
        <f t="shared" ref="F104" si="256">+IFERROR(F103/E103-1,"nm")</f>
        <v>1.7034456058846237E-2</v>
      </c>
      <c r="G104" s="43">
        <f t="shared" ref="G104" si="257">+IFERROR(G103/F103-1,"nm")</f>
        <v>-4.3014845831747195E-2</v>
      </c>
      <c r="H104" s="43">
        <f t="shared" ref="H104" si="258">+IFERROR(H103/G103-1,"nm")</f>
        <v>6.2649164677804237E-2</v>
      </c>
      <c r="I104" s="43">
        <f t="shared" ref="I104" si="259">+IFERROR(I103/H103-1,"nm")</f>
        <v>0.11454239191465465</v>
      </c>
      <c r="J104" s="43"/>
      <c r="K104" s="43"/>
      <c r="L104" s="43"/>
      <c r="M104" s="43"/>
      <c r="N104" s="43"/>
    </row>
    <row r="105" spans="1:14" x14ac:dyDescent="0.35">
      <c r="A105" s="40" t="s">
        <v>136</v>
      </c>
      <c r="B105" s="43">
        <f>Historicals!B216</f>
        <v>0</v>
      </c>
      <c r="C105" s="43">
        <f>Historicals!C216</f>
        <v>0</v>
      </c>
      <c r="D105" s="43">
        <f>Historicals!D216</f>
        <v>0.13</v>
      </c>
      <c r="E105" s="43">
        <f>Historicals!E216</f>
        <v>0.1</v>
      </c>
      <c r="F105" s="43">
        <f>Historicals!F216</f>
        <v>0.13</v>
      </c>
      <c r="G105" s="43">
        <f>Historicals!G216</f>
        <v>0.01</v>
      </c>
      <c r="H105" s="43">
        <f>Historicals!H216</f>
        <v>0.08</v>
      </c>
      <c r="I105" s="43">
        <f>Historicals!I216</f>
        <v>0.16</v>
      </c>
      <c r="J105" s="43"/>
      <c r="K105" s="43"/>
      <c r="L105" s="43"/>
      <c r="M105" s="43"/>
      <c r="N105" s="43"/>
    </row>
    <row r="106" spans="1:14" x14ac:dyDescent="0.35">
      <c r="A106" s="40" t="s">
        <v>137</v>
      </c>
      <c r="B106" s="43" t="str">
        <f t="shared" ref="B106:D106" si="260">+IFERROR(B104-B105,"nm")</f>
        <v>nm</v>
      </c>
      <c r="C106" s="43" t="str">
        <f t="shared" si="260"/>
        <v>nm</v>
      </c>
      <c r="D106" s="43" t="str">
        <f t="shared" si="260"/>
        <v>nm</v>
      </c>
      <c r="E106" s="43" t="str">
        <f t="shared" ref="E106:H106" si="261">+IFERROR(E104-E105,"nm")</f>
        <v>nm</v>
      </c>
      <c r="F106" s="43">
        <f t="shared" si="261"/>
        <v>-0.11296554394115377</v>
      </c>
      <c r="G106" s="43">
        <f t="shared" si="261"/>
        <v>-5.3014845831747197E-2</v>
      </c>
      <c r="H106" s="43">
        <f t="shared" si="261"/>
        <v>-1.7350835322195765E-2</v>
      </c>
      <c r="I106" s="43">
        <f>+IFERROR(I104-I105,"nm")</f>
        <v>-4.5457608085345352E-2</v>
      </c>
      <c r="J106" s="43"/>
      <c r="K106" s="43"/>
      <c r="L106" s="43"/>
      <c r="M106" s="43"/>
      <c r="N106" s="43"/>
    </row>
    <row r="107" spans="1:14" x14ac:dyDescent="0.35">
      <c r="A107" s="41" t="s">
        <v>113</v>
      </c>
      <c r="B107" s="3">
        <f>Historicals!B122</f>
        <v>0</v>
      </c>
      <c r="C107" s="3">
        <f>Historicals!C122</f>
        <v>0</v>
      </c>
      <c r="D107" s="3">
        <f>Historicals!D122</f>
        <v>0</v>
      </c>
      <c r="E107" s="3">
        <f>Historicals!E122</f>
        <v>3575</v>
      </c>
      <c r="F107" s="3">
        <f>Historicals!F122</f>
        <v>3622</v>
      </c>
      <c r="G107" s="3">
        <f>Historicals!G122</f>
        <v>3449</v>
      </c>
      <c r="H107" s="3">
        <f>Historicals!H122</f>
        <v>3659</v>
      </c>
      <c r="I107" s="3">
        <f>Historicals!I122</f>
        <v>4111</v>
      </c>
      <c r="J107" s="3"/>
      <c r="K107" s="3"/>
      <c r="L107" s="3"/>
      <c r="M107" s="3"/>
      <c r="N107" s="3"/>
    </row>
    <row r="108" spans="1:14" x14ac:dyDescent="0.35">
      <c r="A108" s="40" t="s">
        <v>128</v>
      </c>
      <c r="B108" s="43" t="str">
        <f t="shared" ref="B108" si="262">+IFERROR(B107/A107-1,"nm")</f>
        <v>nm</v>
      </c>
      <c r="C108" s="43" t="str">
        <f t="shared" ref="C108" si="263">+IFERROR(C107/B107-1,"nm")</f>
        <v>nm</v>
      </c>
      <c r="D108" s="43" t="str">
        <f t="shared" ref="D108" si="264">+IFERROR(D107/C107-1,"nm")</f>
        <v>nm</v>
      </c>
      <c r="E108" s="43" t="str">
        <f t="shared" ref="E108" si="265">+IFERROR(E107/D107-1,"nm")</f>
        <v>nm</v>
      </c>
      <c r="F108" s="43">
        <f t="shared" ref="F108" si="266">+IFERROR(F107/E107-1,"nm")</f>
        <v>1.3146853146853044E-2</v>
      </c>
      <c r="G108" s="43">
        <f t="shared" ref="G108" si="267">+IFERROR(G107/F107-1,"nm")</f>
        <v>-4.7763666482606326E-2</v>
      </c>
      <c r="H108" s="43">
        <f t="shared" ref="H108" si="268">+IFERROR(H107/G107-1,"nm")</f>
        <v>6.0887213685126174E-2</v>
      </c>
      <c r="I108" s="43">
        <f>+IFERROR(I107/H107-1,"nm")</f>
        <v>0.12353101940420874</v>
      </c>
      <c r="J108" s="43"/>
      <c r="K108" s="43"/>
      <c r="L108" s="43"/>
      <c r="M108" s="43"/>
      <c r="N108" s="43"/>
    </row>
    <row r="109" spans="1:14" x14ac:dyDescent="0.35">
      <c r="A109" s="40" t="s">
        <v>136</v>
      </c>
      <c r="B109" s="43">
        <f>Historicals!B217</f>
        <v>0</v>
      </c>
      <c r="C109" s="43">
        <f>Historicals!C217</f>
        <v>0</v>
      </c>
      <c r="D109" s="43">
        <f>Historicals!D217</f>
        <v>0.16</v>
      </c>
      <c r="E109" s="43">
        <f>Historicals!E217</f>
        <v>0.09</v>
      </c>
      <c r="F109" s="43">
        <f>Historicals!F217</f>
        <v>0.12</v>
      </c>
      <c r="G109" s="43">
        <f>Historicals!G217</f>
        <v>0</v>
      </c>
      <c r="H109" s="43">
        <f>Historicals!H217</f>
        <v>0.08</v>
      </c>
      <c r="I109" s="43">
        <f>Historicals!I217</f>
        <v>0.17</v>
      </c>
      <c r="J109" s="43"/>
      <c r="K109" s="43"/>
      <c r="L109" s="43"/>
      <c r="M109" s="43"/>
      <c r="N109" s="43"/>
    </row>
    <row r="110" spans="1:14" x14ac:dyDescent="0.35">
      <c r="A110" s="40" t="s">
        <v>137</v>
      </c>
      <c r="B110" s="43" t="str">
        <f t="shared" ref="B110:D110" si="269">+IFERROR(B108-B109,"nm")</f>
        <v>nm</v>
      </c>
      <c r="C110" s="43" t="str">
        <f t="shared" si="269"/>
        <v>nm</v>
      </c>
      <c r="D110" s="43" t="str">
        <f t="shared" si="269"/>
        <v>nm</v>
      </c>
      <c r="E110" s="43" t="str">
        <f t="shared" ref="E110:H110" si="270">+IFERROR(E108-E109,"nm")</f>
        <v>nm</v>
      </c>
      <c r="F110" s="43">
        <f t="shared" si="270"/>
        <v>-0.10685314685314695</v>
      </c>
      <c r="G110" s="43">
        <f t="shared" si="270"/>
        <v>-4.7763666482606326E-2</v>
      </c>
      <c r="H110" s="43">
        <f t="shared" si="270"/>
        <v>-1.9112786314873828E-2</v>
      </c>
      <c r="I110" s="43">
        <f>+IFERROR(I108-I109,"nm")</f>
        <v>-4.646898059579127E-2</v>
      </c>
      <c r="J110" s="43"/>
      <c r="K110" s="43"/>
      <c r="L110" s="43"/>
      <c r="M110" s="43"/>
      <c r="N110" s="43"/>
    </row>
    <row r="111" spans="1:14" x14ac:dyDescent="0.35">
      <c r="A111" s="41" t="s">
        <v>114</v>
      </c>
      <c r="B111" s="3">
        <f>Historicals!B123</f>
        <v>0</v>
      </c>
      <c r="C111" s="3">
        <f>Historicals!C123</f>
        <v>0</v>
      </c>
      <c r="D111" s="3">
        <f>Historicals!D123</f>
        <v>0</v>
      </c>
      <c r="E111" s="3">
        <f>Historicals!E123</f>
        <v>1347</v>
      </c>
      <c r="F111" s="3">
        <f>Historicals!F123</f>
        <v>1395</v>
      </c>
      <c r="G111" s="3">
        <f>Historicals!G123</f>
        <v>1365</v>
      </c>
      <c r="H111" s="3">
        <f>Historicals!H123</f>
        <v>1494</v>
      </c>
      <c r="I111" s="3">
        <f>Historicals!I123</f>
        <v>1610</v>
      </c>
      <c r="J111" s="3"/>
      <c r="K111" s="3"/>
      <c r="L111" s="3"/>
      <c r="M111" s="3"/>
      <c r="N111" s="3"/>
    </row>
    <row r="112" spans="1:14" x14ac:dyDescent="0.35">
      <c r="A112" s="40" t="s">
        <v>128</v>
      </c>
      <c r="B112" s="43" t="str">
        <f t="shared" ref="B112" si="271">+IFERROR(B111/A111-1,"nm")</f>
        <v>nm</v>
      </c>
      <c r="C112" s="43" t="str">
        <f t="shared" ref="C112" si="272">+IFERROR(C111/B111-1,"nm")</f>
        <v>nm</v>
      </c>
      <c r="D112" s="43" t="str">
        <f t="shared" ref="D112" si="273">+IFERROR(D111/C111-1,"nm")</f>
        <v>nm</v>
      </c>
      <c r="E112" s="43" t="str">
        <f t="shared" ref="E112" si="274">+IFERROR(E111/D111-1,"nm")</f>
        <v>nm</v>
      </c>
      <c r="F112" s="43">
        <f t="shared" ref="F112" si="275">+IFERROR(F111/E111-1,"nm")</f>
        <v>3.563474387527843E-2</v>
      </c>
      <c r="G112" s="43">
        <f t="shared" ref="G112" si="276">+IFERROR(G111/F111-1,"nm")</f>
        <v>-2.1505376344086002E-2</v>
      </c>
      <c r="H112" s="43">
        <f t="shared" ref="H112" si="277">+IFERROR(H111/G111-1,"nm")</f>
        <v>9.4505494505494614E-2</v>
      </c>
      <c r="I112" s="43">
        <f>+IFERROR(I111/H111-1,"nm")</f>
        <v>7.7643908969210251E-2</v>
      </c>
      <c r="J112" s="43"/>
      <c r="K112" s="43"/>
      <c r="L112" s="43"/>
      <c r="M112" s="43"/>
      <c r="N112" s="43"/>
    </row>
    <row r="113" spans="1:14" x14ac:dyDescent="0.35">
      <c r="A113" s="40" t="s">
        <v>136</v>
      </c>
      <c r="B113" s="43">
        <f>Historicals!B218</f>
        <v>0</v>
      </c>
      <c r="C113" s="43">
        <f>Historicals!C218</f>
        <v>0</v>
      </c>
      <c r="D113" s="43">
        <f>Historicals!D218</f>
        <v>0.09</v>
      </c>
      <c r="E113" s="43">
        <f>Historicals!E218</f>
        <v>0.15</v>
      </c>
      <c r="F113" s="43">
        <f>Historicals!F218</f>
        <v>0.15</v>
      </c>
      <c r="G113" s="43">
        <f>Historicals!G218</f>
        <v>0.03</v>
      </c>
      <c r="H113" s="43">
        <f>Historicals!H218</f>
        <v>0.19</v>
      </c>
      <c r="I113" s="43">
        <f>Historicals!I218</f>
        <v>0.12</v>
      </c>
      <c r="J113" s="43"/>
      <c r="K113" s="43"/>
      <c r="L113" s="43"/>
      <c r="M113" s="43"/>
      <c r="N113" s="43"/>
    </row>
    <row r="114" spans="1:14" x14ac:dyDescent="0.35">
      <c r="A114" s="40" t="s">
        <v>137</v>
      </c>
      <c r="B114" s="43" t="str">
        <f t="shared" ref="B114:D114" si="278">+IFERROR(B112-B113,"nm")</f>
        <v>nm</v>
      </c>
      <c r="C114" s="43" t="str">
        <f t="shared" si="278"/>
        <v>nm</v>
      </c>
      <c r="D114" s="43" t="str">
        <f t="shared" si="278"/>
        <v>nm</v>
      </c>
      <c r="E114" s="43" t="str">
        <f t="shared" ref="E114:H114" si="279">+IFERROR(E112-E113,"nm")</f>
        <v>nm</v>
      </c>
      <c r="F114" s="43">
        <f t="shared" si="279"/>
        <v>-0.11436525612472156</v>
      </c>
      <c r="G114" s="43">
        <f t="shared" si="279"/>
        <v>-5.1505376344086001E-2</v>
      </c>
      <c r="H114" s="43">
        <f t="shared" si="279"/>
        <v>-9.5494505494505388E-2</v>
      </c>
      <c r="I114" s="43">
        <f>+IFERROR(I112-I113,"nm")</f>
        <v>-4.2356091030789744E-2</v>
      </c>
      <c r="J114" s="43"/>
      <c r="K114" s="43"/>
      <c r="L114" s="43"/>
      <c r="M114" s="43"/>
      <c r="N114" s="43"/>
    </row>
    <row r="115" spans="1:14" x14ac:dyDescent="0.35">
      <c r="A115" s="41" t="s">
        <v>115</v>
      </c>
      <c r="B115" s="3">
        <f t="shared" ref="B115:I115" si="280">B103-B107-B111</f>
        <v>0</v>
      </c>
      <c r="C115" s="3">
        <f t="shared" si="280"/>
        <v>0</v>
      </c>
      <c r="D115" s="3">
        <f t="shared" si="280"/>
        <v>0</v>
      </c>
      <c r="E115" s="3">
        <f t="shared" si="280"/>
        <v>244</v>
      </c>
      <c r="F115" s="3">
        <f t="shared" si="280"/>
        <v>237</v>
      </c>
      <c r="G115" s="3">
        <f t="shared" si="280"/>
        <v>214</v>
      </c>
      <c r="H115" s="3">
        <f t="shared" si="280"/>
        <v>190</v>
      </c>
      <c r="I115" s="3">
        <f t="shared" si="280"/>
        <v>234</v>
      </c>
      <c r="J115" s="3"/>
      <c r="K115" s="3"/>
      <c r="L115" s="3"/>
      <c r="M115" s="3"/>
      <c r="N115" s="3"/>
    </row>
    <row r="116" spans="1:14" x14ac:dyDescent="0.35">
      <c r="A116" s="40" t="s">
        <v>128</v>
      </c>
      <c r="B116" s="43" t="str">
        <f t="shared" ref="B116" si="281">+IFERROR(B115/A115-1,"nm")</f>
        <v>nm</v>
      </c>
      <c r="C116" s="43" t="str">
        <f t="shared" ref="C116" si="282">+IFERROR(C115/B115-1,"nm")</f>
        <v>nm</v>
      </c>
      <c r="D116" s="43" t="str">
        <f t="shared" ref="D116" si="283">+IFERROR(D115/C115-1,"nm")</f>
        <v>nm</v>
      </c>
      <c r="E116" s="43" t="str">
        <f t="shared" ref="E116" si="284">+IFERROR(E115/D115-1,"nm")</f>
        <v>nm</v>
      </c>
      <c r="F116" s="43">
        <f t="shared" ref="F116" si="285">+IFERROR(F115/E115-1,"nm")</f>
        <v>-2.8688524590163911E-2</v>
      </c>
      <c r="G116" s="43">
        <f t="shared" ref="G116" si="286">+IFERROR(G115/F115-1,"nm")</f>
        <v>-9.7046413502109741E-2</v>
      </c>
      <c r="H116" s="43">
        <f t="shared" ref="H116" si="287">+IFERROR(H115/G115-1,"nm")</f>
        <v>-0.11214953271028039</v>
      </c>
      <c r="I116" s="43">
        <f>+IFERROR(I115/H115-1,"nm")</f>
        <v>0.23157894736842111</v>
      </c>
      <c r="J116" s="43"/>
      <c r="K116" s="43"/>
      <c r="L116" s="43"/>
      <c r="M116" s="43"/>
      <c r="N116" s="43"/>
    </row>
    <row r="117" spans="1:14" x14ac:dyDescent="0.35">
      <c r="A117" s="40" t="s">
        <v>136</v>
      </c>
      <c r="B117" s="43">
        <f>Historicals!B219</f>
        <v>0</v>
      </c>
      <c r="C117" s="43">
        <f>Historicals!C219</f>
        <v>0</v>
      </c>
      <c r="D117" s="43">
        <f>Historicals!D219</f>
        <v>-0.01</v>
      </c>
      <c r="E117" s="43">
        <f>Historicals!E219</f>
        <v>-0.08</v>
      </c>
      <c r="F117" s="43">
        <f>Historicals!F219</f>
        <v>0.08</v>
      </c>
      <c r="G117" s="43">
        <f>Historicals!G219</f>
        <v>-0.04</v>
      </c>
      <c r="H117" s="43">
        <f>Historicals!H219</f>
        <v>-0.09</v>
      </c>
      <c r="I117" s="43">
        <f>Historicals!I219</f>
        <v>0.28000000000000003</v>
      </c>
      <c r="J117" s="43"/>
      <c r="K117" s="43"/>
      <c r="L117" s="43"/>
      <c r="M117" s="43"/>
      <c r="N117" s="43"/>
    </row>
    <row r="118" spans="1:14" x14ac:dyDescent="0.35">
      <c r="A118" s="40" t="s">
        <v>137</v>
      </c>
      <c r="B118" s="43" t="str">
        <f t="shared" ref="B118:D118" si="288">+IFERROR(B116-B117,"nm")</f>
        <v>nm</v>
      </c>
      <c r="C118" s="43" t="str">
        <f t="shared" si="288"/>
        <v>nm</v>
      </c>
      <c r="D118" s="43" t="str">
        <f t="shared" si="288"/>
        <v>nm</v>
      </c>
      <c r="E118" s="43" t="str">
        <f t="shared" ref="E118:H118" si="289">+IFERROR(E116-E117,"nm")</f>
        <v>nm</v>
      </c>
      <c r="F118" s="43">
        <f t="shared" si="289"/>
        <v>-0.10868852459016391</v>
      </c>
      <c r="G118" s="43">
        <f t="shared" si="289"/>
        <v>-5.704641350210974E-2</v>
      </c>
      <c r="H118" s="43">
        <f t="shared" si="289"/>
        <v>-2.214953271028039E-2</v>
      </c>
      <c r="I118" s="43">
        <f>+IFERROR(I116-I117,"nm")</f>
        <v>-4.842105263157892E-2</v>
      </c>
      <c r="J118" s="43"/>
      <c r="K118" s="43"/>
      <c r="L118" s="43"/>
      <c r="M118" s="43"/>
      <c r="N118" s="43"/>
    </row>
    <row r="119" spans="1:14" x14ac:dyDescent="0.35">
      <c r="A119" s="9" t="s">
        <v>129</v>
      </c>
      <c r="B119" s="44">
        <f t="shared" ref="B119:D119" si="290">+B125+B122</f>
        <v>0</v>
      </c>
      <c r="C119" s="44">
        <f t="shared" si="290"/>
        <v>42</v>
      </c>
      <c r="D119" s="44">
        <f t="shared" si="290"/>
        <v>54</v>
      </c>
      <c r="E119" s="44">
        <f t="shared" ref="E119:I119" si="291">+E125+E122</f>
        <v>1244</v>
      </c>
      <c r="F119" s="44">
        <f t="shared" si="291"/>
        <v>1376</v>
      </c>
      <c r="G119" s="44">
        <f t="shared" si="291"/>
        <v>1230</v>
      </c>
      <c r="H119" s="44">
        <f t="shared" si="291"/>
        <v>1573</v>
      </c>
      <c r="I119" s="44">
        <f t="shared" si="291"/>
        <v>1938</v>
      </c>
      <c r="J119" s="44"/>
      <c r="K119" s="44"/>
      <c r="L119" s="44"/>
      <c r="M119" s="44"/>
      <c r="N119" s="44"/>
    </row>
    <row r="120" spans="1:14" x14ac:dyDescent="0.35">
      <c r="A120" s="42" t="s">
        <v>128</v>
      </c>
      <c r="B120" s="43" t="str">
        <f t="shared" ref="B120" si="292">+IFERROR(B119/A119-1,"nm")</f>
        <v>nm</v>
      </c>
      <c r="C120" s="43" t="str">
        <f t="shared" ref="C120" si="293">+IFERROR(C119/B119-1,"nm")</f>
        <v>nm</v>
      </c>
      <c r="D120" s="43">
        <f t="shared" ref="D120" si="294">+IFERROR(D119/C119-1,"nm")</f>
        <v>0.28571428571428581</v>
      </c>
      <c r="E120" s="43">
        <f t="shared" ref="E120" si="295">+IFERROR(E119/D119-1,"nm")</f>
        <v>22.037037037037038</v>
      </c>
      <c r="F120" s="43">
        <f t="shared" ref="F120" si="296">+IFERROR(F119/E119-1,"nm")</f>
        <v>0.10610932475884249</v>
      </c>
      <c r="G120" s="43">
        <f t="shared" ref="G120" si="297">+IFERROR(G119/F119-1,"nm")</f>
        <v>-0.10610465116279066</v>
      </c>
      <c r="H120" s="43">
        <f t="shared" ref="H120" si="298">+IFERROR(H119/G119-1,"nm")</f>
        <v>0.27886178861788613</v>
      </c>
      <c r="I120" s="43">
        <f t="shared" ref="I120" si="299">+IFERROR(I119/H119-1,"nm")</f>
        <v>0.23204068658614108</v>
      </c>
      <c r="J120" s="43"/>
      <c r="K120" s="43"/>
      <c r="L120" s="43"/>
      <c r="M120" s="43"/>
      <c r="N120" s="43"/>
    </row>
    <row r="121" spans="1:14" x14ac:dyDescent="0.35">
      <c r="A121" s="42" t="s">
        <v>130</v>
      </c>
      <c r="B121" s="43" t="str">
        <f>+IFERROR(B119/B$103,"nm")</f>
        <v>nm</v>
      </c>
      <c r="C121" s="43" t="str">
        <f t="shared" ref="C121:I121" si="300">+IFERROR(C119/C$103,"nm")</f>
        <v>nm</v>
      </c>
      <c r="D121" s="43" t="str">
        <f t="shared" si="300"/>
        <v>nm</v>
      </c>
      <c r="E121" s="43">
        <f t="shared" si="300"/>
        <v>0.2408052651955091</v>
      </c>
      <c r="F121" s="43">
        <f t="shared" si="300"/>
        <v>0.26189569851541683</v>
      </c>
      <c r="G121" s="43">
        <f t="shared" si="300"/>
        <v>0.24463007159904535</v>
      </c>
      <c r="H121" s="43">
        <f t="shared" si="300"/>
        <v>0.2944038929440389</v>
      </c>
      <c r="I121" s="43">
        <f t="shared" si="300"/>
        <v>0.32544080604534004</v>
      </c>
      <c r="J121" s="43"/>
      <c r="K121" s="43"/>
      <c r="L121" s="43"/>
      <c r="M121" s="43"/>
      <c r="N121" s="43"/>
    </row>
    <row r="122" spans="1:14" x14ac:dyDescent="0.35">
      <c r="A122" s="9" t="s">
        <v>131</v>
      </c>
      <c r="B122" s="9">
        <f>Historicals!B194</f>
        <v>0</v>
      </c>
      <c r="C122" s="9">
        <f>Historicals!C194</f>
        <v>42</v>
      </c>
      <c r="D122" s="9">
        <f>Historicals!D194</f>
        <v>54</v>
      </c>
      <c r="E122" s="9">
        <f>Historicals!E194</f>
        <v>55</v>
      </c>
      <c r="F122" s="9">
        <f>Historicals!F194</f>
        <v>53</v>
      </c>
      <c r="G122" s="9">
        <f>Historicals!G194</f>
        <v>46</v>
      </c>
      <c r="H122" s="9">
        <f>Historicals!H194</f>
        <v>43</v>
      </c>
      <c r="I122" s="9">
        <f>Historicals!I194</f>
        <v>42</v>
      </c>
      <c r="J122" s="9"/>
      <c r="K122" s="9"/>
      <c r="L122" s="9"/>
      <c r="M122" s="9"/>
      <c r="N122" s="9"/>
    </row>
    <row r="123" spans="1:14" x14ac:dyDescent="0.35">
      <c r="A123" s="42" t="s">
        <v>128</v>
      </c>
      <c r="B123" s="43" t="str">
        <f t="shared" ref="B123" si="301">+IFERROR(B122/A122-1,"nm")</f>
        <v>nm</v>
      </c>
      <c r="C123" s="43" t="str">
        <f t="shared" ref="C123" si="302">+IFERROR(C122/B122-1,"nm")</f>
        <v>nm</v>
      </c>
      <c r="D123" s="43">
        <f t="shared" ref="D123" si="303">+IFERROR(D122/C122-1,"nm")</f>
        <v>0.28571428571428581</v>
      </c>
      <c r="E123" s="43">
        <f t="shared" ref="E123" si="304">+IFERROR(E122/D122-1,"nm")</f>
        <v>1.8518518518518601E-2</v>
      </c>
      <c r="F123" s="43">
        <f t="shared" ref="F123" si="305">+IFERROR(F122/E122-1,"nm")</f>
        <v>-3.6363636363636376E-2</v>
      </c>
      <c r="G123" s="43">
        <f t="shared" ref="G123" si="306">+IFERROR(G122/F122-1,"nm")</f>
        <v>-0.13207547169811318</v>
      </c>
      <c r="H123" s="43">
        <f t="shared" ref="H123" si="307">+IFERROR(H122/G122-1,"nm")</f>
        <v>-6.5217391304347783E-2</v>
      </c>
      <c r="I123" s="43">
        <f t="shared" ref="I123" si="308">+IFERROR(I122/H122-1,"nm")</f>
        <v>-2.3255813953488413E-2</v>
      </c>
      <c r="J123" s="43"/>
      <c r="K123" s="43"/>
      <c r="L123" s="43"/>
      <c r="M123" s="43"/>
      <c r="N123" s="43"/>
    </row>
    <row r="124" spans="1:14" x14ac:dyDescent="0.35">
      <c r="A124" s="42" t="s">
        <v>132</v>
      </c>
      <c r="B124" s="43" t="str">
        <f>+IFERROR(B122/B$103,"nm")</f>
        <v>nm</v>
      </c>
      <c r="C124" s="43" t="str">
        <f t="shared" ref="C124:I124" si="309">+IFERROR(C122/C$103,"nm")</f>
        <v>nm</v>
      </c>
      <c r="D124" s="43" t="str">
        <f t="shared" si="309"/>
        <v>nm</v>
      </c>
      <c r="E124" s="43">
        <f t="shared" si="309"/>
        <v>1.064653503677894E-2</v>
      </c>
      <c r="F124" s="43">
        <f t="shared" si="309"/>
        <v>1.0087552341073468E-2</v>
      </c>
      <c r="G124" s="43">
        <f t="shared" si="309"/>
        <v>9.148766905330152E-3</v>
      </c>
      <c r="H124" s="43">
        <f t="shared" si="309"/>
        <v>8.0479131574022079E-3</v>
      </c>
      <c r="I124" s="43">
        <f t="shared" si="309"/>
        <v>7.0528967254408059E-3</v>
      </c>
      <c r="J124" s="43"/>
      <c r="K124" s="43"/>
      <c r="L124" s="43"/>
      <c r="M124" s="43"/>
      <c r="N124" s="43"/>
    </row>
    <row r="125" spans="1:14" x14ac:dyDescent="0.35">
      <c r="A125" s="9" t="s">
        <v>133</v>
      </c>
      <c r="B125" s="9">
        <f>+Historicals!B155</f>
        <v>0</v>
      </c>
      <c r="C125" s="9">
        <f>+Historicals!C155</f>
        <v>0</v>
      </c>
      <c r="D125" s="9">
        <f>+Historicals!D155</f>
        <v>0</v>
      </c>
      <c r="E125" s="9">
        <f>+Historicals!E155</f>
        <v>1189</v>
      </c>
      <c r="F125" s="9">
        <f>+Historicals!F155</f>
        <v>1323</v>
      </c>
      <c r="G125" s="9">
        <f>+Historicals!G155</f>
        <v>1184</v>
      </c>
      <c r="H125" s="9">
        <f>+Historicals!H155</f>
        <v>1530</v>
      </c>
      <c r="I125" s="9">
        <f>+Historicals!I155</f>
        <v>1896</v>
      </c>
      <c r="J125" s="9"/>
      <c r="K125" s="9"/>
      <c r="L125" s="9"/>
      <c r="M125" s="9"/>
      <c r="N125" s="9"/>
    </row>
    <row r="126" spans="1:14" x14ac:dyDescent="0.35">
      <c r="A126" s="42" t="s">
        <v>128</v>
      </c>
      <c r="B126" s="43" t="str">
        <f t="shared" ref="B126" si="310">+IFERROR(B125/A125-1,"nm")</f>
        <v>nm</v>
      </c>
      <c r="C126" s="43" t="str">
        <f t="shared" ref="C126" si="311">+IFERROR(C125/B125-1,"nm")</f>
        <v>nm</v>
      </c>
      <c r="D126" s="43" t="str">
        <f t="shared" ref="D126" si="312">+IFERROR(D125/C125-1,"nm")</f>
        <v>nm</v>
      </c>
      <c r="E126" s="43" t="str">
        <f t="shared" ref="E126" si="313">+IFERROR(E125/D125-1,"nm")</f>
        <v>nm</v>
      </c>
      <c r="F126" s="43">
        <f t="shared" ref="F126" si="314">+IFERROR(F125/E125-1,"nm")</f>
        <v>0.11269974768713209</v>
      </c>
      <c r="G126" s="43">
        <f t="shared" ref="G126" si="315">+IFERROR(G125/F125-1,"nm")</f>
        <v>-0.1050642479213908</v>
      </c>
      <c r="H126" s="43">
        <f t="shared" ref="H126" si="316">+IFERROR(H125/G125-1,"nm")</f>
        <v>0.29222972972972983</v>
      </c>
      <c r="I126" s="43">
        <f t="shared" ref="I126" si="317">+IFERROR(I125/H125-1,"nm")</f>
        <v>0.23921568627450984</v>
      </c>
      <c r="J126" s="43"/>
      <c r="K126" s="43"/>
      <c r="L126" s="43"/>
      <c r="M126" s="43"/>
      <c r="N126" s="43"/>
    </row>
    <row r="127" spans="1:14" x14ac:dyDescent="0.35">
      <c r="A127" s="42" t="s">
        <v>130</v>
      </c>
      <c r="B127" s="43" t="str">
        <f>+IFERROR(B125/B$103,"nm")</f>
        <v>nm</v>
      </c>
      <c r="C127" s="43" t="str">
        <f t="shared" ref="C127:I127" si="318">+IFERROR(C125/C$103,"nm")</f>
        <v>nm</v>
      </c>
      <c r="D127" s="43" t="str">
        <f t="shared" si="318"/>
        <v>nm</v>
      </c>
      <c r="E127" s="43">
        <f t="shared" si="318"/>
        <v>0.23015873015873015</v>
      </c>
      <c r="F127" s="43">
        <f t="shared" si="318"/>
        <v>0.25180814617434338</v>
      </c>
      <c r="G127" s="43">
        <f t="shared" si="318"/>
        <v>0.2354813046937152</v>
      </c>
      <c r="H127" s="43">
        <f t="shared" si="318"/>
        <v>0.28635597978663674</v>
      </c>
      <c r="I127" s="43">
        <f t="shared" si="318"/>
        <v>0.31838790931989924</v>
      </c>
      <c r="J127" s="43"/>
      <c r="K127" s="43"/>
      <c r="L127" s="43"/>
      <c r="M127" s="43"/>
      <c r="N127" s="43"/>
    </row>
    <row r="128" spans="1:14" x14ac:dyDescent="0.35">
      <c r="A128" s="9" t="s">
        <v>134</v>
      </c>
      <c r="B128" s="9">
        <f>+Historicals!B182</f>
        <v>0</v>
      </c>
      <c r="C128" s="9">
        <f>+Historicals!C182</f>
        <v>62</v>
      </c>
      <c r="D128" s="9">
        <f>+Historicals!D182</f>
        <v>59</v>
      </c>
      <c r="E128" s="9">
        <f>+Historicals!E182</f>
        <v>49</v>
      </c>
      <c r="F128" s="9">
        <f>+Historicals!F182</f>
        <v>47</v>
      </c>
      <c r="G128" s="9">
        <f>+Historicals!G182</f>
        <v>41</v>
      </c>
      <c r="H128" s="9">
        <f>+Historicals!H182</f>
        <v>54</v>
      </c>
      <c r="I128" s="9">
        <f>+Historicals!I182</f>
        <v>56</v>
      </c>
      <c r="J128" s="9"/>
      <c r="K128" s="9"/>
      <c r="L128" s="9"/>
      <c r="M128" s="9"/>
      <c r="N128" s="9"/>
    </row>
    <row r="129" spans="1:14" x14ac:dyDescent="0.35">
      <c r="A129" s="42" t="s">
        <v>128</v>
      </c>
      <c r="B129" s="43" t="str">
        <f t="shared" ref="B129" si="319">+IFERROR(B128/A128-1,"nm")</f>
        <v>nm</v>
      </c>
      <c r="C129" s="43" t="str">
        <f t="shared" ref="C129" si="320">+IFERROR(C128/B128-1,"nm")</f>
        <v>nm</v>
      </c>
      <c r="D129" s="43">
        <f t="shared" ref="D129" si="321">+IFERROR(D128/C128-1,"nm")</f>
        <v>-4.8387096774193505E-2</v>
      </c>
      <c r="E129" s="43">
        <f t="shared" ref="E129" si="322">+IFERROR(E128/D128-1,"nm")</f>
        <v>-0.16949152542372881</v>
      </c>
      <c r="F129" s="43">
        <f t="shared" ref="F129" si="323">+IFERROR(F128/E128-1,"nm")</f>
        <v>-4.081632653061229E-2</v>
      </c>
      <c r="G129" s="43">
        <f t="shared" ref="G129" si="324">+IFERROR(G128/F128-1,"nm")</f>
        <v>-0.12765957446808507</v>
      </c>
      <c r="H129" s="43">
        <f t="shared" ref="H129" si="325">+IFERROR(H128/G128-1,"nm")</f>
        <v>0.31707317073170738</v>
      </c>
      <c r="I129" s="43">
        <f t="shared" ref="I129" si="326">+IFERROR(I128/H128-1,"nm")</f>
        <v>3.7037037037036979E-2</v>
      </c>
      <c r="J129" s="43"/>
      <c r="K129" s="43"/>
      <c r="L129" s="43"/>
      <c r="M129" s="43"/>
      <c r="N129" s="43"/>
    </row>
    <row r="130" spans="1:14" x14ac:dyDescent="0.35">
      <c r="A130" s="42" t="s">
        <v>132</v>
      </c>
      <c r="B130" s="43" t="str">
        <f>+IFERROR(B128/B$103,"nm")</f>
        <v>nm</v>
      </c>
      <c r="C130" s="43" t="str">
        <f t="shared" ref="C130:I130" si="327">+IFERROR(C128/C$103,"nm")</f>
        <v>nm</v>
      </c>
      <c r="D130" s="43" t="str">
        <f t="shared" si="327"/>
        <v>nm</v>
      </c>
      <c r="E130" s="43">
        <f t="shared" si="327"/>
        <v>9.485094850948509E-3</v>
      </c>
      <c r="F130" s="43">
        <f t="shared" si="327"/>
        <v>8.9455652835934533E-3</v>
      </c>
      <c r="G130" s="43">
        <f t="shared" si="327"/>
        <v>8.1543357199681775E-3</v>
      </c>
      <c r="H130" s="43">
        <f t="shared" si="327"/>
        <v>1.0106681639528355E-2</v>
      </c>
      <c r="I130" s="43">
        <f t="shared" si="327"/>
        <v>9.4038623005877411E-3</v>
      </c>
      <c r="J130" s="43"/>
      <c r="K130" s="43"/>
      <c r="L130" s="43"/>
      <c r="M130" s="43"/>
      <c r="N130" s="43"/>
    </row>
    <row r="131" spans="1:14" x14ac:dyDescent="0.35">
      <c r="A131" s="40"/>
      <c r="B131" s="43"/>
      <c r="C131" s="43"/>
      <c r="D131" s="43"/>
      <c r="E131" s="43"/>
      <c r="F131" s="43"/>
      <c r="G131" s="43"/>
      <c r="H131" s="43"/>
      <c r="I131" s="43"/>
    </row>
    <row r="132" spans="1:14" x14ac:dyDescent="0.35">
      <c r="A132" s="40"/>
      <c r="B132" s="43"/>
      <c r="C132" s="43"/>
      <c r="D132" s="43"/>
      <c r="E132" s="43"/>
      <c r="F132" s="43"/>
      <c r="G132" s="43"/>
      <c r="H132" s="43"/>
      <c r="I132" s="43"/>
    </row>
    <row r="133" spans="1:14" x14ac:dyDescent="0.35">
      <c r="A133" s="40"/>
      <c r="B133" s="43"/>
      <c r="C133" s="43"/>
      <c r="D133" s="43"/>
      <c r="E133" s="43"/>
      <c r="F133" s="43"/>
      <c r="G133" s="43"/>
      <c r="H133" s="43"/>
      <c r="I133" s="43"/>
    </row>
    <row r="134" spans="1:14" x14ac:dyDescent="0.35">
      <c r="A134" s="41"/>
      <c r="B134" s="3"/>
      <c r="C134" s="3"/>
      <c r="D134" s="3"/>
      <c r="E134" s="3"/>
      <c r="F134" s="3"/>
      <c r="G134" s="3"/>
      <c r="H134" s="3"/>
      <c r="I134" s="3"/>
    </row>
    <row r="135" spans="1:14" x14ac:dyDescent="0.35">
      <c r="A135" s="40"/>
      <c r="B135" s="43"/>
      <c r="C135" s="43"/>
      <c r="D135" s="43"/>
      <c r="E135" s="43"/>
      <c r="F135" s="43"/>
      <c r="G135" s="43"/>
      <c r="H135" s="43"/>
      <c r="I135" s="43"/>
    </row>
    <row r="136" spans="1:14" x14ac:dyDescent="0.35">
      <c r="A136" s="40"/>
      <c r="B136" s="43"/>
      <c r="C136" s="43"/>
      <c r="D136" s="43"/>
      <c r="E136" s="43"/>
      <c r="F136" s="43"/>
      <c r="G136" s="43"/>
      <c r="H136" s="43"/>
      <c r="I136" s="43"/>
    </row>
    <row r="137" spans="1:14" x14ac:dyDescent="0.35">
      <c r="A137" s="40"/>
      <c r="B137" s="43"/>
      <c r="C137" s="43"/>
      <c r="D137" s="43"/>
      <c r="E137" s="43"/>
      <c r="F137" s="43"/>
      <c r="G137" s="43"/>
      <c r="H137" s="43"/>
      <c r="I137" s="43"/>
    </row>
    <row r="138" spans="1:14" x14ac:dyDescent="0.35">
      <c r="A138" s="41"/>
      <c r="B138" s="3"/>
      <c r="C138" s="3"/>
      <c r="D138" s="3"/>
      <c r="E138" s="3"/>
      <c r="F138" s="3"/>
      <c r="G138" s="3"/>
      <c r="H138" s="3"/>
      <c r="I138" s="3"/>
    </row>
    <row r="139" spans="1:14" x14ac:dyDescent="0.35">
      <c r="A139" s="40"/>
      <c r="B139" s="43"/>
      <c r="C139" s="43"/>
      <c r="D139" s="43"/>
      <c r="E139" s="43"/>
      <c r="F139" s="43"/>
      <c r="G139" s="43"/>
      <c r="H139" s="43"/>
      <c r="I139" s="43"/>
    </row>
    <row r="140" spans="1:14" x14ac:dyDescent="0.35">
      <c r="A140" s="40"/>
      <c r="B140" s="43"/>
      <c r="C140" s="43"/>
      <c r="D140" s="43"/>
      <c r="E140" s="43"/>
      <c r="F140" s="43"/>
      <c r="G140" s="43"/>
      <c r="H140" s="43"/>
      <c r="I140" s="43"/>
    </row>
    <row r="141" spans="1:14" x14ac:dyDescent="0.35">
      <c r="A141" s="40"/>
      <c r="B141" s="43"/>
      <c r="C141" s="43"/>
      <c r="D141" s="43"/>
      <c r="E141" s="43"/>
      <c r="F141" s="43"/>
      <c r="G141" s="43"/>
      <c r="H141" s="43"/>
      <c r="I141" s="43"/>
    </row>
    <row r="142" spans="1:14" x14ac:dyDescent="0.35">
      <c r="A142" s="9"/>
      <c r="B142" s="44"/>
      <c r="C142" s="44"/>
      <c r="D142" s="44"/>
      <c r="E142" s="44"/>
      <c r="F142" s="44"/>
      <c r="G142" s="44"/>
      <c r="H142" s="44"/>
      <c r="I142" s="44"/>
    </row>
    <row r="143" spans="1:14" x14ac:dyDescent="0.35">
      <c r="A143" s="42"/>
      <c r="B143" s="43"/>
      <c r="C143" s="43"/>
      <c r="D143" s="43"/>
      <c r="E143" s="43"/>
      <c r="F143" s="43"/>
      <c r="G143" s="43"/>
      <c r="H143" s="43"/>
      <c r="I143" s="43"/>
    </row>
    <row r="144" spans="1:14" x14ac:dyDescent="0.35">
      <c r="A144" s="42"/>
      <c r="B144" s="43"/>
      <c r="C144" s="43"/>
      <c r="D144" s="43"/>
      <c r="E144" s="43"/>
      <c r="F144" s="43"/>
      <c r="G144" s="43"/>
      <c r="H144" s="43"/>
      <c r="I144" s="43"/>
    </row>
    <row r="145" spans="1:9" x14ac:dyDescent="0.35">
      <c r="A145" s="9"/>
      <c r="B145" s="9"/>
      <c r="C145" s="9"/>
      <c r="D145" s="9"/>
      <c r="E145" s="9"/>
      <c r="F145" s="9"/>
      <c r="G145" s="9"/>
      <c r="H145" s="9"/>
      <c r="I145" s="9"/>
    </row>
    <row r="146" spans="1:9" x14ac:dyDescent="0.35">
      <c r="A146" s="42"/>
      <c r="B146" s="43"/>
      <c r="C146" s="43"/>
      <c r="D146" s="43"/>
      <c r="E146" s="43"/>
      <c r="F146" s="43"/>
      <c r="G146" s="43"/>
      <c r="H146" s="43"/>
      <c r="I146" s="43"/>
    </row>
    <row r="147" spans="1:9" x14ac:dyDescent="0.35">
      <c r="A147" s="42"/>
      <c r="B147" s="43"/>
      <c r="C147" s="43"/>
      <c r="D147" s="43"/>
      <c r="E147" s="43"/>
      <c r="F147" s="43"/>
      <c r="G147" s="43"/>
      <c r="H147" s="43"/>
      <c r="I147" s="43"/>
    </row>
    <row r="148" spans="1:9" x14ac:dyDescent="0.35">
      <c r="A148" s="9"/>
      <c r="B148" s="9"/>
      <c r="C148" s="9"/>
      <c r="D148" s="9"/>
      <c r="E148" s="9"/>
      <c r="F148" s="9"/>
      <c r="G148" s="9"/>
      <c r="H148" s="9"/>
      <c r="I148" s="9"/>
    </row>
    <row r="149" spans="1:9" x14ac:dyDescent="0.35">
      <c r="A149" s="42"/>
      <c r="B149" s="43"/>
      <c r="C149" s="43"/>
      <c r="D149" s="43"/>
      <c r="E149" s="43"/>
      <c r="F149" s="43"/>
      <c r="G149" s="43"/>
      <c r="H149" s="43"/>
      <c r="I149" s="43"/>
    </row>
    <row r="150" spans="1:9" x14ac:dyDescent="0.35">
      <c r="A150" s="42"/>
      <c r="B150" s="43"/>
      <c r="C150" s="43"/>
      <c r="D150" s="43"/>
      <c r="E150" s="43"/>
      <c r="F150" s="43"/>
      <c r="G150" s="43"/>
      <c r="H150" s="43"/>
      <c r="I150" s="43"/>
    </row>
    <row r="151" spans="1:9" ht="16" customHeight="1" x14ac:dyDescent="0.35">
      <c r="A151" s="9"/>
      <c r="B151" s="9"/>
      <c r="C151" s="9"/>
      <c r="D151" s="9"/>
      <c r="E151" s="9"/>
      <c r="F151" s="9"/>
      <c r="G151" s="9"/>
      <c r="H151" s="9"/>
      <c r="I151" s="9"/>
    </row>
    <row r="152" spans="1:9" x14ac:dyDescent="0.35">
      <c r="A152" s="9"/>
      <c r="B152" s="9"/>
      <c r="C152" s="9"/>
      <c r="D152" s="9"/>
      <c r="E152" s="9"/>
      <c r="F152" s="9"/>
      <c r="G152" s="9"/>
      <c r="H152" s="9"/>
      <c r="I152" s="9"/>
    </row>
    <row r="153" spans="1:9" x14ac:dyDescent="0.35">
      <c r="A153" s="40"/>
      <c r="B153" s="43"/>
      <c r="C153" s="43"/>
      <c r="D153" s="43"/>
      <c r="E153" s="43"/>
      <c r="F153" s="43"/>
      <c r="G153" s="43"/>
      <c r="H153" s="43"/>
      <c r="I153" s="43"/>
    </row>
    <row r="154" spans="1:9" x14ac:dyDescent="0.35">
      <c r="A154" s="41"/>
      <c r="B154" s="3"/>
      <c r="C154" s="3"/>
      <c r="D154" s="3"/>
      <c r="E154" s="3"/>
      <c r="F154" s="3"/>
      <c r="G154" s="3"/>
      <c r="H154" s="3"/>
      <c r="I154" s="3"/>
    </row>
    <row r="155" spans="1:9" x14ac:dyDescent="0.35">
      <c r="A155" s="40"/>
      <c r="B155" s="43"/>
      <c r="C155" s="43"/>
      <c r="D155" s="43"/>
      <c r="E155" s="43"/>
      <c r="F155" s="43"/>
      <c r="G155" s="43"/>
      <c r="H155" s="43"/>
      <c r="I155" s="43"/>
    </row>
    <row r="156" spans="1:9" x14ac:dyDescent="0.35">
      <c r="A156" s="40"/>
      <c r="B156" s="43"/>
      <c r="C156" s="43"/>
      <c r="D156" s="43"/>
      <c r="E156" s="43"/>
      <c r="F156" s="43"/>
      <c r="G156" s="43"/>
      <c r="H156" s="43"/>
      <c r="I156" s="43"/>
    </row>
    <row r="157" spans="1:9" x14ac:dyDescent="0.35">
      <c r="A157" s="40"/>
      <c r="B157" s="43"/>
      <c r="C157" s="43"/>
      <c r="D157" s="43"/>
      <c r="E157" s="43"/>
      <c r="F157" s="43"/>
      <c r="G157" s="43"/>
      <c r="H157" s="43"/>
      <c r="I157" s="43"/>
    </row>
    <row r="158" spans="1:9" x14ac:dyDescent="0.35">
      <c r="A158" s="41"/>
      <c r="B158" s="3"/>
      <c r="C158" s="3"/>
      <c r="D158" s="3"/>
      <c r="E158" s="3"/>
      <c r="F158" s="3"/>
      <c r="G158" s="3"/>
      <c r="H158" s="3"/>
      <c r="I158" s="3"/>
    </row>
    <row r="159" spans="1:9" x14ac:dyDescent="0.35">
      <c r="A159" s="40"/>
      <c r="B159" s="43"/>
      <c r="C159" s="43"/>
      <c r="D159" s="43"/>
      <c r="E159" s="43"/>
      <c r="F159" s="43"/>
      <c r="G159" s="43"/>
      <c r="H159" s="43"/>
      <c r="I159" s="43"/>
    </row>
    <row r="160" spans="1:9" x14ac:dyDescent="0.35">
      <c r="A160" s="40"/>
      <c r="B160" s="43"/>
      <c r="C160" s="43"/>
      <c r="D160" s="43"/>
      <c r="E160" s="43"/>
      <c r="F160" s="43"/>
      <c r="G160" s="43"/>
      <c r="H160" s="43"/>
      <c r="I160" s="43"/>
    </row>
    <row r="161" spans="1:9" x14ac:dyDescent="0.35">
      <c r="A161" s="40"/>
      <c r="B161" s="43"/>
      <c r="C161" s="43"/>
      <c r="D161" s="43"/>
      <c r="E161" s="43"/>
      <c r="F161" s="43"/>
      <c r="G161" s="43"/>
      <c r="H161" s="43"/>
      <c r="I161" s="43"/>
    </row>
    <row r="162" spans="1:9" x14ac:dyDescent="0.35">
      <c r="A162" s="41"/>
      <c r="B162" s="3"/>
      <c r="C162" s="3"/>
      <c r="D162" s="3"/>
      <c r="E162" s="3"/>
      <c r="F162" s="3"/>
      <c r="G162" s="3"/>
      <c r="H162" s="3"/>
      <c r="I162" s="3"/>
    </row>
    <row r="163" spans="1:9" x14ac:dyDescent="0.35">
      <c r="A163" s="40"/>
      <c r="B163" s="43"/>
      <c r="C163" s="43"/>
      <c r="D163" s="43"/>
      <c r="E163" s="43"/>
      <c r="F163" s="43"/>
      <c r="G163" s="43"/>
      <c r="H163" s="43"/>
      <c r="I163" s="43"/>
    </row>
    <row r="164" spans="1:9" x14ac:dyDescent="0.35">
      <c r="A164" s="40"/>
      <c r="B164" s="43"/>
      <c r="C164" s="43"/>
      <c r="D164" s="43"/>
      <c r="E164" s="43"/>
      <c r="F164" s="43"/>
      <c r="G164" s="43"/>
      <c r="H164" s="43"/>
      <c r="I164" s="43"/>
    </row>
    <row r="165" spans="1:9" x14ac:dyDescent="0.35">
      <c r="A165" s="40"/>
      <c r="B165" s="43"/>
      <c r="C165" s="43"/>
      <c r="D165" s="43"/>
      <c r="E165" s="43"/>
      <c r="F165" s="43"/>
      <c r="G165" s="43"/>
      <c r="H165" s="43"/>
      <c r="I165" s="43"/>
    </row>
    <row r="166" spans="1:9" x14ac:dyDescent="0.35">
      <c r="A166" s="9"/>
      <c r="B166" s="44"/>
      <c r="C166" s="44"/>
      <c r="D166" s="44"/>
      <c r="E166" s="44"/>
      <c r="F166" s="44"/>
      <c r="G166" s="44"/>
      <c r="H166" s="44"/>
      <c r="I166" s="44"/>
    </row>
    <row r="167" spans="1:9" x14ac:dyDescent="0.35">
      <c r="A167" s="42"/>
      <c r="B167" s="43"/>
      <c r="C167" s="43"/>
      <c r="D167" s="43"/>
      <c r="E167" s="43"/>
      <c r="F167" s="43"/>
      <c r="G167" s="43"/>
      <c r="H167" s="43"/>
      <c r="I167" s="43"/>
    </row>
    <row r="168" spans="1:9" x14ac:dyDescent="0.35">
      <c r="A168" s="42"/>
      <c r="B168" s="43"/>
      <c r="C168" s="43"/>
      <c r="D168" s="43"/>
      <c r="E168" s="43"/>
      <c r="F168" s="43"/>
      <c r="G168" s="43"/>
      <c r="H168" s="43"/>
      <c r="I168" s="43"/>
    </row>
    <row r="169" spans="1:9" x14ac:dyDescent="0.35">
      <c r="A169" s="9"/>
      <c r="B169" s="9"/>
      <c r="C169" s="9"/>
      <c r="D169" s="9"/>
      <c r="E169" s="9"/>
      <c r="F169" s="9"/>
      <c r="G169" s="9"/>
      <c r="H169" s="9"/>
      <c r="I169" s="9"/>
    </row>
    <row r="170" spans="1:9" x14ac:dyDescent="0.35">
      <c r="A170" s="42"/>
      <c r="B170" s="43"/>
      <c r="C170" s="43"/>
      <c r="D170" s="43"/>
      <c r="E170" s="43"/>
      <c r="F170" s="43"/>
      <c r="G170" s="43"/>
      <c r="H170" s="43"/>
      <c r="I170" s="43"/>
    </row>
    <row r="171" spans="1:9" x14ac:dyDescent="0.35">
      <c r="A171" s="42"/>
      <c r="B171" s="43"/>
      <c r="C171" s="43"/>
      <c r="D171" s="43"/>
      <c r="E171" s="43"/>
      <c r="F171" s="43"/>
      <c r="G171" s="43"/>
      <c r="H171" s="43"/>
      <c r="I171" s="43"/>
    </row>
    <row r="172" spans="1:9" x14ac:dyDescent="0.35">
      <c r="A172" s="9"/>
      <c r="B172" s="9"/>
      <c r="C172" s="9"/>
      <c r="D172" s="9"/>
      <c r="E172" s="9"/>
      <c r="F172" s="9"/>
      <c r="G172" s="9"/>
      <c r="H172" s="9"/>
      <c r="I172" s="9"/>
    </row>
    <row r="173" spans="1:9" x14ac:dyDescent="0.35">
      <c r="A173" s="42"/>
      <c r="B173" s="43"/>
      <c r="C173" s="43"/>
      <c r="D173" s="43"/>
      <c r="E173" s="43"/>
      <c r="F173" s="43"/>
      <c r="G173" s="43"/>
      <c r="H173" s="43"/>
      <c r="I173" s="43"/>
    </row>
    <row r="174" spans="1:9" x14ac:dyDescent="0.35">
      <c r="A174" s="42"/>
      <c r="B174" s="43"/>
      <c r="C174" s="43"/>
      <c r="D174" s="43"/>
      <c r="E174" s="43"/>
      <c r="F174" s="43"/>
      <c r="G174" s="43"/>
      <c r="H174" s="43"/>
      <c r="I174" s="43"/>
    </row>
    <row r="175" spans="1:9" x14ac:dyDescent="0.35">
      <c r="A175" s="9"/>
      <c r="B175" s="9"/>
      <c r="C175" s="9"/>
      <c r="D175" s="9"/>
      <c r="E175" s="9"/>
      <c r="F175" s="9"/>
      <c r="G175" s="9"/>
      <c r="H175" s="9"/>
      <c r="I175" s="9"/>
    </row>
    <row r="176" spans="1:9" ht="16" customHeight="1" x14ac:dyDescent="0.35">
      <c r="A176" s="42"/>
      <c r="B176" s="43"/>
      <c r="C176" s="43"/>
      <c r="D176" s="43"/>
      <c r="E176" s="43"/>
      <c r="F176" s="43"/>
      <c r="G176" s="43"/>
      <c r="H176" s="43"/>
      <c r="I176" s="43"/>
    </row>
    <row r="177" spans="1:9" x14ac:dyDescent="0.35">
      <c r="A177" s="42"/>
      <c r="B177" s="43"/>
      <c r="C177" s="43"/>
      <c r="D177" s="43"/>
      <c r="E177" s="43"/>
      <c r="F177" s="43"/>
      <c r="G177" s="43"/>
      <c r="H177" s="43"/>
      <c r="I177" s="43"/>
    </row>
  </sheetData>
  <pageMargins left="0.7" right="0.7" top="0.75" bottom="0.75" header="0.3" footer="0.3"/>
  <ignoredErrors>
    <ignoredError sqref="B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2023-07-15T10:54:33Z</dcterms:modified>
</cp:coreProperties>
</file>