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270" activeTab="2"/>
  </bookViews>
  <sheets>
    <sheet name="Sheet1" sheetId="2" r:id="rId1"/>
    <sheet name="Historicals" sheetId="1" r:id="rId2"/>
    <sheet name="Segmental forecast" sheetId="3" r:id="rId3"/>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81" i="3"/>
  <c r="D181"/>
  <c r="E181"/>
  <c r="F181"/>
  <c r="G181"/>
  <c r="H181"/>
  <c r="I181"/>
  <c r="B181"/>
  <c r="C178"/>
  <c r="D178"/>
  <c r="E178"/>
  <c r="F178"/>
  <c r="G178"/>
  <c r="H178"/>
  <c r="I178"/>
  <c r="B178"/>
  <c r="C175"/>
  <c r="D175"/>
  <c r="E175"/>
  <c r="F175"/>
  <c r="G175"/>
  <c r="H175"/>
  <c r="I175"/>
  <c r="B175"/>
  <c r="C172"/>
  <c r="D172"/>
  <c r="E172"/>
  <c r="F172"/>
  <c r="G172"/>
  <c r="H172"/>
  <c r="I172"/>
  <c r="B172"/>
  <c r="C166"/>
  <c r="D166"/>
  <c r="E166"/>
  <c r="F166"/>
  <c r="G166"/>
  <c r="H166"/>
  <c r="I166"/>
  <c r="B166"/>
  <c r="C163"/>
  <c r="D163"/>
  <c r="E163"/>
  <c r="F163"/>
  <c r="G163"/>
  <c r="H163"/>
  <c r="I163"/>
  <c r="B163"/>
  <c r="C160"/>
  <c r="D160"/>
  <c r="E160"/>
  <c r="F160"/>
  <c r="G160"/>
  <c r="H160"/>
  <c r="I160"/>
  <c r="B160"/>
  <c r="C157"/>
  <c r="D157"/>
  <c r="E157"/>
  <c r="F157"/>
  <c r="G157"/>
  <c r="H157"/>
  <c r="I157"/>
  <c r="B157"/>
  <c r="C151"/>
  <c r="D151"/>
  <c r="E151"/>
  <c r="F151"/>
  <c r="G151"/>
  <c r="H151"/>
  <c r="I151"/>
  <c r="B151"/>
  <c r="C148"/>
  <c r="D148"/>
  <c r="E148"/>
  <c r="F148"/>
  <c r="G148"/>
  <c r="H148"/>
  <c r="I148"/>
  <c r="B148"/>
  <c r="C145"/>
  <c r="D145"/>
  <c r="E145"/>
  <c r="F145"/>
  <c r="G145"/>
  <c r="H145"/>
  <c r="I145"/>
  <c r="B145"/>
  <c r="C142"/>
  <c r="D142"/>
  <c r="E142"/>
  <c r="F142"/>
  <c r="G142"/>
  <c r="H142"/>
  <c r="I142"/>
  <c r="B142"/>
  <c r="C124"/>
  <c r="D124"/>
  <c r="E124"/>
  <c r="F124"/>
  <c r="G124"/>
  <c r="H124"/>
  <c r="I124"/>
  <c r="B124"/>
  <c r="C121"/>
  <c r="D121"/>
  <c r="E121"/>
  <c r="F121"/>
  <c r="G121"/>
  <c r="H121"/>
  <c r="I121"/>
  <c r="B121"/>
  <c r="C118"/>
  <c r="D118"/>
  <c r="E118"/>
  <c r="F118"/>
  <c r="G118"/>
  <c r="H118"/>
  <c r="I118"/>
  <c r="B118"/>
  <c r="C115"/>
  <c r="D115"/>
  <c r="E115"/>
  <c r="F115"/>
  <c r="G115"/>
  <c r="H115"/>
  <c r="I115"/>
  <c r="B115"/>
  <c r="C97"/>
  <c r="D97"/>
  <c r="E97"/>
  <c r="F97"/>
  <c r="G97"/>
  <c r="H97"/>
  <c r="I97"/>
  <c r="B97"/>
  <c r="C94"/>
  <c r="D94"/>
  <c r="E94"/>
  <c r="F94"/>
  <c r="G94"/>
  <c r="H94"/>
  <c r="I94"/>
  <c r="B94"/>
  <c r="C91"/>
  <c r="D91"/>
  <c r="E91"/>
  <c r="F91"/>
  <c r="G91"/>
  <c r="H91"/>
  <c r="I91"/>
  <c r="B91"/>
  <c r="C88"/>
  <c r="D88"/>
  <c r="E88"/>
  <c r="F88"/>
  <c r="G88"/>
  <c r="H88"/>
  <c r="I88"/>
  <c r="B88"/>
  <c r="C70"/>
  <c r="D70"/>
  <c r="E70"/>
  <c r="F70"/>
  <c r="G70"/>
  <c r="H70"/>
  <c r="I70"/>
  <c r="B70"/>
  <c r="C67"/>
  <c r="D67"/>
  <c r="E67"/>
  <c r="F67"/>
  <c r="G67"/>
  <c r="H67"/>
  <c r="I67"/>
  <c r="B67"/>
  <c r="C64"/>
  <c r="D64"/>
  <c r="E64"/>
  <c r="F64"/>
  <c r="G64"/>
  <c r="H64"/>
  <c r="I64"/>
  <c r="B64"/>
  <c r="C61"/>
  <c r="D61"/>
  <c r="E61"/>
  <c r="F61"/>
  <c r="G61"/>
  <c r="H61"/>
  <c r="I61"/>
  <c r="B61"/>
  <c r="C149"/>
  <c r="D149"/>
  <c r="E149"/>
  <c r="F149"/>
  <c r="G149"/>
  <c r="H149"/>
  <c r="I149"/>
  <c r="B149"/>
  <c r="C122"/>
  <c r="D122"/>
  <c r="E122"/>
  <c r="F122"/>
  <c r="G122"/>
  <c r="H122"/>
  <c r="I122"/>
  <c r="B122"/>
  <c r="C95"/>
  <c r="D95"/>
  <c r="E95"/>
  <c r="F95"/>
  <c r="G95"/>
  <c r="H95"/>
  <c r="I95"/>
  <c r="B95"/>
  <c r="C68"/>
  <c r="D68"/>
  <c r="E68"/>
  <c r="F68"/>
  <c r="G68"/>
  <c r="H68"/>
  <c r="I68"/>
  <c r="B68"/>
  <c r="C41"/>
  <c r="C14" s="1"/>
  <c r="D41"/>
  <c r="D14" s="1"/>
  <c r="E41"/>
  <c r="E14" s="1"/>
  <c r="F41"/>
  <c r="F14" s="1"/>
  <c r="G41"/>
  <c r="G14" s="1"/>
  <c r="H41"/>
  <c r="H14" s="1"/>
  <c r="I41"/>
  <c r="I14" s="1"/>
  <c r="B41"/>
  <c r="B14" s="1"/>
  <c r="C179"/>
  <c r="D179"/>
  <c r="E179"/>
  <c r="F179"/>
  <c r="G179"/>
  <c r="H179"/>
  <c r="I179"/>
  <c r="B179"/>
  <c r="C176"/>
  <c r="D176"/>
  <c r="E176"/>
  <c r="E170" s="1"/>
  <c r="F176"/>
  <c r="G176"/>
  <c r="H176"/>
  <c r="I176"/>
  <c r="B176"/>
  <c r="C173"/>
  <c r="D173"/>
  <c r="D170" s="1"/>
  <c r="E173"/>
  <c r="F173"/>
  <c r="G173"/>
  <c r="H173"/>
  <c r="I173"/>
  <c r="B173"/>
  <c r="C168"/>
  <c r="D169" s="1"/>
  <c r="D168"/>
  <c r="E168"/>
  <c r="F168"/>
  <c r="G168"/>
  <c r="H168"/>
  <c r="I168"/>
  <c r="B168"/>
  <c r="C164"/>
  <c r="D164"/>
  <c r="E164"/>
  <c r="F164"/>
  <c r="G164"/>
  <c r="H164"/>
  <c r="I164"/>
  <c r="I165" s="1"/>
  <c r="B164"/>
  <c r="C161"/>
  <c r="C155" s="1"/>
  <c r="D161"/>
  <c r="E161"/>
  <c r="E155" s="1"/>
  <c r="F161"/>
  <c r="G161"/>
  <c r="H161"/>
  <c r="I161"/>
  <c r="B161"/>
  <c r="C158"/>
  <c r="D158"/>
  <c r="E158"/>
  <c r="F158"/>
  <c r="G158"/>
  <c r="H158"/>
  <c r="H155" s="1"/>
  <c r="I158"/>
  <c r="B158"/>
  <c r="C153"/>
  <c r="D153"/>
  <c r="E153"/>
  <c r="F153"/>
  <c r="G153"/>
  <c r="H153"/>
  <c r="I153"/>
  <c r="B153"/>
  <c r="B154" s="1"/>
  <c r="I170"/>
  <c r="G170"/>
  <c r="F169"/>
  <c r="G154"/>
  <c r="F154" l="1"/>
  <c r="H170"/>
  <c r="I155"/>
  <c r="C170"/>
  <c r="D171" s="1"/>
  <c r="H174"/>
  <c r="H180"/>
  <c r="D155"/>
  <c r="F165"/>
  <c r="G155"/>
  <c r="H154"/>
  <c r="H165"/>
  <c r="H169"/>
  <c r="I169"/>
  <c r="D154"/>
  <c r="G165"/>
  <c r="G169"/>
  <c r="E154"/>
  <c r="E165"/>
  <c r="E169"/>
  <c r="B169"/>
  <c r="B170"/>
  <c r="F170"/>
  <c r="B155"/>
  <c r="B156" s="1"/>
  <c r="I154"/>
  <c r="C154"/>
  <c r="C174"/>
  <c r="C177"/>
  <c r="C180"/>
  <c r="I171"/>
  <c r="I174"/>
  <c r="I177"/>
  <c r="I180"/>
  <c r="H177"/>
  <c r="G174"/>
  <c r="G177"/>
  <c r="G180"/>
  <c r="H171"/>
  <c r="F171"/>
  <c r="F174"/>
  <c r="F177"/>
  <c r="F180"/>
  <c r="E171"/>
  <c r="E174"/>
  <c r="E177"/>
  <c r="E180"/>
  <c r="D174"/>
  <c r="D177"/>
  <c r="D180"/>
  <c r="B171"/>
  <c r="B174"/>
  <c r="B177"/>
  <c r="B180"/>
  <c r="I156"/>
  <c r="I159"/>
  <c r="I162"/>
  <c r="H156"/>
  <c r="H159"/>
  <c r="H162"/>
  <c r="G159"/>
  <c r="G162"/>
  <c r="F155"/>
  <c r="G156" s="1"/>
  <c r="F159"/>
  <c r="F162"/>
  <c r="E156"/>
  <c r="E159"/>
  <c r="E162"/>
  <c r="D156"/>
  <c r="D159"/>
  <c r="D162"/>
  <c r="D165"/>
  <c r="C159"/>
  <c r="C162"/>
  <c r="C165"/>
  <c r="B159"/>
  <c r="B162"/>
  <c r="B165"/>
  <c r="C143"/>
  <c r="D143"/>
  <c r="E143"/>
  <c r="F143"/>
  <c r="G143"/>
  <c r="H143"/>
  <c r="I143"/>
  <c r="B143"/>
  <c r="C146"/>
  <c r="D146"/>
  <c r="E146"/>
  <c r="F146"/>
  <c r="F140" s="1"/>
  <c r="G146"/>
  <c r="H146"/>
  <c r="H140" s="1"/>
  <c r="I146"/>
  <c r="B146"/>
  <c r="C136"/>
  <c r="D136"/>
  <c r="E136"/>
  <c r="F136"/>
  <c r="G136"/>
  <c r="H136"/>
  <c r="I136"/>
  <c r="B136"/>
  <c r="B137" s="1"/>
  <c r="C132"/>
  <c r="D132"/>
  <c r="E132"/>
  <c r="F132"/>
  <c r="G132"/>
  <c r="H132"/>
  <c r="I132"/>
  <c r="B132"/>
  <c r="C128"/>
  <c r="D128"/>
  <c r="D126" s="1"/>
  <c r="E128"/>
  <c r="E126" s="1"/>
  <c r="F128"/>
  <c r="G128"/>
  <c r="G126" s="1"/>
  <c r="H128"/>
  <c r="H126" s="1"/>
  <c r="I128"/>
  <c r="I126" s="1"/>
  <c r="B128"/>
  <c r="B126" s="1"/>
  <c r="J122"/>
  <c r="C116"/>
  <c r="D116"/>
  <c r="E116"/>
  <c r="F116"/>
  <c r="G116"/>
  <c r="H116"/>
  <c r="I116"/>
  <c r="B116"/>
  <c r="C119"/>
  <c r="D119"/>
  <c r="E119"/>
  <c r="E113" s="1"/>
  <c r="F119"/>
  <c r="G119"/>
  <c r="H119"/>
  <c r="I119"/>
  <c r="B119"/>
  <c r="C105"/>
  <c r="D105"/>
  <c r="E105"/>
  <c r="F105"/>
  <c r="G105"/>
  <c r="H105"/>
  <c r="I105"/>
  <c r="B105"/>
  <c r="B106" s="1"/>
  <c r="B109"/>
  <c r="C109"/>
  <c r="D109"/>
  <c r="E109"/>
  <c r="F109"/>
  <c r="G109"/>
  <c r="H109"/>
  <c r="I109"/>
  <c r="C101"/>
  <c r="D101"/>
  <c r="E101"/>
  <c r="F101"/>
  <c r="G101"/>
  <c r="H101"/>
  <c r="I101"/>
  <c r="B101"/>
  <c r="C89"/>
  <c r="D89"/>
  <c r="E89"/>
  <c r="F89"/>
  <c r="G89"/>
  <c r="H89"/>
  <c r="I89"/>
  <c r="B89"/>
  <c r="C92"/>
  <c r="D92"/>
  <c r="E92"/>
  <c r="F92"/>
  <c r="G92"/>
  <c r="H92"/>
  <c r="I92"/>
  <c r="B92"/>
  <c r="C82"/>
  <c r="D82"/>
  <c r="E82"/>
  <c r="F82"/>
  <c r="G82"/>
  <c r="H82"/>
  <c r="I82"/>
  <c r="C78"/>
  <c r="D78"/>
  <c r="E78"/>
  <c r="F78"/>
  <c r="G78"/>
  <c r="H78"/>
  <c r="I78"/>
  <c r="C74"/>
  <c r="D74"/>
  <c r="E74"/>
  <c r="F74"/>
  <c r="G74"/>
  <c r="H74"/>
  <c r="I74"/>
  <c r="I72" s="1"/>
  <c r="B82"/>
  <c r="B78"/>
  <c r="B74"/>
  <c r="C62"/>
  <c r="D62"/>
  <c r="E62"/>
  <c r="F62"/>
  <c r="G62"/>
  <c r="H62"/>
  <c r="I62"/>
  <c r="B62"/>
  <c r="C65"/>
  <c r="D65"/>
  <c r="E65"/>
  <c r="F65"/>
  <c r="G65"/>
  <c r="H65"/>
  <c r="I65"/>
  <c r="B65"/>
  <c r="I138"/>
  <c r="H138"/>
  <c r="G138"/>
  <c r="F138"/>
  <c r="E138"/>
  <c r="D138"/>
  <c r="C138"/>
  <c r="B138"/>
  <c r="I134"/>
  <c r="H134"/>
  <c r="G134"/>
  <c r="F134"/>
  <c r="E134"/>
  <c r="D134"/>
  <c r="C134"/>
  <c r="B134"/>
  <c r="B133"/>
  <c r="B135" s="1"/>
  <c r="I130"/>
  <c r="H130"/>
  <c r="G130"/>
  <c r="F130"/>
  <c r="E130"/>
  <c r="D130"/>
  <c r="C130"/>
  <c r="B130"/>
  <c r="I113"/>
  <c r="I111"/>
  <c r="H111"/>
  <c r="G111"/>
  <c r="F111"/>
  <c r="E111"/>
  <c r="D111"/>
  <c r="C111"/>
  <c r="B111"/>
  <c r="B110"/>
  <c r="B112" s="1"/>
  <c r="I107"/>
  <c r="H107"/>
  <c r="G107"/>
  <c r="F107"/>
  <c r="E107"/>
  <c r="D107"/>
  <c r="C107"/>
  <c r="B107"/>
  <c r="I103"/>
  <c r="H103"/>
  <c r="G103"/>
  <c r="F103"/>
  <c r="E103"/>
  <c r="D103"/>
  <c r="C103"/>
  <c r="B103"/>
  <c r="B139" l="1"/>
  <c r="C171"/>
  <c r="G99"/>
  <c r="B72"/>
  <c r="D72"/>
  <c r="B99"/>
  <c r="C99"/>
  <c r="D117"/>
  <c r="B129"/>
  <c r="B131" s="1"/>
  <c r="G72"/>
  <c r="C156"/>
  <c r="H99"/>
  <c r="C169"/>
  <c r="E99"/>
  <c r="C72"/>
  <c r="I99"/>
  <c r="D129"/>
  <c r="D131" s="1"/>
  <c r="C126"/>
  <c r="B108"/>
  <c r="B102"/>
  <c r="B104" s="1"/>
  <c r="E72"/>
  <c r="F72"/>
  <c r="D99"/>
  <c r="G171"/>
  <c r="F126"/>
  <c r="H72"/>
  <c r="F99"/>
  <c r="F156"/>
  <c r="H113"/>
  <c r="I114" s="1"/>
  <c r="G140"/>
  <c r="G102"/>
  <c r="G104" s="1"/>
  <c r="G106"/>
  <c r="G108" s="1"/>
  <c r="G110"/>
  <c r="G112" s="1"/>
  <c r="D133"/>
  <c r="D135" s="1"/>
  <c r="D137"/>
  <c r="D139" s="1"/>
  <c r="I140"/>
  <c r="D140"/>
  <c r="F113"/>
  <c r="F114" s="1"/>
  <c r="E102"/>
  <c r="E104" s="1"/>
  <c r="E106"/>
  <c r="E108" s="1"/>
  <c r="E110"/>
  <c r="E112" s="1"/>
  <c r="C137"/>
  <c r="C139" s="1"/>
  <c r="G117"/>
  <c r="I102"/>
  <c r="I104" s="1"/>
  <c r="I106"/>
  <c r="I108" s="1"/>
  <c r="I110"/>
  <c r="I112" s="1"/>
  <c r="F129"/>
  <c r="F131" s="1"/>
  <c r="F133"/>
  <c r="F135" s="1"/>
  <c r="F137"/>
  <c r="F139" s="1"/>
  <c r="F102"/>
  <c r="F104" s="1"/>
  <c r="F106"/>
  <c r="F108" s="1"/>
  <c r="F110"/>
  <c r="F112" s="1"/>
  <c r="C120"/>
  <c r="C129"/>
  <c r="C131" s="1"/>
  <c r="C133"/>
  <c r="C135" s="1"/>
  <c r="C140"/>
  <c r="D102"/>
  <c r="D104" s="1"/>
  <c r="D106"/>
  <c r="D108" s="1"/>
  <c r="D110"/>
  <c r="D112" s="1"/>
  <c r="C113"/>
  <c r="I129"/>
  <c r="I131" s="1"/>
  <c r="I133"/>
  <c r="I135" s="1"/>
  <c r="I137"/>
  <c r="I139" s="1"/>
  <c r="C102"/>
  <c r="C104" s="1"/>
  <c r="C106"/>
  <c r="C108" s="1"/>
  <c r="B113"/>
  <c r="B114" s="1"/>
  <c r="H129"/>
  <c r="H131" s="1"/>
  <c r="H133"/>
  <c r="H135" s="1"/>
  <c r="H137"/>
  <c r="H139" s="1"/>
  <c r="C110"/>
  <c r="C112" s="1"/>
  <c r="G129"/>
  <c r="G131" s="1"/>
  <c r="G133"/>
  <c r="G135" s="1"/>
  <c r="G137"/>
  <c r="G139" s="1"/>
  <c r="H102"/>
  <c r="H104" s="1"/>
  <c r="H106"/>
  <c r="H108" s="1"/>
  <c r="H110"/>
  <c r="H112" s="1"/>
  <c r="G113"/>
  <c r="E129"/>
  <c r="E131" s="1"/>
  <c r="E133"/>
  <c r="E135" s="1"/>
  <c r="E137"/>
  <c r="E139" s="1"/>
  <c r="E140"/>
  <c r="F141" s="1"/>
  <c r="D113"/>
  <c r="E114" s="1"/>
  <c r="B140"/>
  <c r="B141" s="1"/>
  <c r="G144"/>
  <c r="H141"/>
  <c r="H144"/>
  <c r="H147"/>
  <c r="H150"/>
  <c r="G141"/>
  <c r="G147"/>
  <c r="G150"/>
  <c r="F144"/>
  <c r="F147"/>
  <c r="F150"/>
  <c r="E144"/>
  <c r="E147"/>
  <c r="E150"/>
  <c r="D144"/>
  <c r="D147"/>
  <c r="D150"/>
  <c r="C144"/>
  <c r="C147"/>
  <c r="C150"/>
  <c r="B144"/>
  <c r="B147"/>
  <c r="B150"/>
  <c r="I141"/>
  <c r="I144"/>
  <c r="I147"/>
  <c r="I150"/>
  <c r="C123"/>
  <c r="I117"/>
  <c r="I120"/>
  <c r="I123"/>
  <c r="D120"/>
  <c r="D123"/>
  <c r="C117"/>
  <c r="H117"/>
  <c r="H120"/>
  <c r="H123"/>
  <c r="G120"/>
  <c r="G123"/>
  <c r="F117"/>
  <c r="F120"/>
  <c r="F123"/>
  <c r="E117"/>
  <c r="E120"/>
  <c r="E123"/>
  <c r="B117"/>
  <c r="B120"/>
  <c r="B123"/>
  <c r="G114" l="1"/>
  <c r="C141"/>
  <c r="H114"/>
  <c r="D141"/>
  <c r="E141"/>
  <c r="D114"/>
  <c r="C114"/>
  <c r="C55"/>
  <c r="D55"/>
  <c r="E55"/>
  <c r="F55"/>
  <c r="G55"/>
  <c r="H55"/>
  <c r="I55"/>
  <c r="B55"/>
  <c r="B56" s="1"/>
  <c r="C51"/>
  <c r="D51"/>
  <c r="E51"/>
  <c r="F51"/>
  <c r="G51"/>
  <c r="H51"/>
  <c r="I51"/>
  <c r="B51"/>
  <c r="B52" s="1"/>
  <c r="C47"/>
  <c r="D47"/>
  <c r="E47"/>
  <c r="E45" s="1"/>
  <c r="F47"/>
  <c r="F45" s="1"/>
  <c r="G47"/>
  <c r="G45" s="1"/>
  <c r="H47"/>
  <c r="H45" s="1"/>
  <c r="I47"/>
  <c r="I45" s="1"/>
  <c r="B47"/>
  <c r="B45" s="1"/>
  <c r="F86"/>
  <c r="I86"/>
  <c r="I84"/>
  <c r="H84"/>
  <c r="G84"/>
  <c r="F84"/>
  <c r="E84"/>
  <c r="D84"/>
  <c r="C84"/>
  <c r="B84"/>
  <c r="D83"/>
  <c r="B83"/>
  <c r="I80"/>
  <c r="H80"/>
  <c r="G80"/>
  <c r="F80"/>
  <c r="E80"/>
  <c r="D80"/>
  <c r="C80"/>
  <c r="B80"/>
  <c r="F79"/>
  <c r="D79"/>
  <c r="B79"/>
  <c r="I76"/>
  <c r="H76"/>
  <c r="G76"/>
  <c r="F76"/>
  <c r="E76"/>
  <c r="D76"/>
  <c r="C76"/>
  <c r="B76"/>
  <c r="F75"/>
  <c r="D75"/>
  <c r="B75"/>
  <c r="B77" s="1"/>
  <c r="E59"/>
  <c r="I57"/>
  <c r="H57"/>
  <c r="G57"/>
  <c r="F57"/>
  <c r="E57"/>
  <c r="D57"/>
  <c r="C57"/>
  <c r="B57"/>
  <c r="I53"/>
  <c r="H53"/>
  <c r="G53"/>
  <c r="F53"/>
  <c r="E53"/>
  <c r="D53"/>
  <c r="C53"/>
  <c r="B53"/>
  <c r="I49"/>
  <c r="H49"/>
  <c r="G49"/>
  <c r="F49"/>
  <c r="E49"/>
  <c r="D49"/>
  <c r="C49"/>
  <c r="B49"/>
  <c r="I172" i="1"/>
  <c r="I175" s="1"/>
  <c r="I176" s="1"/>
  <c r="H172"/>
  <c r="H175" s="1"/>
  <c r="H176" s="1"/>
  <c r="G172"/>
  <c r="G175" s="1"/>
  <c r="G176" s="1"/>
  <c r="F172"/>
  <c r="F175" s="1"/>
  <c r="F176" s="1"/>
  <c r="E172"/>
  <c r="E175" s="1"/>
  <c r="E176" s="1"/>
  <c r="D172"/>
  <c r="D175" s="1"/>
  <c r="D176" s="1"/>
  <c r="C172"/>
  <c r="C175" s="1"/>
  <c r="C176" s="1"/>
  <c r="B172"/>
  <c r="B175" s="1"/>
  <c r="B176" s="1"/>
  <c r="I161"/>
  <c r="H161"/>
  <c r="G161"/>
  <c r="F161"/>
  <c r="E161"/>
  <c r="D161"/>
  <c r="C161"/>
  <c r="B161"/>
  <c r="I150"/>
  <c r="I153" s="1"/>
  <c r="H150"/>
  <c r="H153" s="1"/>
  <c r="G150"/>
  <c r="G153" s="1"/>
  <c r="F150"/>
  <c r="F153" s="1"/>
  <c r="E150"/>
  <c r="E153" s="1"/>
  <c r="D150"/>
  <c r="D153" s="1"/>
  <c r="C150"/>
  <c r="C153" s="1"/>
  <c r="B150"/>
  <c r="B153" s="1"/>
  <c r="I139"/>
  <c r="I142" s="1"/>
  <c r="H139"/>
  <c r="H142" s="1"/>
  <c r="G139"/>
  <c r="G142" s="1"/>
  <c r="F139"/>
  <c r="F142" s="1"/>
  <c r="E139"/>
  <c r="E142" s="1"/>
  <c r="D139"/>
  <c r="D142" s="1"/>
  <c r="C139"/>
  <c r="C142" s="1"/>
  <c r="B139"/>
  <c r="B142" s="1"/>
  <c r="I125"/>
  <c r="I127" i="3" s="1"/>
  <c r="H125" i="1"/>
  <c r="H127" i="3" s="1"/>
  <c r="G125" i="1"/>
  <c r="F125"/>
  <c r="F127" i="3" s="1"/>
  <c r="E125" i="1"/>
  <c r="D125"/>
  <c r="D127" i="3" s="1"/>
  <c r="C125" i="1"/>
  <c r="B125"/>
  <c r="B127" i="3" s="1"/>
  <c r="I119" i="1"/>
  <c r="I100" i="3" s="1"/>
  <c r="H119" i="1"/>
  <c r="H100" i="3" s="1"/>
  <c r="G119" i="1"/>
  <c r="F119"/>
  <c r="F100" i="3" s="1"/>
  <c r="E119" i="1"/>
  <c r="E100" i="3" s="1"/>
  <c r="D119" i="1"/>
  <c r="D100" i="3" s="1"/>
  <c r="C119" i="1"/>
  <c r="B119"/>
  <c r="B100" i="3" s="1"/>
  <c r="I115" i="1"/>
  <c r="H115"/>
  <c r="G115"/>
  <c r="F115"/>
  <c r="F73" i="3" s="1"/>
  <c r="E115" i="1"/>
  <c r="D115"/>
  <c r="D73" i="3" s="1"/>
  <c r="C115" i="1"/>
  <c r="B115"/>
  <c r="B73" i="3" s="1"/>
  <c r="I111" i="1"/>
  <c r="H111"/>
  <c r="G111"/>
  <c r="F111"/>
  <c r="E111"/>
  <c r="D111"/>
  <c r="C111"/>
  <c r="B111"/>
  <c r="I107"/>
  <c r="I124" s="1"/>
  <c r="I131" s="1"/>
  <c r="B132" s="1"/>
  <c r="H107"/>
  <c r="H124" s="1"/>
  <c r="H131" s="1"/>
  <c r="H132" s="1"/>
  <c r="G107"/>
  <c r="G124" s="1"/>
  <c r="G131" s="1"/>
  <c r="G132" s="1"/>
  <c r="F107"/>
  <c r="F124" s="1"/>
  <c r="F131" s="1"/>
  <c r="F132" s="1"/>
  <c r="E107"/>
  <c r="E124" s="1"/>
  <c r="E131" s="1"/>
  <c r="E132" s="1"/>
  <c r="D107"/>
  <c r="D124" s="1"/>
  <c r="D131" s="1"/>
  <c r="D132" s="1"/>
  <c r="C107"/>
  <c r="C124" s="1"/>
  <c r="C131" s="1"/>
  <c r="C132" s="1"/>
  <c r="B107"/>
  <c r="B124" s="1"/>
  <c r="B131" s="1"/>
  <c r="I92"/>
  <c r="H92"/>
  <c r="G92"/>
  <c r="F92"/>
  <c r="E92"/>
  <c r="D92"/>
  <c r="C92"/>
  <c r="B92"/>
  <c r="I83"/>
  <c r="H83"/>
  <c r="G83"/>
  <c r="F83"/>
  <c r="E83"/>
  <c r="D83"/>
  <c r="C83"/>
  <c r="B83"/>
  <c r="I58"/>
  <c r="H58"/>
  <c r="G58"/>
  <c r="F58"/>
  <c r="E58"/>
  <c r="D58"/>
  <c r="C58"/>
  <c r="B58"/>
  <c r="I45"/>
  <c r="H45"/>
  <c r="G45"/>
  <c r="F45"/>
  <c r="E45"/>
  <c r="D45"/>
  <c r="C45"/>
  <c r="B45"/>
  <c r="I30"/>
  <c r="I36" s="1"/>
  <c r="H30"/>
  <c r="H36" s="1"/>
  <c r="G30"/>
  <c r="G36" s="1"/>
  <c r="F30"/>
  <c r="F36" s="1"/>
  <c r="E30"/>
  <c r="E36" s="1"/>
  <c r="D30"/>
  <c r="D36" s="1"/>
  <c r="C30"/>
  <c r="C36" s="1"/>
  <c r="B30"/>
  <c r="B36" s="1"/>
  <c r="I7"/>
  <c r="H7"/>
  <c r="G7"/>
  <c r="F7"/>
  <c r="E7"/>
  <c r="D7"/>
  <c r="C7"/>
  <c r="B7"/>
  <c r="I4"/>
  <c r="I10" s="1"/>
  <c r="I12" s="1"/>
  <c r="H4"/>
  <c r="H10" s="1"/>
  <c r="H12" s="1"/>
  <c r="G4"/>
  <c r="G10" s="1"/>
  <c r="G12" s="1"/>
  <c r="F4"/>
  <c r="F10" s="1"/>
  <c r="F12" s="1"/>
  <c r="E4"/>
  <c r="E10" s="1"/>
  <c r="E12" s="1"/>
  <c r="D4"/>
  <c r="D10" s="1"/>
  <c r="D12" s="1"/>
  <c r="C4"/>
  <c r="C10" s="1"/>
  <c r="C12" s="1"/>
  <c r="B4"/>
  <c r="B10" s="1"/>
  <c r="B12" s="1"/>
  <c r="D48" i="3" l="1"/>
  <c r="D50" s="1"/>
  <c r="C45"/>
  <c r="C46" s="1"/>
  <c r="D45"/>
  <c r="E56"/>
  <c r="D77"/>
  <c r="B85"/>
  <c r="D81"/>
  <c r="E46"/>
  <c r="I46"/>
  <c r="B59" i="1"/>
  <c r="C59"/>
  <c r="C100" i="3"/>
  <c r="C127"/>
  <c r="C154" i="1"/>
  <c r="B81" i="3"/>
  <c r="D59" i="1"/>
  <c r="D154"/>
  <c r="H48" i="3"/>
  <c r="H50" s="1"/>
  <c r="E59" i="1"/>
  <c r="E127" i="3"/>
  <c r="E12"/>
  <c r="E154" i="1"/>
  <c r="F81" i="3"/>
  <c r="B154" i="1"/>
  <c r="F59"/>
  <c r="F12" i="3"/>
  <c r="F154" i="1"/>
  <c r="G59"/>
  <c r="G100" i="3"/>
  <c r="G127"/>
  <c r="G154" i="1"/>
  <c r="D85" i="3"/>
  <c r="H59" i="1"/>
  <c r="H154"/>
  <c r="I59"/>
  <c r="I154"/>
  <c r="C56" i="3"/>
  <c r="C58" s="1"/>
  <c r="G63"/>
  <c r="G66"/>
  <c r="E52"/>
  <c r="E54" s="1"/>
  <c r="F56"/>
  <c r="F58" s="1"/>
  <c r="F83"/>
  <c r="F85" s="1"/>
  <c r="H56"/>
  <c r="H58" s="1"/>
  <c r="I73"/>
  <c r="I75"/>
  <c r="I77" s="1"/>
  <c r="I79"/>
  <c r="I81" s="1"/>
  <c r="I83"/>
  <c r="I85" s="1"/>
  <c r="G69"/>
  <c r="F52"/>
  <c r="F54" s="1"/>
  <c r="G46"/>
  <c r="G48"/>
  <c r="G50" s="1"/>
  <c r="G52"/>
  <c r="G54" s="1"/>
  <c r="D86"/>
  <c r="C86"/>
  <c r="C83"/>
  <c r="C85" s="1"/>
  <c r="B86"/>
  <c r="B87" s="1"/>
  <c r="C48"/>
  <c r="C50" s="1"/>
  <c r="B54"/>
  <c r="B58"/>
  <c r="E86"/>
  <c r="F87" s="1"/>
  <c r="F77"/>
  <c r="B48"/>
  <c r="B50" s="1"/>
  <c r="H73"/>
  <c r="H75"/>
  <c r="H77" s="1"/>
  <c r="H79"/>
  <c r="H81" s="1"/>
  <c r="H83"/>
  <c r="H85" s="1"/>
  <c r="H46"/>
  <c r="I48"/>
  <c r="I50" s="1"/>
  <c r="H52"/>
  <c r="H54" s="1"/>
  <c r="D59"/>
  <c r="C73"/>
  <c r="C75"/>
  <c r="C77" s="1"/>
  <c r="C79"/>
  <c r="C81" s="1"/>
  <c r="E48"/>
  <c r="E50" s="1"/>
  <c r="C52"/>
  <c r="C54" s="1"/>
  <c r="G56"/>
  <c r="G58" s="1"/>
  <c r="E58"/>
  <c r="I59"/>
  <c r="F69"/>
  <c r="E73"/>
  <c r="E75"/>
  <c r="E77" s="1"/>
  <c r="E79"/>
  <c r="E81" s="1"/>
  <c r="E83"/>
  <c r="E85" s="1"/>
  <c r="F46"/>
  <c r="F48"/>
  <c r="F50" s="1"/>
  <c r="G59"/>
  <c r="F59"/>
  <c r="F60" s="1"/>
  <c r="F63"/>
  <c r="I52"/>
  <c r="I54" s="1"/>
  <c r="I56"/>
  <c r="I58" s="1"/>
  <c r="H59"/>
  <c r="B59"/>
  <c r="B60" s="1"/>
  <c r="C59"/>
  <c r="G73"/>
  <c r="G75"/>
  <c r="G77" s="1"/>
  <c r="G79"/>
  <c r="G81" s="1"/>
  <c r="G83"/>
  <c r="G85" s="1"/>
  <c r="G86"/>
  <c r="G87" s="1"/>
  <c r="D52"/>
  <c r="D54" s="1"/>
  <c r="D56"/>
  <c r="D58" s="1"/>
  <c r="B46"/>
  <c r="D90"/>
  <c r="D93"/>
  <c r="D96"/>
  <c r="C90"/>
  <c r="C93"/>
  <c r="C96"/>
  <c r="B90"/>
  <c r="B93"/>
  <c r="B96"/>
  <c r="I90"/>
  <c r="I93"/>
  <c r="I96"/>
  <c r="H86"/>
  <c r="I87" s="1"/>
  <c r="H90"/>
  <c r="H93"/>
  <c r="H96"/>
  <c r="G90"/>
  <c r="G93"/>
  <c r="G96"/>
  <c r="F90"/>
  <c r="F93"/>
  <c r="F96"/>
  <c r="E90"/>
  <c r="E93"/>
  <c r="E96"/>
  <c r="I63"/>
  <c r="I66"/>
  <c r="I69"/>
  <c r="H63"/>
  <c r="H66"/>
  <c r="H69"/>
  <c r="F66"/>
  <c r="E63"/>
  <c r="E66"/>
  <c r="E69"/>
  <c r="D63"/>
  <c r="D66"/>
  <c r="D69"/>
  <c r="C63"/>
  <c r="C66"/>
  <c r="C69"/>
  <c r="B63"/>
  <c r="B66"/>
  <c r="B69"/>
  <c r="D64" i="1"/>
  <c r="D76" s="1"/>
  <c r="D94" s="1"/>
  <c r="D96" s="1"/>
  <c r="D97" s="1"/>
  <c r="D20"/>
  <c r="C64"/>
  <c r="C76" s="1"/>
  <c r="C94" s="1"/>
  <c r="C96" s="1"/>
  <c r="C97" s="1"/>
  <c r="C20"/>
  <c r="B64"/>
  <c r="B76" s="1"/>
  <c r="B94" s="1"/>
  <c r="B96" s="1"/>
  <c r="B97" s="1"/>
  <c r="B20"/>
  <c r="I64"/>
  <c r="I76" s="1"/>
  <c r="I94" s="1"/>
  <c r="I20"/>
  <c r="D60"/>
  <c r="D143"/>
  <c r="C60"/>
  <c r="C143"/>
  <c r="C164"/>
  <c r="C165" s="1"/>
  <c r="B60"/>
  <c r="B143"/>
  <c r="I60"/>
  <c r="I143"/>
  <c r="H64"/>
  <c r="H76" s="1"/>
  <c r="H94" s="1"/>
  <c r="H96" s="1"/>
  <c r="H20"/>
  <c r="G64"/>
  <c r="G76" s="1"/>
  <c r="G94" s="1"/>
  <c r="G96" s="1"/>
  <c r="G97" s="1"/>
  <c r="G20"/>
  <c r="F64"/>
  <c r="F76" s="1"/>
  <c r="F94" s="1"/>
  <c r="F96" s="1"/>
  <c r="F97" s="1"/>
  <c r="F20"/>
  <c r="E64"/>
  <c r="E76" s="1"/>
  <c r="E94" s="1"/>
  <c r="E96" s="1"/>
  <c r="E97" s="1"/>
  <c r="E20"/>
  <c r="H60"/>
  <c r="H143"/>
  <c r="G60"/>
  <c r="G143"/>
  <c r="F60"/>
  <c r="F143"/>
  <c r="E60"/>
  <c r="E143"/>
  <c r="D163"/>
  <c r="D164" s="1"/>
  <c r="D165" s="1"/>
  <c r="C163"/>
  <c r="B163"/>
  <c r="B164" s="1"/>
  <c r="B165" s="1"/>
  <c r="I163"/>
  <c r="I164" s="1"/>
  <c r="I165" s="1"/>
  <c r="H163"/>
  <c r="H164" s="1"/>
  <c r="H165" s="1"/>
  <c r="G163"/>
  <c r="G164" s="1"/>
  <c r="G165" s="1"/>
  <c r="F163"/>
  <c r="F164" s="1"/>
  <c r="F165" s="1"/>
  <c r="E163"/>
  <c r="E164" s="1"/>
  <c r="E165" s="1"/>
  <c r="A17" i="3"/>
  <c r="A44"/>
  <c r="B42"/>
  <c r="I35"/>
  <c r="I8" s="1"/>
  <c r="H35"/>
  <c r="H8" s="1"/>
  <c r="G35"/>
  <c r="G8" s="1"/>
  <c r="F35"/>
  <c r="F8" s="1"/>
  <c r="E35"/>
  <c r="E8" s="1"/>
  <c r="D35"/>
  <c r="D8" s="1"/>
  <c r="C35"/>
  <c r="C8" s="1"/>
  <c r="B35"/>
  <c r="B8" s="1"/>
  <c r="H38"/>
  <c r="H11" s="1"/>
  <c r="H5" s="1"/>
  <c r="G38"/>
  <c r="F38"/>
  <c r="F11" s="1"/>
  <c r="E38"/>
  <c r="E11" s="1"/>
  <c r="E5" s="1"/>
  <c r="D38"/>
  <c r="D11" s="1"/>
  <c r="D12" s="1"/>
  <c r="C38"/>
  <c r="C11" s="1"/>
  <c r="B38"/>
  <c r="B11" s="1"/>
  <c r="I38"/>
  <c r="I11" s="1"/>
  <c r="I12" s="1"/>
  <c r="B30"/>
  <c r="C30"/>
  <c r="D30"/>
  <c r="E30"/>
  <c r="F30"/>
  <c r="G30"/>
  <c r="H30"/>
  <c r="I30"/>
  <c r="I26"/>
  <c r="H26"/>
  <c r="G26"/>
  <c r="F26"/>
  <c r="E26"/>
  <c r="D26"/>
  <c r="C26"/>
  <c r="B26"/>
  <c r="H22"/>
  <c r="G22"/>
  <c r="F22"/>
  <c r="E22"/>
  <c r="D22"/>
  <c r="C22"/>
  <c r="B22"/>
  <c r="I22"/>
  <c r="I28"/>
  <c r="H28"/>
  <c r="G28"/>
  <c r="F28"/>
  <c r="E28"/>
  <c r="D28"/>
  <c r="C28"/>
  <c r="B28"/>
  <c r="B29" s="1"/>
  <c r="I24"/>
  <c r="H24"/>
  <c r="G24"/>
  <c r="F24"/>
  <c r="E24"/>
  <c r="D24"/>
  <c r="C24"/>
  <c r="B24"/>
  <c r="B25" s="1"/>
  <c r="B20"/>
  <c r="C20"/>
  <c r="D20"/>
  <c r="E20"/>
  <c r="E18" s="1"/>
  <c r="F20"/>
  <c r="G20"/>
  <c r="H20"/>
  <c r="I20"/>
  <c r="J1"/>
  <c r="K1" s="1"/>
  <c r="L1" s="1"/>
  <c r="M1" s="1"/>
  <c r="N1" s="1"/>
  <c r="H1"/>
  <c r="G1" s="1"/>
  <c r="F1" s="1"/>
  <c r="E1" s="1"/>
  <c r="D1" s="1"/>
  <c r="C1" s="1"/>
  <c r="B1" s="1"/>
  <c r="F5" l="1"/>
  <c r="D5"/>
  <c r="D46"/>
  <c r="I10"/>
  <c r="I9"/>
  <c r="G10"/>
  <c r="G9"/>
  <c r="I5"/>
  <c r="C9"/>
  <c r="E3"/>
  <c r="E7" s="1"/>
  <c r="F9"/>
  <c r="H9"/>
  <c r="E9"/>
  <c r="C12"/>
  <c r="G32"/>
  <c r="G11"/>
  <c r="D9"/>
  <c r="G18"/>
  <c r="G3" s="1"/>
  <c r="H18"/>
  <c r="I18"/>
  <c r="I3" s="1"/>
  <c r="I13" s="1"/>
  <c r="B21"/>
  <c r="B23" s="1"/>
  <c r="B18"/>
  <c r="C18"/>
  <c r="D18"/>
  <c r="F18"/>
  <c r="I16"/>
  <c r="I15"/>
  <c r="F6"/>
  <c r="E6"/>
  <c r="B31"/>
  <c r="B19"/>
  <c r="I7"/>
  <c r="I6"/>
  <c r="G16"/>
  <c r="G15"/>
  <c r="F15"/>
  <c r="C15"/>
  <c r="H15"/>
  <c r="E15"/>
  <c r="D15"/>
  <c r="E87"/>
  <c r="C87"/>
  <c r="C60"/>
  <c r="G43"/>
  <c r="E25"/>
  <c r="E27" s="1"/>
  <c r="E29"/>
  <c r="E60"/>
  <c r="D87"/>
  <c r="I29"/>
  <c r="I31" s="1"/>
  <c r="D60"/>
  <c r="C21"/>
  <c r="C23" s="1"/>
  <c r="H25"/>
  <c r="H29"/>
  <c r="H31" s="1"/>
  <c r="G36"/>
  <c r="F42"/>
  <c r="H60"/>
  <c r="B27"/>
  <c r="G25"/>
  <c r="G27" s="1"/>
  <c r="G29"/>
  <c r="G31" s="1"/>
  <c r="E42"/>
  <c r="B37"/>
  <c r="C19"/>
  <c r="E31"/>
  <c r="G21"/>
  <c r="G23" s="1"/>
  <c r="D25"/>
  <c r="D27" s="1"/>
  <c r="D29"/>
  <c r="D31" s="1"/>
  <c r="B32"/>
  <c r="B34" s="1"/>
  <c r="G60"/>
  <c r="I60"/>
  <c r="I21"/>
  <c r="I23" s="1"/>
  <c r="H87"/>
  <c r="C37"/>
  <c r="B39"/>
  <c r="F21"/>
  <c r="F23" s="1"/>
  <c r="F25"/>
  <c r="F27" s="1"/>
  <c r="F29"/>
  <c r="F31" s="1"/>
  <c r="G40"/>
  <c r="H43"/>
  <c r="H21"/>
  <c r="H23" s="1"/>
  <c r="C25"/>
  <c r="C27" s="1"/>
  <c r="C29"/>
  <c r="C31" s="1"/>
  <c r="H40"/>
  <c r="H19"/>
  <c r="I25"/>
  <c r="I27" s="1"/>
  <c r="C43"/>
  <c r="E40"/>
  <c r="B43"/>
  <c r="H27"/>
  <c r="D21"/>
  <c r="D23" s="1"/>
  <c r="E36"/>
  <c r="G34"/>
  <c r="H97" i="1"/>
  <c r="I95"/>
  <c r="I96" s="1"/>
  <c r="I97" s="1"/>
  <c r="E32" i="3"/>
  <c r="F36"/>
  <c r="E21"/>
  <c r="E23" s="1"/>
  <c r="D32"/>
  <c r="E39"/>
  <c r="E37"/>
  <c r="E43"/>
  <c r="C32"/>
  <c r="D36"/>
  <c r="D39"/>
  <c r="D42"/>
  <c r="C36"/>
  <c r="C39"/>
  <c r="C42"/>
  <c r="F32"/>
  <c r="G39"/>
  <c r="G37"/>
  <c r="B36"/>
  <c r="I32"/>
  <c r="H32"/>
  <c r="I36"/>
  <c r="I39"/>
  <c r="I42"/>
  <c r="H36"/>
  <c r="H39"/>
  <c r="H42"/>
  <c r="G42"/>
  <c r="F39"/>
  <c r="I40"/>
  <c r="D3" l="1"/>
  <c r="F3"/>
  <c r="G13"/>
  <c r="G5"/>
  <c r="G12"/>
  <c r="H12"/>
  <c r="E16"/>
  <c r="C3"/>
  <c r="C40"/>
  <c r="E13"/>
  <c r="G4"/>
  <c r="B3"/>
  <c r="H3"/>
  <c r="E10"/>
  <c r="D40"/>
  <c r="D37"/>
  <c r="D19"/>
  <c r="F19"/>
  <c r="E19"/>
  <c r="D43"/>
  <c r="H37"/>
  <c r="G19"/>
  <c r="F43"/>
  <c r="B40"/>
  <c r="F40"/>
  <c r="F37"/>
  <c r="B33"/>
  <c r="I37"/>
  <c r="I19"/>
  <c r="F33"/>
  <c r="F34"/>
  <c r="I33"/>
  <c r="I34"/>
  <c r="D33"/>
  <c r="D34"/>
  <c r="H33"/>
  <c r="H34"/>
  <c r="I43"/>
  <c r="E33"/>
  <c r="E34"/>
  <c r="C33"/>
  <c r="C34"/>
  <c r="G33"/>
  <c r="H1" i="1"/>
  <c r="G1" s="1"/>
  <c r="F1" s="1"/>
  <c r="E1" s="1"/>
  <c r="D1" s="1"/>
  <c r="C1" s="1"/>
  <c r="B1" s="1"/>
  <c r="D4" i="3" l="1"/>
  <c r="D13"/>
  <c r="D10"/>
  <c r="D16"/>
  <c r="H4"/>
  <c r="H13"/>
  <c r="H7"/>
  <c r="H10"/>
  <c r="H16"/>
  <c r="I4"/>
  <c r="E4"/>
  <c r="B16"/>
  <c r="B10"/>
  <c r="B13"/>
  <c r="F4"/>
  <c r="F16"/>
  <c r="F7"/>
  <c r="F13"/>
  <c r="F10"/>
  <c r="C4"/>
  <c r="C13"/>
  <c r="C10"/>
  <c r="C16"/>
  <c r="D7"/>
  <c r="G6"/>
  <c r="G7"/>
  <c r="H6"/>
  <c r="B5"/>
  <c r="B7" s="1"/>
  <c r="C5"/>
  <c r="C7" l="1"/>
  <c r="C6"/>
  <c r="D6"/>
</calcChain>
</file>

<file path=xl/sharedStrings.xml><?xml version="1.0" encoding="utf-8"?>
<sst xmlns="http://schemas.openxmlformats.org/spreadsheetml/2006/main" count="392" uniqueCount="149">
  <si>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</si>
  <si>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</si>
  <si>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</si>
  <si>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</si>
  <si>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</si>
  <si>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</si>
  <si>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</si>
  <si>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</si>
  <si>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</si>
  <si>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</si>
  <si>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</si>
  <si>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</si>
  <si>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</si>
  <si>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</si>
  <si>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</si>
  <si>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</si>
  <si>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</si>
  <si>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</si>
  <si>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</si>
  <si>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</si>
  <si>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</si>
  <si>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</si>
  <si>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</si>
  <si>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</si>
  <si>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</si>
  <si>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</si>
  <si>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</si>
  <si>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</si>
  <si>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</si>
  <si>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</si>
  <si>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</si>
  <si>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</si>
  <si>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</si>
  <si>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</si>
  <si>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</si>
  <si>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</si>
  <si>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</si>
  <si>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</si>
  <si>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</si>
  <si>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</si>
  <si>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</si>
  <si>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</si>
  <si>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</si>
  <si>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</si>
  <si>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</si>
  <si>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</si>
  <si>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</si>
  <si>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</si>
  <si>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</si>
  <si>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</si>
  <si>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</si>
  <si>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</si>
  <si>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</si>
  <si>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</si>
  <si>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</si>
  <si>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</si>
  <si>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</si>
  <si>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</si>
  <si>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</si>
  <si>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</si>
  <si>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</si>
  <si>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</si>
  <si>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</si>
  <si>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</si>
  <si>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</si>
  <si>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</si>
  <si>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</si>
  <si>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</si>
  <si>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</si>
  <si>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</si>
  <si>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</si>
  <si>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</si>
  <si>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</si>
  <si>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</si>
  <si>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</si>
  <si>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</si>
  <si>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</si>
  <si>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</si>
  <si>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</si>
  <si>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</si>
  <si>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</si>
  <si>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</si>
  <si>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</si>
  <si>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</si>
  <si>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</si>
  <si>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</si>
  <si>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</si>
  <si>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</si>
  <si>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</si>
  <si>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</si>
  <si>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</si>
  <si>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</si>
  <si>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</si>
  <si>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</si>
  <si>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</si>
  <si>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</si>
  <si>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</si>
  <si>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</si>
  <si>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</si>
  <si>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</si>
  <si>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</si>
  <si>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</si>
  <si>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</si>
  <si>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</si>
  <si>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</si>
  <si>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</si>
  <si>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</si>
  <si>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</si>
  <si>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</si>
  <si>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</si>
  <si>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</si>
  <si>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</si>
  <si>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</si>
  <si>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</si>
  <si>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</si>
  <si>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</si>
  <si>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</si>
  <si>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</si>
  <si>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</si>
  <si>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</si>
  <si>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</si>
  <si>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</si>
  <si>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</si>
  <si>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</si>
  <si>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</si>
  <si>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</si>
  <si>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</si>
  <si>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</si>
  <si>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</si>
  <si>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</si>
  <si>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</si>
  <si>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</si>
  <si>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</si>
  <si>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</si>
  <si>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</si>
  <si>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</si>
  <si>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</si>
  <si>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</si>
  <si>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</si>
  <si>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</si>
  <si>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</si>
  <si>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</si>
  <si>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</si>
  <si>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</si>
  <si>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r>
      <rPr>
        <sz val="8.5"/>
        <color rgb="FF231F20"/>
        <rFont val="Arial"/>
        <family val="2"/>
      </rPr>
      <t>—</t>
    </r>
  </si>
  <si>
    <t>Do not value paste numbers</t>
  </si>
  <si>
    <t>Should be the addition of segments below</t>
  </si>
  <si>
    <t>Should be the addition of Footwear, Apparel and Equipment below</t>
  </si>
  <si>
    <t>Denominator linked to the wrong revenue</t>
  </si>
</sst>
</file>

<file path=xl/styles.xml><?xml version="1.0" encoding="utf-8"?>
<styleSheet xmlns="http://schemas.openxmlformats.org/spreadsheetml/2006/main">
  <numFmts count="10">
    <numFmt numFmtId="43" formatCode="_-* #,##0.00_-;\-* #,##0.00_-;_-* &quot;-&quot;??_-;_-@_-"/>
    <numFmt numFmtId="164" formatCode="_(* #,##0.00_);_(* \(#,##0.00\);_(* &quot;-&quot;??_);_(@_)"/>
    <numFmt numFmtId="165" formatCode="_(* #,##0_);_(* \(#,##0\);_(* &quot;-&quot;??_);_(@_)"/>
    <numFmt numFmtId="166" formatCode="0.0%"/>
    <numFmt numFmtId="167" formatCode="\$\ #,##0"/>
    <numFmt numFmtId="168" formatCode="\$\ 0"/>
    <numFmt numFmtId="169" formatCode="0_);\(0\)"/>
    <numFmt numFmtId="170" formatCode="#,##0_);\(#,##0\)"/>
    <numFmt numFmtId="171" formatCode="0.0"/>
    <numFmt numFmtId="172" formatCode="_-* #,##0.0_-;\-* #,##0.0_-;_-* &quot;-&quot;??_-;_-@_-"/>
  </numFmts>
  <fonts count="1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sz val="8.5"/>
      <color rgb="FF231F20"/>
      <name val="Arial"/>
      <family val="2"/>
    </font>
    <font>
      <sz val="11"/>
      <color rgb="FF231F20"/>
      <name val="Calibri"/>
      <family val="2"/>
      <scheme val="minor"/>
    </font>
    <font>
      <sz val="8.5"/>
      <name val="Arial"/>
      <family val="2"/>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0070C0"/>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0" fillId="0" borderId="0" xfId="0" applyFont="1" applyAlignment="1">
      <alignmen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0" borderId="0" xfId="0" applyAlignment="1">
      <alignment horizontal="left" wrapText="1" indent="1"/>
    </xf>
    <xf numFmtId="0" fontId="0" fillId="0" borderId="0" xfId="0" applyAlignment="1">
      <alignment horizontal="left" wrapText="1"/>
    </xf>
    <xf numFmtId="0" fontId="0" fillId="0" borderId="0" xfId="0" applyFont="1" applyAlignment="1">
      <alignment wrapText="1"/>
    </xf>
    <xf numFmtId="167" fontId="12" fillId="0" borderId="5" xfId="0" applyNumberFormat="1" applyFont="1" applyFill="1" applyBorder="1" applyAlignment="1">
      <alignment horizontal="right" vertical="top" shrinkToFit="1"/>
    </xf>
    <xf numFmtId="167" fontId="13" fillId="0" borderId="5" xfId="0" applyNumberFormat="1" applyFont="1" applyFill="1" applyBorder="1" applyAlignment="1">
      <alignment horizontal="right" vertical="top" shrinkToFit="1"/>
    </xf>
    <xf numFmtId="1" fontId="12" fillId="0" borderId="5" xfId="0" applyNumberFormat="1" applyFont="1" applyFill="1" applyBorder="1" applyAlignment="1">
      <alignment horizontal="right" vertical="top" shrinkToFit="1"/>
    </xf>
    <xf numFmtId="1" fontId="13" fillId="0" borderId="5" xfId="0" applyNumberFormat="1" applyFont="1" applyFill="1" applyBorder="1" applyAlignment="1">
      <alignment horizontal="right" vertical="top" shrinkToFit="1"/>
    </xf>
    <xf numFmtId="3" fontId="12" fillId="0" borderId="5" xfId="0" applyNumberFormat="1" applyFont="1" applyFill="1" applyBorder="1" applyAlignment="1">
      <alignment horizontal="right" vertical="top" shrinkToFit="1"/>
    </xf>
    <xf numFmtId="3" fontId="13" fillId="0" borderId="5" xfId="0" applyNumberFormat="1" applyFont="1" applyFill="1" applyBorder="1" applyAlignment="1">
      <alignment horizontal="right" vertical="top" shrinkToFit="1"/>
    </xf>
    <xf numFmtId="3" fontId="12" fillId="0" borderId="6" xfId="0" applyNumberFormat="1" applyFont="1" applyFill="1" applyBorder="1" applyAlignment="1">
      <alignment horizontal="right" vertical="top" shrinkToFit="1"/>
    </xf>
    <xf numFmtId="3" fontId="13" fillId="0" borderId="6" xfId="0" applyNumberFormat="1" applyFont="1" applyFill="1" applyBorder="1" applyAlignment="1">
      <alignment horizontal="right" vertical="top" shrinkToFit="1"/>
    </xf>
    <xf numFmtId="0" fontId="14" fillId="0" borderId="5" xfId="0" applyFont="1" applyFill="1" applyBorder="1" applyAlignment="1">
      <alignment horizontal="right" vertical="top" wrapText="1"/>
    </xf>
    <xf numFmtId="168" fontId="12" fillId="0" borderId="5" xfId="0" applyNumberFormat="1" applyFont="1" applyFill="1" applyBorder="1" applyAlignment="1">
      <alignment horizontal="right" vertical="top" shrinkToFit="1"/>
    </xf>
    <xf numFmtId="168" fontId="13" fillId="0" borderId="5" xfId="0" applyNumberFormat="1" applyFont="1" applyFill="1" applyBorder="1" applyAlignment="1">
      <alignment horizontal="right" vertical="top" shrinkToFit="1"/>
    </xf>
    <xf numFmtId="1" fontId="12" fillId="0" borderId="6" xfId="0" applyNumberFormat="1" applyFont="1" applyFill="1" applyBorder="1" applyAlignment="1">
      <alignment horizontal="right" vertical="top" shrinkToFit="1"/>
    </xf>
    <xf numFmtId="1" fontId="13" fillId="0" borderId="6" xfId="0" applyNumberFormat="1" applyFont="1" applyFill="1" applyBorder="1" applyAlignment="1">
      <alignment horizontal="right" vertical="top" shrinkToFit="1"/>
    </xf>
    <xf numFmtId="0" fontId="0" fillId="0" borderId="5" xfId="0" applyFill="1" applyBorder="1" applyAlignment="1">
      <alignment horizontal="left" wrapText="1"/>
    </xf>
    <xf numFmtId="0" fontId="0" fillId="0" borderId="5" xfId="0" applyFont="1" applyFill="1" applyBorder="1" applyAlignment="1">
      <alignment horizontal="left" wrapText="1"/>
    </xf>
    <xf numFmtId="0" fontId="15" fillId="0" borderId="5" xfId="0" applyFont="1" applyFill="1" applyBorder="1" applyAlignment="1">
      <alignment horizontal="right" vertical="top" wrapText="1"/>
    </xf>
    <xf numFmtId="169" fontId="13" fillId="0" borderId="5" xfId="0" applyNumberFormat="1" applyFont="1" applyFill="1" applyBorder="1" applyAlignment="1">
      <alignment horizontal="right" vertical="top" shrinkToFit="1"/>
    </xf>
    <xf numFmtId="169" fontId="13" fillId="0" borderId="6" xfId="0" applyNumberFormat="1" applyFont="1" applyFill="1" applyBorder="1" applyAlignment="1">
      <alignment horizontal="right" vertical="top" shrinkToFit="1"/>
    </xf>
    <xf numFmtId="170" fontId="13" fillId="0" borderId="5" xfId="0" applyNumberFormat="1" applyFont="1" applyFill="1" applyBorder="1" applyAlignment="1">
      <alignment horizontal="right" vertical="top" shrinkToFit="1"/>
    </xf>
    <xf numFmtId="169" fontId="13" fillId="0" borderId="5" xfId="0" applyNumberFormat="1" applyFont="1" applyFill="1" applyBorder="1" applyAlignment="1">
      <alignment horizontal="right" vertical="center" shrinkToFit="1"/>
    </xf>
    <xf numFmtId="1" fontId="13" fillId="0" borderId="6" xfId="0" applyNumberFormat="1" applyFont="1" applyFill="1" applyBorder="1" applyAlignment="1">
      <alignment horizontal="right" vertical="center" shrinkToFit="1"/>
    </xf>
    <xf numFmtId="165" fontId="0" fillId="0" borderId="0" xfId="1" applyNumberFormat="1" applyFont="1" applyFill="1"/>
    <xf numFmtId="0" fontId="0" fillId="0" borderId="0" xfId="0" applyFont="1" applyFill="1"/>
    <xf numFmtId="9" fontId="0" fillId="0" borderId="0" xfId="0" applyNumberFormat="1"/>
    <xf numFmtId="0" fontId="10" fillId="7" borderId="0" xfId="0" applyFont="1" applyFill="1" applyAlignment="1">
      <alignment horizontal="left" indent="1"/>
    </xf>
    <xf numFmtId="0" fontId="0" fillId="7" borderId="0" xfId="0" applyFill="1"/>
    <xf numFmtId="0" fontId="0" fillId="7" borderId="0" xfId="0" applyFill="1" applyAlignment="1">
      <alignment horizontal="left" indent="1"/>
    </xf>
    <xf numFmtId="165" fontId="0" fillId="0" borderId="0" xfId="0" applyNumberFormat="1"/>
    <xf numFmtId="171" fontId="0" fillId="0" borderId="0" xfId="0" applyNumberFormat="1"/>
    <xf numFmtId="172" fontId="0" fillId="0" borderId="0" xfId="0" applyNumberFormat="1"/>
    <xf numFmtId="166" fontId="0" fillId="0" borderId="0" xfId="0" applyNumberForma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284095"/>
          <a:ext cx="6212205" cy="19507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322195"/>
          <a:ext cx="4038600" cy="367284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628775"/>
          <a:ext cx="1760220" cy="115062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840355"/>
          <a:ext cx="1798320" cy="115062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036695"/>
          <a:ext cx="1943100" cy="115062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187315"/>
          <a:ext cx="2727960" cy="137922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086100" y="5393055"/>
          <a:ext cx="118872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12"/>
  <sheetViews>
    <sheetView workbookViewId="0">
      <selection activeCell="A2" sqref="A2"/>
    </sheetView>
  </sheetViews>
  <sheetFormatPr defaultRowHeight="15"/>
  <cols>
    <col min="1" max="1" width="176.140625" style="20" customWidth="1"/>
  </cols>
  <sheetData>
    <row r="1" spans="1:1" ht="23.25">
      <c r="A1" s="19" t="s">
        <v>21</v>
      </c>
    </row>
    <row r="2" spans="1:1">
      <c r="A2" s="54" t="s">
        <v>141</v>
      </c>
    </row>
    <row r="3" spans="1:1">
      <c r="A3" s="53" t="s">
        <v>142</v>
      </c>
    </row>
    <row r="4" spans="1:1">
      <c r="A4" s="54" t="s">
        <v>20</v>
      </c>
    </row>
    <row r="5" spans="1:1">
      <c r="A5" s="55" t="s">
        <v>143</v>
      </c>
    </row>
    <row r="6" spans="1:1">
      <c r="A6" s="41"/>
    </row>
    <row r="7" spans="1:1">
      <c r="A7" s="41"/>
    </row>
    <row r="8" spans="1:1">
      <c r="A8" s="42"/>
    </row>
    <row r="9" spans="1:1" s="17" customFormat="1">
      <c r="A9" s="23"/>
    </row>
    <row r="10" spans="1:1">
      <c r="A10" s="21"/>
    </row>
    <row r="11" spans="1:1">
      <c r="A11" s="21"/>
    </row>
    <row r="12" spans="1:1">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I204"/>
  <sheetViews>
    <sheetView workbookViewId="0">
      <pane ySplit="1" topLeftCell="A149" activePane="bottomLeft" state="frozen"/>
      <selection pane="bottomLeft" activeCell="A163" sqref="A163"/>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28</v>
      </c>
      <c r="B2" s="3">
        <v>30601</v>
      </c>
      <c r="C2" s="3">
        <v>32376</v>
      </c>
      <c r="D2" s="3">
        <v>34350</v>
      </c>
      <c r="E2" s="3">
        <v>36397</v>
      </c>
      <c r="F2" s="3">
        <v>39117</v>
      </c>
      <c r="G2" s="3">
        <v>37403</v>
      </c>
      <c r="H2" s="3">
        <v>44538</v>
      </c>
      <c r="I2" s="3">
        <v>46710</v>
      </c>
    </row>
    <row r="3" spans="1:9">
      <c r="A3" s="26" t="s">
        <v>29</v>
      </c>
      <c r="B3" s="27">
        <v>16534</v>
      </c>
      <c r="C3" s="27">
        <v>17405</v>
      </c>
      <c r="D3" s="27">
        <v>19038</v>
      </c>
      <c r="E3" s="27">
        <v>20441</v>
      </c>
      <c r="F3" s="27">
        <v>21643</v>
      </c>
      <c r="G3" s="27">
        <v>21162</v>
      </c>
      <c r="H3" s="27">
        <v>24576</v>
      </c>
      <c r="I3" s="27">
        <v>25231</v>
      </c>
    </row>
    <row r="4" spans="1:9" s="1" customFormat="1">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22</v>
      </c>
      <c r="B5" s="3">
        <v>3213</v>
      </c>
      <c r="C5" s="3">
        <v>3278</v>
      </c>
      <c r="D5" s="3">
        <v>3341</v>
      </c>
      <c r="E5" s="3">
        <v>3577</v>
      </c>
      <c r="F5" s="3">
        <v>3753</v>
      </c>
      <c r="G5" s="3">
        <v>3592</v>
      </c>
      <c r="H5" s="3">
        <v>3114</v>
      </c>
      <c r="I5" s="3">
        <v>3850</v>
      </c>
    </row>
    <row r="6" spans="1:9">
      <c r="A6" s="11" t="s">
        <v>23</v>
      </c>
      <c r="B6" s="3">
        <v>6679</v>
      </c>
      <c r="C6" s="3">
        <v>7191</v>
      </c>
      <c r="D6" s="3">
        <v>7222</v>
      </c>
      <c r="E6" s="3">
        <v>7934</v>
      </c>
      <c r="F6" s="3">
        <v>8949</v>
      </c>
      <c r="G6" s="3">
        <v>9534</v>
      </c>
      <c r="H6" s="3">
        <v>9911</v>
      </c>
      <c r="I6" s="3">
        <v>10954</v>
      </c>
    </row>
    <row r="7" spans="1:9">
      <c r="A7" s="24" t="s">
        <v>24</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c r="A8" s="2" t="s">
        <v>25</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27</v>
      </c>
      <c r="B11" s="3">
        <v>932</v>
      </c>
      <c r="C11" s="3">
        <v>863</v>
      </c>
      <c r="D11" s="3">
        <v>646</v>
      </c>
      <c r="E11" s="3">
        <v>2392</v>
      </c>
      <c r="F11" s="3">
        <v>772</v>
      </c>
      <c r="G11" s="3">
        <v>348</v>
      </c>
      <c r="H11" s="3">
        <v>934</v>
      </c>
      <c r="I11" s="3">
        <v>605</v>
      </c>
    </row>
    <row r="12" spans="1:9" ht="15.75" thickBot="1">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2.56</v>
      </c>
      <c r="E14">
        <v>1.19</v>
      </c>
      <c r="F14">
        <v>2.5499999999999998</v>
      </c>
      <c r="G14">
        <v>1.63</v>
      </c>
      <c r="H14">
        <v>3.64</v>
      </c>
      <c r="I14">
        <v>3.83</v>
      </c>
    </row>
    <row r="15" spans="1:9">
      <c r="A15" s="2" t="s">
        <v>7</v>
      </c>
      <c r="B15">
        <v>1.85</v>
      </c>
      <c r="C15">
        <v>2.16</v>
      </c>
      <c r="D15">
        <v>2.5099999999999998</v>
      </c>
      <c r="E15">
        <v>1.17</v>
      </c>
      <c r="F15">
        <v>2.4900000000000002</v>
      </c>
      <c r="G15">
        <v>1.6</v>
      </c>
      <c r="H15">
        <v>3.56</v>
      </c>
      <c r="I15">
        <v>3.75</v>
      </c>
    </row>
    <row r="16" spans="1:9">
      <c r="A16" s="1" t="s">
        <v>9</v>
      </c>
    </row>
    <row r="17" spans="1:9">
      <c r="A17" s="2" t="s">
        <v>6</v>
      </c>
      <c r="B17">
        <v>1723.5</v>
      </c>
      <c r="C17">
        <v>1697.9</v>
      </c>
      <c r="D17">
        <v>1657.8</v>
      </c>
      <c r="E17">
        <v>1623.8</v>
      </c>
      <c r="F17">
        <v>1579.7</v>
      </c>
      <c r="G17" s="8">
        <v>1558.8</v>
      </c>
      <c r="H17" s="8">
        <v>1573</v>
      </c>
      <c r="I17" s="8">
        <v>1578.8</v>
      </c>
    </row>
    <row r="18" spans="1:9">
      <c r="A18" s="2" t="s">
        <v>7</v>
      </c>
      <c r="B18">
        <v>1768.8</v>
      </c>
      <c r="C18">
        <v>1742.5</v>
      </c>
      <c r="D18">
        <v>1692</v>
      </c>
      <c r="E18">
        <v>1659.1</v>
      </c>
      <c r="F18">
        <v>1618.4</v>
      </c>
      <c r="G18" s="8">
        <v>1591.6</v>
      </c>
      <c r="H18" s="8">
        <v>1609.4</v>
      </c>
      <c r="I18" s="8">
        <v>1610.8</v>
      </c>
    </row>
    <row r="20" spans="1:9" s="12" customFormat="1">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31</v>
      </c>
    </row>
    <row r="24" spans="1:9">
      <c r="A24" s="10" t="s">
        <v>32</v>
      </c>
      <c r="B24" s="3"/>
      <c r="C24" s="3"/>
      <c r="D24" s="3"/>
      <c r="E24" s="3"/>
      <c r="F24" s="3"/>
      <c r="G24" s="3"/>
      <c r="H24" s="3"/>
      <c r="I24" s="3"/>
    </row>
    <row r="25" spans="1:9">
      <c r="A25" s="11" t="s">
        <v>33</v>
      </c>
      <c r="B25" s="3">
        <v>3852</v>
      </c>
      <c r="C25" s="3">
        <v>3138</v>
      </c>
      <c r="D25" s="3">
        <v>3808</v>
      </c>
      <c r="E25" s="3">
        <v>4249</v>
      </c>
      <c r="F25" s="56">
        <v>4466</v>
      </c>
      <c r="G25" s="57">
        <v>8348</v>
      </c>
      <c r="H25" s="3">
        <v>9889</v>
      </c>
      <c r="I25" s="3">
        <v>8574</v>
      </c>
    </row>
    <row r="26" spans="1:9">
      <c r="A26" s="11" t="s">
        <v>34</v>
      </c>
      <c r="B26" s="3">
        <v>2072</v>
      </c>
      <c r="C26" s="3">
        <v>2319</v>
      </c>
      <c r="D26" s="3">
        <v>2371</v>
      </c>
      <c r="E26" s="3">
        <v>996</v>
      </c>
      <c r="F26" s="58">
        <v>197</v>
      </c>
      <c r="G26" s="59">
        <v>439</v>
      </c>
      <c r="H26" s="3">
        <v>3587</v>
      </c>
      <c r="I26" s="3">
        <v>4423</v>
      </c>
    </row>
    <row r="27" spans="1:9">
      <c r="A27" s="11" t="s">
        <v>35</v>
      </c>
      <c r="B27" s="3">
        <v>3358</v>
      </c>
      <c r="C27" s="3">
        <v>3241</v>
      </c>
      <c r="D27" s="3">
        <v>3677</v>
      </c>
      <c r="E27" s="3">
        <v>3498</v>
      </c>
      <c r="F27" s="60">
        <v>4272</v>
      </c>
      <c r="G27" s="61">
        <v>2749</v>
      </c>
      <c r="H27" s="3">
        <v>4463</v>
      </c>
      <c r="I27" s="3">
        <v>4667</v>
      </c>
    </row>
    <row r="28" spans="1:9">
      <c r="A28" s="11" t="s">
        <v>36</v>
      </c>
      <c r="B28" s="3">
        <v>4337</v>
      </c>
      <c r="C28" s="3">
        <v>4838</v>
      </c>
      <c r="D28" s="3">
        <v>5055</v>
      </c>
      <c r="E28" s="3">
        <v>5261</v>
      </c>
      <c r="F28" s="60">
        <v>5622</v>
      </c>
      <c r="G28" s="61">
        <v>7367</v>
      </c>
      <c r="H28" s="3">
        <v>6854</v>
      </c>
      <c r="I28" s="3">
        <v>8420</v>
      </c>
    </row>
    <row r="29" spans="1:9">
      <c r="A29" s="11" t="s">
        <v>37</v>
      </c>
      <c r="B29" s="3">
        <v>1968</v>
      </c>
      <c r="C29" s="3">
        <v>1489</v>
      </c>
      <c r="D29" s="3">
        <v>1150</v>
      </c>
      <c r="E29" s="3">
        <v>1130</v>
      </c>
      <c r="F29" s="62">
        <v>1968</v>
      </c>
      <c r="G29" s="63">
        <v>1653</v>
      </c>
      <c r="H29" s="3">
        <v>1498</v>
      </c>
      <c r="I29" s="3">
        <v>2129</v>
      </c>
    </row>
    <row r="30" spans="1:9">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c r="A31" s="2" t="s">
        <v>38</v>
      </c>
      <c r="B31" s="3">
        <v>3011</v>
      </c>
      <c r="C31" s="3">
        <v>3520</v>
      </c>
      <c r="D31" s="3">
        <v>3989</v>
      </c>
      <c r="E31" s="3">
        <v>4454</v>
      </c>
      <c r="F31" s="60">
        <v>4744</v>
      </c>
      <c r="G31" s="61">
        <v>4866</v>
      </c>
      <c r="H31" s="3">
        <v>4904</v>
      </c>
      <c r="I31" s="3">
        <v>4791</v>
      </c>
    </row>
    <row r="32" spans="1:9">
      <c r="A32" s="2" t="s">
        <v>39</v>
      </c>
      <c r="B32" s="3"/>
      <c r="C32" s="3"/>
      <c r="D32" s="3">
        <v>0</v>
      </c>
      <c r="E32" s="3">
        <v>0</v>
      </c>
      <c r="F32" s="64" t="s">
        <v>144</v>
      </c>
      <c r="G32" s="61">
        <v>3097</v>
      </c>
      <c r="H32" s="3">
        <v>3113</v>
      </c>
      <c r="I32" s="3">
        <v>2926</v>
      </c>
    </row>
    <row r="33" spans="1:9">
      <c r="A33" s="2" t="s">
        <v>40</v>
      </c>
      <c r="B33" s="3">
        <v>281</v>
      </c>
      <c r="C33" s="3">
        <v>281</v>
      </c>
      <c r="D33" s="3">
        <v>283</v>
      </c>
      <c r="E33" s="3">
        <v>285</v>
      </c>
      <c r="F33" s="58">
        <v>283</v>
      </c>
      <c r="G33" s="59">
        <v>274</v>
      </c>
      <c r="H33" s="3">
        <v>269</v>
      </c>
      <c r="I33" s="3">
        <v>286</v>
      </c>
    </row>
    <row r="34" spans="1:9">
      <c r="A34" s="2" t="s">
        <v>41</v>
      </c>
      <c r="B34" s="3">
        <v>131</v>
      </c>
      <c r="C34" s="3">
        <v>131</v>
      </c>
      <c r="D34" s="3">
        <v>139</v>
      </c>
      <c r="E34" s="3">
        <v>154</v>
      </c>
      <c r="F34" s="58">
        <v>154</v>
      </c>
      <c r="G34" s="59">
        <v>223</v>
      </c>
      <c r="H34" s="3">
        <v>242</v>
      </c>
      <c r="I34" s="3">
        <v>284</v>
      </c>
    </row>
    <row r="35" spans="1:9">
      <c r="A35" s="2" t="s">
        <v>42</v>
      </c>
      <c r="B35" s="3">
        <v>2587</v>
      </c>
      <c r="C35" s="3">
        <v>2439</v>
      </c>
      <c r="D35" s="3">
        <v>2787</v>
      </c>
      <c r="E35" s="3">
        <v>2509</v>
      </c>
      <c r="F35" s="62">
        <v>2011</v>
      </c>
      <c r="G35" s="63">
        <v>2326</v>
      </c>
      <c r="H35" s="3">
        <v>2921</v>
      </c>
      <c r="I35" s="3">
        <v>3821</v>
      </c>
    </row>
    <row r="36" spans="1:9" ht="15.75" thickBot="1">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44</v>
      </c>
      <c r="B37" s="3"/>
      <c r="C37" s="3"/>
      <c r="D37" s="3"/>
      <c r="E37" s="3"/>
      <c r="F37" s="3"/>
      <c r="G37" s="3"/>
      <c r="H37" s="3"/>
      <c r="I37" s="3"/>
    </row>
    <row r="38" spans="1:9">
      <c r="A38" s="2" t="s">
        <v>45</v>
      </c>
      <c r="B38" s="3"/>
      <c r="C38" s="3"/>
      <c r="D38" s="3"/>
      <c r="E38" s="3"/>
      <c r="F38" s="3"/>
      <c r="G38" s="3"/>
      <c r="H38" s="3"/>
      <c r="I38" s="3"/>
    </row>
    <row r="39" spans="1:9">
      <c r="A39" s="11" t="s">
        <v>46</v>
      </c>
      <c r="B39" s="3">
        <v>107</v>
      </c>
      <c r="C39" s="3">
        <v>44</v>
      </c>
      <c r="D39" s="3">
        <v>6</v>
      </c>
      <c r="E39" s="3">
        <v>6</v>
      </c>
      <c r="F39" s="65">
        <v>6</v>
      </c>
      <c r="G39" s="66">
        <v>3</v>
      </c>
      <c r="H39" s="3">
        <v>0</v>
      </c>
      <c r="I39" s="3">
        <v>500</v>
      </c>
    </row>
    <row r="40" spans="1:9">
      <c r="A40" s="11" t="s">
        <v>47</v>
      </c>
      <c r="B40" s="3">
        <v>74</v>
      </c>
      <c r="C40" s="3">
        <v>1</v>
      </c>
      <c r="D40" s="3">
        <v>325</v>
      </c>
      <c r="E40" s="3">
        <v>336</v>
      </c>
      <c r="F40" s="58">
        <v>9</v>
      </c>
      <c r="G40" s="59">
        <v>248</v>
      </c>
      <c r="H40" s="3">
        <v>2</v>
      </c>
      <c r="I40" s="3">
        <v>10</v>
      </c>
    </row>
    <row r="41" spans="1:9">
      <c r="A41" s="11" t="s">
        <v>11</v>
      </c>
      <c r="B41" s="3">
        <v>2131</v>
      </c>
      <c r="C41" s="3">
        <v>2191</v>
      </c>
      <c r="D41" s="3">
        <v>2048</v>
      </c>
      <c r="E41" s="3">
        <v>2279</v>
      </c>
      <c r="F41" s="60">
        <v>2612</v>
      </c>
      <c r="G41" s="61">
        <v>2248</v>
      </c>
      <c r="H41" s="3">
        <v>2836</v>
      </c>
      <c r="I41" s="3">
        <v>3358</v>
      </c>
    </row>
    <row r="42" spans="1:9">
      <c r="A42" s="11" t="s">
        <v>48</v>
      </c>
      <c r="B42" s="3"/>
      <c r="C42" s="3"/>
      <c r="D42" s="3"/>
      <c r="E42" s="3"/>
      <c r="F42" s="64" t="s">
        <v>144</v>
      </c>
      <c r="G42" s="59">
        <v>445</v>
      </c>
      <c r="H42" s="3">
        <v>467</v>
      </c>
      <c r="I42" s="3">
        <v>420</v>
      </c>
    </row>
    <row r="43" spans="1:9">
      <c r="A43" s="11" t="s">
        <v>12</v>
      </c>
      <c r="B43" s="3">
        <v>3949</v>
      </c>
      <c r="C43" s="3">
        <v>3037</v>
      </c>
      <c r="D43" s="3">
        <v>3011</v>
      </c>
      <c r="E43" s="3">
        <v>3269</v>
      </c>
      <c r="F43" s="60">
        <v>5010</v>
      </c>
      <c r="G43" s="61">
        <v>5184</v>
      </c>
      <c r="H43" s="3">
        <v>6063</v>
      </c>
      <c r="I43" s="3">
        <v>6220</v>
      </c>
    </row>
    <row r="44" spans="1:9">
      <c r="A44" s="11" t="s">
        <v>49</v>
      </c>
      <c r="B44" s="3">
        <v>71</v>
      </c>
      <c r="C44" s="3">
        <v>85</v>
      </c>
      <c r="D44" s="3">
        <v>84</v>
      </c>
      <c r="E44" s="3">
        <v>150</v>
      </c>
      <c r="F44" s="67">
        <v>229</v>
      </c>
      <c r="G44" s="68">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50</v>
      </c>
      <c r="B46" s="3">
        <v>1079</v>
      </c>
      <c r="C46" s="3">
        <v>2010</v>
      </c>
      <c r="D46" s="3">
        <v>3471</v>
      </c>
      <c r="E46" s="3">
        <v>3468</v>
      </c>
      <c r="F46" s="60">
        <v>3464</v>
      </c>
      <c r="G46" s="61">
        <v>9406</v>
      </c>
      <c r="H46" s="3">
        <v>9413</v>
      </c>
      <c r="I46" s="3">
        <v>8920</v>
      </c>
    </row>
    <row r="47" spans="1:9">
      <c r="A47" s="2" t="s">
        <v>51</v>
      </c>
      <c r="B47" s="3"/>
      <c r="C47" s="3"/>
      <c r="D47" s="3"/>
      <c r="E47" s="3">
        <v>0</v>
      </c>
      <c r="F47" s="64">
        <v>0</v>
      </c>
      <c r="G47" s="61">
        <v>2913</v>
      </c>
      <c r="H47" s="3">
        <v>2931</v>
      </c>
      <c r="I47" s="3">
        <v>2777</v>
      </c>
    </row>
    <row r="48" spans="1:9">
      <c r="A48" s="2" t="s">
        <v>52</v>
      </c>
      <c r="B48" s="3">
        <v>1479</v>
      </c>
      <c r="C48" s="3">
        <v>1770</v>
      </c>
      <c r="D48" s="3">
        <v>1907</v>
      </c>
      <c r="E48" s="3">
        <v>3216</v>
      </c>
      <c r="F48" s="60">
        <v>3347</v>
      </c>
      <c r="G48" s="61">
        <v>2684</v>
      </c>
      <c r="H48" s="3">
        <v>2955</v>
      </c>
      <c r="I48" s="3">
        <v>2613</v>
      </c>
    </row>
    <row r="49" spans="1:9">
      <c r="A49" s="2" t="s">
        <v>53</v>
      </c>
      <c r="B49" s="3"/>
      <c r="C49" s="3"/>
      <c r="D49" s="3"/>
      <c r="E49" s="3"/>
      <c r="F49" s="69"/>
      <c r="G49" s="70"/>
      <c r="H49" s="3"/>
      <c r="I49" s="3"/>
    </row>
    <row r="50" spans="1:9">
      <c r="A50" s="11" t="s">
        <v>54</v>
      </c>
      <c r="B50" s="3"/>
      <c r="C50" s="3"/>
      <c r="D50" s="3"/>
      <c r="E50" s="3"/>
      <c r="F50" s="64">
        <v>0</v>
      </c>
      <c r="G50" s="71">
        <v>0</v>
      </c>
      <c r="H50" s="3">
        <v>0</v>
      </c>
      <c r="I50" s="3">
        <v>0</v>
      </c>
    </row>
    <row r="51" spans="1:9">
      <c r="A51" s="2" t="s">
        <v>55</v>
      </c>
      <c r="B51" s="3"/>
      <c r="C51" s="3"/>
      <c r="D51" s="3"/>
      <c r="E51" s="3"/>
      <c r="F51" s="69"/>
      <c r="G51" s="70"/>
      <c r="H51" s="3"/>
      <c r="I51" s="3"/>
    </row>
    <row r="52" spans="1:9">
      <c r="A52" s="11" t="s">
        <v>56</v>
      </c>
      <c r="B52" s="3"/>
      <c r="C52" s="3"/>
      <c r="D52" s="3"/>
      <c r="E52" s="3"/>
      <c r="F52" s="69"/>
      <c r="G52" s="70"/>
      <c r="H52" s="3"/>
      <c r="I52" s="3"/>
    </row>
    <row r="53" spans="1:9">
      <c r="A53" s="18" t="s">
        <v>57</v>
      </c>
      <c r="B53" s="3"/>
      <c r="C53" s="3"/>
      <c r="D53" s="3"/>
      <c r="E53" s="3"/>
      <c r="F53" s="64">
        <v>0</v>
      </c>
      <c r="G53" s="71">
        <v>0</v>
      </c>
      <c r="H53" s="3"/>
      <c r="I53" s="3"/>
    </row>
    <row r="54" spans="1:9">
      <c r="A54" s="18" t="s">
        <v>58</v>
      </c>
      <c r="B54" s="3">
        <v>3</v>
      </c>
      <c r="C54" s="3">
        <v>3</v>
      </c>
      <c r="D54" s="3">
        <v>3</v>
      </c>
      <c r="E54" s="3">
        <v>3</v>
      </c>
      <c r="F54" s="58">
        <v>3</v>
      </c>
      <c r="G54" s="59">
        <v>3</v>
      </c>
      <c r="H54" s="3">
        <v>3</v>
      </c>
      <c r="I54" s="3">
        <v>3</v>
      </c>
    </row>
    <row r="55" spans="1:9">
      <c r="A55" s="18" t="s">
        <v>59</v>
      </c>
      <c r="B55" s="3">
        <v>6773</v>
      </c>
      <c r="C55" s="3">
        <v>7786</v>
      </c>
      <c r="D55" s="3">
        <v>5710</v>
      </c>
      <c r="E55" s="3">
        <v>6384</v>
      </c>
      <c r="F55" s="60">
        <v>7163</v>
      </c>
      <c r="G55" s="61">
        <v>8299</v>
      </c>
      <c r="H55" s="3">
        <v>9965</v>
      </c>
      <c r="I55" s="3">
        <v>11484</v>
      </c>
    </row>
    <row r="56" spans="1:9">
      <c r="A56" s="18" t="s">
        <v>60</v>
      </c>
      <c r="B56" s="3">
        <v>1246</v>
      </c>
      <c r="C56" s="3">
        <v>318</v>
      </c>
      <c r="D56" s="3">
        <v>-213</v>
      </c>
      <c r="E56" s="3">
        <v>-92</v>
      </c>
      <c r="F56" s="58">
        <v>231</v>
      </c>
      <c r="G56" s="72">
        <v>-56</v>
      </c>
      <c r="H56" s="3">
        <v>-380</v>
      </c>
      <c r="I56" s="3">
        <v>318</v>
      </c>
    </row>
    <row r="57" spans="1:9">
      <c r="A57" s="18" t="s">
        <v>61</v>
      </c>
      <c r="B57" s="3">
        <v>4685</v>
      </c>
      <c r="C57" s="3">
        <v>4151</v>
      </c>
      <c r="D57" s="3">
        <v>6907</v>
      </c>
      <c r="E57" s="3">
        <v>3517</v>
      </c>
      <c r="F57" s="62">
        <v>1643</v>
      </c>
      <c r="G57" s="73">
        <v>-191</v>
      </c>
      <c r="H57" s="3">
        <v>3179</v>
      </c>
      <c r="I57" s="3">
        <v>3476</v>
      </c>
    </row>
    <row r="58" spans="1:9">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64</v>
      </c>
    </row>
    <row r="64" spans="1:9" s="1" customFormat="1">
      <c r="A64" s="10" t="s">
        <v>65</v>
      </c>
      <c r="B64" s="9">
        <f>+B12</f>
        <v>3273</v>
      </c>
      <c r="C64" s="9">
        <f t="shared" ref="C64:I64" si="12">+C12</f>
        <v>3760</v>
      </c>
      <c r="D64" s="9">
        <f t="shared" si="12"/>
        <v>4240</v>
      </c>
      <c r="E64" s="9">
        <f t="shared" si="12"/>
        <v>1933</v>
      </c>
      <c r="F64" s="9">
        <f t="shared" si="12"/>
        <v>4029</v>
      </c>
      <c r="G64" s="9">
        <f t="shared" si="12"/>
        <v>2539</v>
      </c>
      <c r="H64" s="9">
        <f t="shared" si="12"/>
        <v>5727</v>
      </c>
      <c r="I64" s="9">
        <f t="shared" si="12"/>
        <v>6046</v>
      </c>
    </row>
    <row r="65" spans="1:9" s="1" customFormat="1">
      <c r="A65" s="2" t="s">
        <v>66</v>
      </c>
      <c r="B65" s="3"/>
      <c r="C65" s="3"/>
      <c r="D65" s="3"/>
      <c r="E65" s="3"/>
      <c r="F65" s="3"/>
      <c r="G65" s="3"/>
      <c r="H65" s="3"/>
      <c r="I65" s="3"/>
    </row>
    <row r="66" spans="1:9" s="17" customFormat="1">
      <c r="A66" s="11" t="s">
        <v>67</v>
      </c>
      <c r="B66" s="3">
        <v>606</v>
      </c>
      <c r="C66" s="3">
        <v>649</v>
      </c>
      <c r="D66" s="3">
        <v>706</v>
      </c>
      <c r="E66" s="3">
        <v>747</v>
      </c>
      <c r="F66" s="3">
        <v>705</v>
      </c>
      <c r="G66" s="59">
        <v>721</v>
      </c>
      <c r="H66" s="3">
        <v>744</v>
      </c>
      <c r="I66" s="3">
        <v>717</v>
      </c>
    </row>
    <row r="67" spans="1:9" s="17" customFormat="1">
      <c r="A67" s="11" t="s">
        <v>68</v>
      </c>
      <c r="B67" s="3">
        <v>-113</v>
      </c>
      <c r="C67" s="3">
        <v>-80</v>
      </c>
      <c r="D67" s="3">
        <v>-273</v>
      </c>
      <c r="E67" s="3">
        <v>647</v>
      </c>
      <c r="F67" s="3">
        <v>34</v>
      </c>
      <c r="G67" s="72">
        <v>-380</v>
      </c>
      <c r="H67" s="3">
        <v>-385</v>
      </c>
      <c r="I67" s="3">
        <v>-650</v>
      </c>
    </row>
    <row r="68" spans="1:9" s="17" customFormat="1">
      <c r="A68" s="11" t="s">
        <v>69</v>
      </c>
      <c r="B68" s="3">
        <v>191</v>
      </c>
      <c r="C68" s="3">
        <v>236</v>
      </c>
      <c r="D68" s="3">
        <v>215</v>
      </c>
      <c r="E68" s="3">
        <v>218</v>
      </c>
      <c r="F68" s="3">
        <v>325</v>
      </c>
      <c r="G68" s="59">
        <v>429</v>
      </c>
      <c r="H68" s="3">
        <v>611</v>
      </c>
      <c r="I68" s="3">
        <v>638</v>
      </c>
    </row>
    <row r="69" spans="1:9" s="17" customFormat="1">
      <c r="A69" s="11" t="s">
        <v>70</v>
      </c>
      <c r="B69" s="3">
        <v>43</v>
      </c>
      <c r="C69" s="3">
        <v>13</v>
      </c>
      <c r="D69" s="3">
        <v>10</v>
      </c>
      <c r="E69" s="3">
        <v>27</v>
      </c>
      <c r="F69" s="3">
        <v>15</v>
      </c>
      <c r="G69" s="59">
        <v>398</v>
      </c>
      <c r="H69" s="3">
        <v>53</v>
      </c>
      <c r="I69" s="3">
        <v>123</v>
      </c>
    </row>
    <row r="70" spans="1:9" s="17" customFormat="1">
      <c r="A70" s="11" t="s">
        <v>71</v>
      </c>
      <c r="B70" s="3">
        <v>424</v>
      </c>
      <c r="C70" s="3">
        <v>98</v>
      </c>
      <c r="D70" s="3">
        <v>-117</v>
      </c>
      <c r="E70" s="3">
        <v>-99</v>
      </c>
      <c r="F70" s="3">
        <v>233</v>
      </c>
      <c r="G70" s="59">
        <v>23</v>
      </c>
      <c r="H70" s="3">
        <v>-138</v>
      </c>
      <c r="I70" s="3">
        <v>-26</v>
      </c>
    </row>
    <row r="71" spans="1:9" s="17" customFormat="1">
      <c r="A71" s="2" t="s">
        <v>72</v>
      </c>
      <c r="B71" s="3"/>
      <c r="C71" s="3"/>
      <c r="D71" s="3"/>
      <c r="E71" s="3"/>
      <c r="F71" s="3"/>
      <c r="G71" s="70"/>
      <c r="H71" s="3"/>
      <c r="I71" s="3"/>
    </row>
    <row r="72" spans="1:9" s="17" customFormat="1">
      <c r="A72" s="11" t="s">
        <v>73</v>
      </c>
      <c r="B72" s="3">
        <v>-216</v>
      </c>
      <c r="C72" s="3">
        <v>60</v>
      </c>
      <c r="D72" s="3">
        <v>-426</v>
      </c>
      <c r="E72" s="3">
        <v>187</v>
      </c>
      <c r="F72" s="3">
        <v>-270</v>
      </c>
      <c r="G72" s="61">
        <v>1239</v>
      </c>
      <c r="H72" s="3">
        <v>-1606</v>
      </c>
      <c r="I72" s="3">
        <v>-504</v>
      </c>
    </row>
    <row r="73" spans="1:9" s="17" customFormat="1">
      <c r="A73" s="11" t="s">
        <v>74</v>
      </c>
      <c r="B73" s="3">
        <v>-621</v>
      </c>
      <c r="C73" s="3">
        <v>-590</v>
      </c>
      <c r="D73" s="3">
        <v>-231</v>
      </c>
      <c r="E73" s="3">
        <v>-255</v>
      </c>
      <c r="F73" s="3">
        <v>-490</v>
      </c>
      <c r="G73" s="74">
        <v>-1854</v>
      </c>
      <c r="H73" s="3">
        <v>507</v>
      </c>
      <c r="I73" s="3">
        <v>-1676</v>
      </c>
    </row>
    <row r="74" spans="1:9" s="17" customFormat="1">
      <c r="A74" s="11" t="s">
        <v>99</v>
      </c>
      <c r="B74" s="3">
        <v>-144</v>
      </c>
      <c r="C74" s="3">
        <v>-161</v>
      </c>
      <c r="D74" s="3">
        <v>-120</v>
      </c>
      <c r="E74" s="3">
        <v>35</v>
      </c>
      <c r="F74" s="3">
        <v>-203</v>
      </c>
      <c r="G74" s="75">
        <v>-654</v>
      </c>
      <c r="H74" s="3">
        <v>-182</v>
      </c>
      <c r="I74" s="3">
        <v>-845</v>
      </c>
    </row>
    <row r="75" spans="1:9" s="17" customFormat="1">
      <c r="A75" s="11" t="s">
        <v>98</v>
      </c>
      <c r="B75" s="3">
        <v>1237</v>
      </c>
      <c r="C75" s="3">
        <v>-889</v>
      </c>
      <c r="D75" s="3">
        <v>-158</v>
      </c>
      <c r="E75" s="3">
        <v>1515</v>
      </c>
      <c r="F75" s="3">
        <v>1525</v>
      </c>
      <c r="G75" s="76">
        <v>24</v>
      </c>
      <c r="H75" s="3">
        <v>1326</v>
      </c>
      <c r="I75" s="3">
        <v>1365</v>
      </c>
    </row>
    <row r="76" spans="1:9" s="17" customFormat="1">
      <c r="A76" s="28" t="s">
        <v>75</v>
      </c>
      <c r="B76" s="29">
        <f t="shared" ref="B76:H76" si="13">+SUM(B64:B75)</f>
        <v>4680</v>
      </c>
      <c r="C76" s="29">
        <f t="shared" si="13"/>
        <v>3096</v>
      </c>
      <c r="D76" s="29">
        <f t="shared" si="13"/>
        <v>3846</v>
      </c>
      <c r="E76" s="29">
        <f t="shared" si="13"/>
        <v>4955</v>
      </c>
      <c r="F76" s="29">
        <f t="shared" si="13"/>
        <v>5903</v>
      </c>
      <c r="G76" s="29">
        <f t="shared" si="13"/>
        <v>2485</v>
      </c>
      <c r="H76" s="29">
        <f t="shared" si="13"/>
        <v>6657</v>
      </c>
      <c r="I76" s="29">
        <f>+SUM(I64:I75)</f>
        <v>5188</v>
      </c>
    </row>
    <row r="77" spans="1:9" s="17" customFormat="1">
      <c r="A77" s="1" t="s">
        <v>76</v>
      </c>
      <c r="B77" s="3"/>
      <c r="C77" s="3"/>
      <c r="D77" s="3"/>
      <c r="E77" s="3"/>
      <c r="F77" s="3"/>
      <c r="G77" s="3"/>
      <c r="H77" s="3"/>
      <c r="I77" s="3"/>
    </row>
    <row r="78" spans="1:9" s="17" customFormat="1">
      <c r="A78" s="2" t="s">
        <v>77</v>
      </c>
      <c r="B78" s="3">
        <v>-4936</v>
      </c>
      <c r="C78" s="3">
        <v>-5367</v>
      </c>
      <c r="D78" s="3">
        <v>-5928</v>
      </c>
      <c r="E78" s="3">
        <v>-4783</v>
      </c>
      <c r="F78" s="3">
        <v>-2937</v>
      </c>
      <c r="G78" s="74">
        <v>-2426</v>
      </c>
      <c r="H78" s="3">
        <v>-9961</v>
      </c>
      <c r="I78" s="3">
        <v>-12913</v>
      </c>
    </row>
    <row r="79" spans="1:9" s="17" customFormat="1">
      <c r="A79" s="2" t="s">
        <v>78</v>
      </c>
      <c r="B79" s="3">
        <v>3655</v>
      </c>
      <c r="C79" s="3">
        <v>2924</v>
      </c>
      <c r="D79" s="3">
        <v>3623</v>
      </c>
      <c r="E79" s="3">
        <v>3613</v>
      </c>
      <c r="F79" s="3">
        <v>1715</v>
      </c>
      <c r="G79" s="59">
        <v>74</v>
      </c>
      <c r="H79" s="3">
        <v>4236</v>
      </c>
      <c r="I79" s="3">
        <v>8199</v>
      </c>
    </row>
    <row r="80" spans="1:9" s="17" customFormat="1">
      <c r="A80" s="2" t="s">
        <v>79</v>
      </c>
      <c r="B80" s="3">
        <v>2216</v>
      </c>
      <c r="C80" s="3">
        <v>2536</v>
      </c>
      <c r="D80" s="3">
        <v>2423</v>
      </c>
      <c r="E80" s="3">
        <v>2496</v>
      </c>
      <c r="F80" s="3">
        <v>2072</v>
      </c>
      <c r="G80" s="61">
        <v>2379</v>
      </c>
      <c r="H80" s="3">
        <v>2449</v>
      </c>
      <c r="I80" s="3">
        <v>3967</v>
      </c>
    </row>
    <row r="81" spans="1:9" s="17" customFormat="1">
      <c r="A81" s="2" t="s">
        <v>14</v>
      </c>
      <c r="B81" s="3">
        <v>-1113</v>
      </c>
      <c r="C81" s="3">
        <v>-1143</v>
      </c>
      <c r="D81" s="3">
        <v>-1105</v>
      </c>
      <c r="E81" s="3">
        <v>-1028</v>
      </c>
      <c r="F81" s="3">
        <v>-1119</v>
      </c>
      <c r="G81" s="74">
        <v>-1086</v>
      </c>
      <c r="H81" s="3">
        <v>-695</v>
      </c>
      <c r="I81" s="3">
        <v>-758</v>
      </c>
    </row>
    <row r="82" spans="1:9" s="17" customFormat="1">
      <c r="A82" s="2" t="s">
        <v>80</v>
      </c>
      <c r="B82" s="3">
        <v>3</v>
      </c>
      <c r="C82" s="3">
        <v>16</v>
      </c>
      <c r="D82" s="3">
        <v>-21</v>
      </c>
      <c r="E82" s="3">
        <v>-22</v>
      </c>
      <c r="F82" s="3">
        <v>5</v>
      </c>
      <c r="G82" s="68">
        <v>31</v>
      </c>
      <c r="H82" s="3">
        <v>171</v>
      </c>
      <c r="I82" s="3">
        <v>-19</v>
      </c>
    </row>
    <row r="83" spans="1:9" s="17" customFormat="1">
      <c r="A83" s="30" t="s">
        <v>81</v>
      </c>
      <c r="B83" s="29">
        <f t="shared" ref="B83:H83" si="14">+SUM(B78:B82)</f>
        <v>-175</v>
      </c>
      <c r="C83" s="29">
        <f t="shared" si="14"/>
        <v>-1034</v>
      </c>
      <c r="D83" s="29">
        <f t="shared" si="14"/>
        <v>-1008</v>
      </c>
      <c r="E83" s="29">
        <f t="shared" si="14"/>
        <v>276</v>
      </c>
      <c r="F83" s="29">
        <f t="shared" si="14"/>
        <v>-264</v>
      </c>
      <c r="G83" s="29">
        <f t="shared" si="14"/>
        <v>-1028</v>
      </c>
      <c r="H83" s="29">
        <f t="shared" si="14"/>
        <v>-3800</v>
      </c>
      <c r="I83" s="29">
        <f>+SUM(I78:I82)</f>
        <v>-1524</v>
      </c>
    </row>
    <row r="84" spans="1:9" s="17" customFormat="1">
      <c r="A84" s="1" t="s">
        <v>82</v>
      </c>
      <c r="B84" s="3"/>
      <c r="C84" s="3"/>
      <c r="D84" s="3"/>
      <c r="E84" s="3"/>
      <c r="F84" s="3"/>
      <c r="G84" s="3"/>
      <c r="H84" s="3"/>
      <c r="I84" s="3"/>
    </row>
    <row r="85" spans="1:9" s="17" customFormat="1">
      <c r="A85" s="2" t="s">
        <v>83</v>
      </c>
      <c r="B85" s="3">
        <v>0</v>
      </c>
      <c r="C85" s="3">
        <v>981</v>
      </c>
      <c r="D85" s="3">
        <v>1482</v>
      </c>
      <c r="E85" s="3">
        <v>0</v>
      </c>
      <c r="F85" s="3">
        <v>0</v>
      </c>
      <c r="G85" s="77">
        <v>6134</v>
      </c>
      <c r="H85" s="3">
        <v>0</v>
      </c>
      <c r="I85" s="3">
        <v>0</v>
      </c>
    </row>
    <row r="86" spans="1:9" s="17" customFormat="1">
      <c r="A86" s="2" t="s">
        <v>84</v>
      </c>
      <c r="B86" s="3">
        <v>-63</v>
      </c>
      <c r="C86" s="3">
        <v>-67</v>
      </c>
      <c r="D86" s="3">
        <v>327</v>
      </c>
      <c r="E86" s="3">
        <v>13</v>
      </c>
      <c r="F86" s="3">
        <v>-325</v>
      </c>
      <c r="G86" s="77">
        <v>49</v>
      </c>
      <c r="H86" s="3">
        <v>-52</v>
      </c>
      <c r="I86" s="3">
        <v>15</v>
      </c>
    </row>
    <row r="87" spans="1:9" s="17" customFormat="1">
      <c r="A87" s="2" t="s">
        <v>85</v>
      </c>
      <c r="B87" s="3">
        <v>-26</v>
      </c>
      <c r="C87" s="3">
        <v>-113</v>
      </c>
      <c r="D87" s="3"/>
      <c r="E87" s="3">
        <v>0</v>
      </c>
      <c r="F87" s="3">
        <v>0</v>
      </c>
      <c r="G87" s="77">
        <v>0</v>
      </c>
      <c r="H87" s="3">
        <v>-197</v>
      </c>
      <c r="I87" s="3">
        <v>0</v>
      </c>
    </row>
    <row r="88" spans="1:9" s="17" customFormat="1">
      <c r="A88" s="2" t="s">
        <v>86</v>
      </c>
      <c r="B88" s="3">
        <v>732</v>
      </c>
      <c r="C88" s="3">
        <v>788</v>
      </c>
      <c r="D88" s="3">
        <v>489</v>
      </c>
      <c r="E88" s="3">
        <v>733</v>
      </c>
      <c r="F88" s="3">
        <v>700</v>
      </c>
      <c r="G88" s="77">
        <v>885</v>
      </c>
      <c r="H88" s="3">
        <v>1172</v>
      </c>
      <c r="I88" s="3">
        <v>1151</v>
      </c>
    </row>
    <row r="89" spans="1:9" s="17" customFormat="1">
      <c r="A89" s="2" t="s">
        <v>16</v>
      </c>
      <c r="B89" s="3">
        <v>-2534</v>
      </c>
      <c r="C89" s="3">
        <v>-3238</v>
      </c>
      <c r="D89" s="3">
        <v>-3223</v>
      </c>
      <c r="E89" s="3">
        <v>-4254</v>
      </c>
      <c r="F89" s="3">
        <v>-4286</v>
      </c>
      <c r="G89" s="77">
        <v>-3067</v>
      </c>
      <c r="H89" s="3">
        <v>-608</v>
      </c>
      <c r="I89" s="3">
        <v>-4014</v>
      </c>
    </row>
    <row r="90" spans="1:9" s="17" customFormat="1">
      <c r="A90" s="2" t="s">
        <v>87</v>
      </c>
      <c r="B90" s="3">
        <v>-899</v>
      </c>
      <c r="C90" s="3">
        <v>-1022</v>
      </c>
      <c r="D90" s="3">
        <v>-1133</v>
      </c>
      <c r="E90" s="3">
        <v>-1243</v>
      </c>
      <c r="F90" s="3">
        <v>-1332</v>
      </c>
      <c r="G90" s="77">
        <v>-1452</v>
      </c>
      <c r="H90" s="3">
        <v>-1638</v>
      </c>
      <c r="I90" s="3">
        <v>-1837</v>
      </c>
    </row>
    <row r="91" spans="1:9" s="17" customFormat="1">
      <c r="A91" s="2" t="s">
        <v>88</v>
      </c>
      <c r="B91" s="3">
        <v>0</v>
      </c>
      <c r="C91" s="3">
        <v>0</v>
      </c>
      <c r="D91" s="3">
        <v>-90</v>
      </c>
      <c r="E91" s="3">
        <v>-84</v>
      </c>
      <c r="F91" s="3">
        <v>-50</v>
      </c>
      <c r="G91" s="77">
        <v>-58</v>
      </c>
      <c r="H91" s="3">
        <v>-136</v>
      </c>
      <c r="I91" s="3">
        <v>-151</v>
      </c>
    </row>
    <row r="92" spans="1:9" s="17" customFormat="1">
      <c r="A92" s="30" t="s">
        <v>89</v>
      </c>
      <c r="B92" s="29">
        <f t="shared" ref="B92:H92" si="15">+SUM(B85:B91)</f>
        <v>-2790</v>
      </c>
      <c r="C92" s="29">
        <f t="shared" si="15"/>
        <v>-2671</v>
      </c>
      <c r="D92" s="29">
        <f t="shared" si="15"/>
        <v>-2148</v>
      </c>
      <c r="E92" s="29">
        <f t="shared" si="15"/>
        <v>-4835</v>
      </c>
      <c r="F92" s="29">
        <f t="shared" si="15"/>
        <v>-5293</v>
      </c>
      <c r="G92" s="29">
        <f t="shared" si="15"/>
        <v>2491</v>
      </c>
      <c r="H92" s="29">
        <f t="shared" si="15"/>
        <v>-1459</v>
      </c>
      <c r="I92" s="29">
        <f>+SUM(I85:I91)</f>
        <v>-4836</v>
      </c>
    </row>
    <row r="93" spans="1:9" s="17" customFormat="1">
      <c r="A93" s="2" t="s">
        <v>90</v>
      </c>
      <c r="B93" s="3">
        <v>-83</v>
      </c>
      <c r="C93" s="3">
        <v>-105</v>
      </c>
      <c r="D93" s="3">
        <v>-20</v>
      </c>
      <c r="E93" s="3">
        <v>45</v>
      </c>
      <c r="F93" s="3">
        <v>-129</v>
      </c>
      <c r="G93" s="77">
        <v>-66</v>
      </c>
      <c r="H93" s="3">
        <v>143</v>
      </c>
      <c r="I93" s="3">
        <v>-143</v>
      </c>
    </row>
    <row r="94" spans="1:9" s="17" customFormat="1">
      <c r="A94" s="30" t="s">
        <v>91</v>
      </c>
      <c r="B94" s="29">
        <f t="shared" ref="B94:H94" si="16">+B76+B83+B92+B93</f>
        <v>1632</v>
      </c>
      <c r="C94" s="29">
        <f t="shared" si="16"/>
        <v>-714</v>
      </c>
      <c r="D94" s="29">
        <f t="shared" si="16"/>
        <v>670</v>
      </c>
      <c r="E94" s="29">
        <f t="shared" si="16"/>
        <v>441</v>
      </c>
      <c r="F94" s="29">
        <f t="shared" si="16"/>
        <v>217</v>
      </c>
      <c r="G94" s="29">
        <f t="shared" si="16"/>
        <v>3882</v>
      </c>
      <c r="H94" s="29">
        <f t="shared" si="16"/>
        <v>1541</v>
      </c>
      <c r="I94" s="29">
        <f>+I76+I83+I92+I93</f>
        <v>-1315</v>
      </c>
    </row>
    <row r="95" spans="1:9" s="17" customFormat="1">
      <c r="A95" t="s">
        <v>92</v>
      </c>
      <c r="B95" s="3">
        <v>2220</v>
      </c>
      <c r="C95" s="3">
        <v>3852</v>
      </c>
      <c r="D95" s="3">
        <v>3138</v>
      </c>
      <c r="E95" s="3">
        <v>3808</v>
      </c>
      <c r="F95" s="3">
        <v>4249</v>
      </c>
      <c r="G95" s="77">
        <v>4466</v>
      </c>
      <c r="H95" s="3">
        <v>8348</v>
      </c>
      <c r="I95" s="3">
        <f>+H96</f>
        <v>9889</v>
      </c>
    </row>
    <row r="96" spans="1:9" s="17" customFormat="1" ht="15.75" thickBot="1">
      <c r="A96" s="6" t="s">
        <v>93</v>
      </c>
      <c r="B96" s="7">
        <f>+B94+B95</f>
        <v>3852</v>
      </c>
      <c r="C96" s="7">
        <f t="shared" ref="C96:G96" si="17">+C94+C95</f>
        <v>3138</v>
      </c>
      <c r="D96" s="7">
        <f t="shared" si="17"/>
        <v>3808</v>
      </c>
      <c r="E96" s="7">
        <f t="shared" si="17"/>
        <v>4249</v>
      </c>
      <c r="F96" s="7">
        <f t="shared" si="17"/>
        <v>4466</v>
      </c>
      <c r="G96" s="7">
        <f t="shared" si="17"/>
        <v>8348</v>
      </c>
      <c r="H96" s="7">
        <f>+H94+H95</f>
        <v>9889</v>
      </c>
      <c r="I96" s="7">
        <f>+I94+I95</f>
        <v>8574</v>
      </c>
    </row>
    <row r="97" spans="1:9" s="12" customFormat="1" ht="15.75" thickTop="1">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s="17" customFormat="1">
      <c r="A98" t="s">
        <v>94</v>
      </c>
      <c r="B98" s="3"/>
      <c r="C98" s="3"/>
      <c r="D98" s="3"/>
      <c r="E98" s="3"/>
      <c r="F98" s="3"/>
      <c r="G98" s="3"/>
      <c r="H98" s="3"/>
      <c r="I98" s="3"/>
    </row>
    <row r="99" spans="1:9" s="17" customFormat="1">
      <c r="A99" s="2" t="s">
        <v>17</v>
      </c>
      <c r="B99" s="3"/>
      <c r="C99" s="3"/>
      <c r="D99" s="3"/>
      <c r="E99" s="3"/>
      <c r="F99" s="3"/>
      <c r="G99" s="3"/>
      <c r="H99" s="3"/>
      <c r="I99" s="3"/>
    </row>
    <row r="100" spans="1:9" s="17" customFormat="1">
      <c r="A100" s="11" t="s">
        <v>95</v>
      </c>
      <c r="B100" s="3">
        <v>53</v>
      </c>
      <c r="C100" s="3">
        <v>70</v>
      </c>
      <c r="D100" s="3">
        <v>98</v>
      </c>
      <c r="E100" s="3">
        <v>125</v>
      </c>
      <c r="F100" s="3">
        <v>153</v>
      </c>
      <c r="G100" s="66">
        <v>140</v>
      </c>
      <c r="H100" s="3">
        <v>293</v>
      </c>
      <c r="I100" s="3">
        <v>290</v>
      </c>
    </row>
    <row r="101" spans="1:9" s="17" customFormat="1">
      <c r="A101" s="11" t="s">
        <v>18</v>
      </c>
      <c r="B101" s="3">
        <v>1262</v>
      </c>
      <c r="C101" s="3">
        <v>748</v>
      </c>
      <c r="D101" s="3">
        <v>703</v>
      </c>
      <c r="E101" s="3">
        <v>529</v>
      </c>
      <c r="F101" s="3">
        <v>757</v>
      </c>
      <c r="G101" s="61">
        <v>1028</v>
      </c>
      <c r="H101" s="3">
        <v>1177</v>
      </c>
      <c r="I101" s="3">
        <v>1231</v>
      </c>
    </row>
    <row r="102" spans="1:9" s="17" customFormat="1">
      <c r="A102" s="11" t="s">
        <v>96</v>
      </c>
      <c r="B102" s="3">
        <v>206</v>
      </c>
      <c r="C102" s="3">
        <v>252</v>
      </c>
      <c r="D102" s="3">
        <v>266</v>
      </c>
      <c r="E102" s="3">
        <v>294</v>
      </c>
      <c r="F102" s="3">
        <v>160</v>
      </c>
      <c r="G102" s="59">
        <v>121</v>
      </c>
      <c r="H102" s="3">
        <v>179</v>
      </c>
      <c r="I102" s="3">
        <v>160</v>
      </c>
    </row>
    <row r="103" spans="1:9" s="17" customFormat="1">
      <c r="A103" s="11" t="s">
        <v>97</v>
      </c>
      <c r="B103" s="3">
        <v>240</v>
      </c>
      <c r="C103" s="3">
        <v>271</v>
      </c>
      <c r="D103" s="3">
        <v>300</v>
      </c>
      <c r="E103" s="3">
        <v>320</v>
      </c>
      <c r="F103" s="3">
        <v>347</v>
      </c>
      <c r="G103" s="68">
        <v>385</v>
      </c>
      <c r="H103" s="3">
        <v>438</v>
      </c>
      <c r="I103" s="3">
        <v>480</v>
      </c>
    </row>
    <row r="105" spans="1:9">
      <c r="A105" s="14" t="s">
        <v>100</v>
      </c>
      <c r="B105" s="14"/>
      <c r="C105" s="14"/>
      <c r="D105" s="14"/>
      <c r="E105" s="14"/>
      <c r="F105" s="14"/>
      <c r="G105" s="14"/>
      <c r="H105" s="14"/>
      <c r="I105" s="14"/>
    </row>
    <row r="106" spans="1:9">
      <c r="A106" s="31" t="s">
        <v>110</v>
      </c>
      <c r="B106" s="3"/>
      <c r="C106" s="3"/>
      <c r="D106" s="3"/>
      <c r="E106" s="3"/>
      <c r="F106" s="3"/>
      <c r="G106" s="3"/>
      <c r="H106" s="3"/>
      <c r="I106" s="3"/>
    </row>
    <row r="107" spans="1:9">
      <c r="A107" s="2" t="s">
        <v>101</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c r="A108" s="11" t="s">
        <v>114</v>
      </c>
      <c r="B108">
        <v>8506</v>
      </c>
      <c r="C108">
        <v>9299</v>
      </c>
      <c r="D108">
        <v>9684</v>
      </c>
      <c r="E108">
        <v>9322</v>
      </c>
      <c r="F108" s="3">
        <v>10045</v>
      </c>
      <c r="G108" s="77">
        <v>9329</v>
      </c>
      <c r="H108" s="8">
        <v>11644</v>
      </c>
      <c r="I108" s="8">
        <v>12228</v>
      </c>
    </row>
    <row r="109" spans="1:9">
      <c r="A109" s="11" t="s">
        <v>115</v>
      </c>
      <c r="B109">
        <v>4410</v>
      </c>
      <c r="C109">
        <v>4746</v>
      </c>
      <c r="D109">
        <v>4886</v>
      </c>
      <c r="E109">
        <v>4938</v>
      </c>
      <c r="F109" s="3">
        <v>5260</v>
      </c>
      <c r="G109" s="77">
        <v>4639</v>
      </c>
      <c r="H109" s="8">
        <v>5028</v>
      </c>
      <c r="I109" s="8">
        <v>5492</v>
      </c>
    </row>
    <row r="110" spans="1:9">
      <c r="A110" s="11" t="s">
        <v>116</v>
      </c>
      <c r="B110">
        <v>824</v>
      </c>
      <c r="C110">
        <v>719</v>
      </c>
      <c r="D110">
        <v>646</v>
      </c>
      <c r="E110">
        <v>595</v>
      </c>
      <c r="F110">
        <v>597</v>
      </c>
      <c r="G110" s="78">
        <v>516</v>
      </c>
      <c r="H110">
        <v>507</v>
      </c>
      <c r="I110">
        <v>633</v>
      </c>
    </row>
    <row r="111" spans="1:9">
      <c r="A111" s="2" t="s">
        <v>102</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c r="A112" s="11" t="s">
        <v>114</v>
      </c>
      <c r="B112">
        <v>4703</v>
      </c>
      <c r="C112">
        <v>5043</v>
      </c>
      <c r="D112">
        <v>5192</v>
      </c>
      <c r="E112">
        <v>5875</v>
      </c>
      <c r="F112" s="3">
        <v>6293</v>
      </c>
      <c r="G112" s="77">
        <v>5892</v>
      </c>
      <c r="H112" s="8">
        <v>6970</v>
      </c>
      <c r="I112" s="8">
        <v>7388</v>
      </c>
    </row>
    <row r="113" spans="1:9">
      <c r="A113" s="11" t="s">
        <v>115</v>
      </c>
      <c r="B113">
        <v>2051</v>
      </c>
      <c r="C113">
        <v>2149</v>
      </c>
      <c r="D113">
        <v>2395</v>
      </c>
      <c r="E113">
        <v>2940</v>
      </c>
      <c r="F113" s="3">
        <v>3087</v>
      </c>
      <c r="G113" s="77">
        <v>3053</v>
      </c>
      <c r="H113" s="8">
        <v>3996</v>
      </c>
      <c r="I113" s="8">
        <v>4527</v>
      </c>
    </row>
    <row r="114" spans="1:9">
      <c r="A114" s="11" t="s">
        <v>116</v>
      </c>
      <c r="B114">
        <v>372</v>
      </c>
      <c r="C114">
        <v>376</v>
      </c>
      <c r="D114">
        <v>383</v>
      </c>
      <c r="E114">
        <v>427</v>
      </c>
      <c r="F114" s="3">
        <v>432</v>
      </c>
      <c r="G114" s="77">
        <v>402</v>
      </c>
      <c r="H114">
        <v>490</v>
      </c>
      <c r="I114">
        <v>564</v>
      </c>
    </row>
    <row r="115" spans="1:9">
      <c r="A115" s="2" t="s">
        <v>103</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c r="A116" s="11" t="s">
        <v>114</v>
      </c>
      <c r="B116">
        <v>2016</v>
      </c>
      <c r="C116">
        <v>2599</v>
      </c>
      <c r="D116">
        <v>2920</v>
      </c>
      <c r="E116">
        <v>3496</v>
      </c>
      <c r="F116" s="3">
        <v>4262</v>
      </c>
      <c r="G116" s="77">
        <v>4635</v>
      </c>
      <c r="H116" s="8">
        <v>5748</v>
      </c>
      <c r="I116" s="8">
        <v>5416</v>
      </c>
    </row>
    <row r="117" spans="1:9">
      <c r="A117" s="11" t="s">
        <v>115</v>
      </c>
      <c r="B117">
        <v>925</v>
      </c>
      <c r="C117">
        <v>1055</v>
      </c>
      <c r="D117">
        <v>1188</v>
      </c>
      <c r="E117">
        <v>1508</v>
      </c>
      <c r="F117" s="3">
        <v>1808</v>
      </c>
      <c r="G117" s="77">
        <v>1896</v>
      </c>
      <c r="H117" s="8">
        <v>2347</v>
      </c>
      <c r="I117" s="8">
        <v>1938</v>
      </c>
    </row>
    <row r="118" spans="1:9">
      <c r="A118" s="11" t="s">
        <v>116</v>
      </c>
      <c r="B118">
        <v>126</v>
      </c>
      <c r="C118">
        <v>131</v>
      </c>
      <c r="D118">
        <v>129</v>
      </c>
      <c r="E118">
        <v>130</v>
      </c>
      <c r="F118" s="3">
        <v>138</v>
      </c>
      <c r="G118" s="77">
        <v>148</v>
      </c>
      <c r="H118">
        <v>195</v>
      </c>
      <c r="I118">
        <v>193</v>
      </c>
    </row>
    <row r="119" spans="1:9">
      <c r="A119" s="2" t="s">
        <v>107</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c r="A120" s="11" t="s">
        <v>114</v>
      </c>
      <c r="B120">
        <v>3093</v>
      </c>
      <c r="C120">
        <v>2930</v>
      </c>
      <c r="D120">
        <v>3285</v>
      </c>
      <c r="E120">
        <v>3575</v>
      </c>
      <c r="F120" s="3">
        <v>3622</v>
      </c>
      <c r="G120" s="77">
        <v>3449</v>
      </c>
      <c r="H120" s="8">
        <v>3659</v>
      </c>
      <c r="I120" s="8">
        <v>4111</v>
      </c>
    </row>
    <row r="121" spans="1:9">
      <c r="A121" s="11" t="s">
        <v>115</v>
      </c>
      <c r="B121">
        <v>1251</v>
      </c>
      <c r="C121">
        <v>1117</v>
      </c>
      <c r="D121">
        <v>1185</v>
      </c>
      <c r="E121">
        <v>1347</v>
      </c>
      <c r="F121" s="3">
        <v>1395</v>
      </c>
      <c r="G121" s="77">
        <v>1365</v>
      </c>
      <c r="H121" s="8">
        <v>1494</v>
      </c>
      <c r="I121" s="8">
        <v>1610</v>
      </c>
    </row>
    <row r="122" spans="1:9">
      <c r="A122" s="11" t="s">
        <v>116</v>
      </c>
      <c r="B122">
        <v>309</v>
      </c>
      <c r="C122">
        <v>270</v>
      </c>
      <c r="D122">
        <v>267</v>
      </c>
      <c r="E122">
        <v>244</v>
      </c>
      <c r="F122" s="3">
        <v>237</v>
      </c>
      <c r="G122" s="77">
        <v>214</v>
      </c>
      <c r="H122">
        <v>190</v>
      </c>
      <c r="I122">
        <v>234</v>
      </c>
    </row>
    <row r="123" spans="1:9">
      <c r="A123" s="2" t="s">
        <v>108</v>
      </c>
      <c r="B123" s="3">
        <v>115</v>
      </c>
      <c r="C123" s="3">
        <v>73</v>
      </c>
      <c r="D123" s="3">
        <v>73</v>
      </c>
      <c r="E123" s="3">
        <v>88</v>
      </c>
      <c r="F123" s="3">
        <v>42</v>
      </c>
      <c r="G123" s="77">
        <v>30</v>
      </c>
      <c r="H123" s="3">
        <v>25</v>
      </c>
      <c r="I123" s="3">
        <v>102</v>
      </c>
    </row>
    <row r="124" spans="1:9">
      <c r="A124" s="4" t="s">
        <v>104</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c r="A125" s="2" t="s">
        <v>105</v>
      </c>
      <c r="B125" s="3">
        <f>+SUM(B126:B129)</f>
        <v>1982</v>
      </c>
      <c r="C125" s="3">
        <f t="shared" ref="C125:G125" si="24">+SUM(C126:C129)</f>
        <v>1955</v>
      </c>
      <c r="D125" s="3">
        <f t="shared" si="24"/>
        <v>2042</v>
      </c>
      <c r="E125" s="3">
        <f t="shared" si="24"/>
        <v>1886</v>
      </c>
      <c r="F125" s="3">
        <f t="shared" si="24"/>
        <v>1906</v>
      </c>
      <c r="G125" s="3">
        <f t="shared" si="24"/>
        <v>1846</v>
      </c>
      <c r="H125" s="3">
        <f>+SUM(H126:H129)</f>
        <v>2205</v>
      </c>
      <c r="I125" s="3">
        <f>+SUM(I126:I129)</f>
        <v>2346</v>
      </c>
    </row>
    <row r="126" spans="1:9">
      <c r="A126" s="11" t="s">
        <v>114</v>
      </c>
      <c r="B126" s="3">
        <v>1982</v>
      </c>
      <c r="C126" s="3">
        <v>1955</v>
      </c>
      <c r="D126" s="3">
        <v>2042</v>
      </c>
      <c r="E126" s="3">
        <v>1611</v>
      </c>
      <c r="F126" s="3">
        <v>1658</v>
      </c>
      <c r="G126" s="3">
        <v>1642</v>
      </c>
      <c r="H126" s="3">
        <v>1986</v>
      </c>
      <c r="I126" s="3">
        <v>2094</v>
      </c>
    </row>
    <row r="127" spans="1:9">
      <c r="A127" s="11" t="s">
        <v>115</v>
      </c>
      <c r="B127" s="3"/>
      <c r="C127" s="3"/>
      <c r="D127" s="3"/>
      <c r="E127" s="3">
        <v>144</v>
      </c>
      <c r="F127" s="3">
        <v>118</v>
      </c>
      <c r="G127" s="3">
        <v>89</v>
      </c>
      <c r="H127" s="3">
        <v>104</v>
      </c>
      <c r="I127" s="3">
        <v>103</v>
      </c>
    </row>
    <row r="128" spans="1:9">
      <c r="A128" s="11" t="s">
        <v>116</v>
      </c>
      <c r="B128" s="3"/>
      <c r="C128" s="3"/>
      <c r="D128" s="3"/>
      <c r="E128" s="3">
        <v>28</v>
      </c>
      <c r="F128" s="3">
        <v>24</v>
      </c>
      <c r="G128" s="3">
        <v>25</v>
      </c>
      <c r="H128" s="3">
        <v>29</v>
      </c>
      <c r="I128" s="3">
        <v>26</v>
      </c>
    </row>
    <row r="129" spans="1:9">
      <c r="A129" s="11" t="s">
        <v>122</v>
      </c>
      <c r="B129" s="3"/>
      <c r="C129" s="3"/>
      <c r="D129" s="3"/>
      <c r="E129" s="3">
        <v>103</v>
      </c>
      <c r="F129" s="3">
        <v>106</v>
      </c>
      <c r="G129" s="3">
        <v>90</v>
      </c>
      <c r="H129" s="3">
        <v>86</v>
      </c>
      <c r="I129" s="3">
        <v>123</v>
      </c>
    </row>
    <row r="130" spans="1:9">
      <c r="A130" s="2" t="s">
        <v>109</v>
      </c>
      <c r="B130" s="3">
        <v>-82</v>
      </c>
      <c r="C130" s="3">
        <v>-86</v>
      </c>
      <c r="D130" s="3">
        <v>75</v>
      </c>
      <c r="E130" s="3">
        <v>26</v>
      </c>
      <c r="F130" s="3">
        <v>-7</v>
      </c>
      <c r="G130" s="77">
        <v>-11</v>
      </c>
      <c r="H130" s="3">
        <v>40</v>
      </c>
      <c r="I130" s="3">
        <v>-72</v>
      </c>
    </row>
    <row r="131" spans="1:9" ht="15.75" thickBot="1">
      <c r="A131" s="6" t="s">
        <v>106</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c r="A132" s="12" t="s">
        <v>112</v>
      </c>
      <c r="B132" s="13">
        <f>+I131-I2</f>
        <v>0</v>
      </c>
      <c r="C132" s="13">
        <f t="shared" ref="C132:G132" si="26">+C131-C2</f>
        <v>0</v>
      </c>
      <c r="D132" s="13">
        <f t="shared" si="26"/>
        <v>0</v>
      </c>
      <c r="E132" s="13">
        <f t="shared" si="26"/>
        <v>0</v>
      </c>
      <c r="F132" s="13">
        <f t="shared" si="26"/>
        <v>0</v>
      </c>
      <c r="G132" s="13">
        <f t="shared" si="26"/>
        <v>0</v>
      </c>
      <c r="H132" s="13">
        <f>+H131-H2</f>
        <v>0</v>
      </c>
    </row>
    <row r="133" spans="1:9">
      <c r="A133" s="1" t="s">
        <v>111</v>
      </c>
    </row>
    <row r="134" spans="1:9">
      <c r="A134" s="2" t="s">
        <v>101</v>
      </c>
      <c r="B134" s="3">
        <v>3645</v>
      </c>
      <c r="C134" s="3">
        <v>3763</v>
      </c>
      <c r="D134" s="3">
        <v>3875</v>
      </c>
      <c r="E134" s="3">
        <v>3600</v>
      </c>
      <c r="F134" s="3">
        <v>3925</v>
      </c>
      <c r="G134" s="3">
        <v>2899</v>
      </c>
      <c r="H134" s="3">
        <v>5089</v>
      </c>
      <c r="I134" s="3">
        <v>5114</v>
      </c>
    </row>
    <row r="135" spans="1:9">
      <c r="A135" s="2" t="s">
        <v>102</v>
      </c>
      <c r="B135" s="3">
        <v>1524</v>
      </c>
      <c r="C135" s="3">
        <v>1787</v>
      </c>
      <c r="D135" s="3">
        <v>1507</v>
      </c>
      <c r="E135" s="3">
        <v>1587</v>
      </c>
      <c r="F135" s="3">
        <v>1995</v>
      </c>
      <c r="G135" s="3">
        <v>1541</v>
      </c>
      <c r="H135" s="3">
        <v>2435</v>
      </c>
      <c r="I135" s="3">
        <v>3293</v>
      </c>
    </row>
    <row r="136" spans="1:9">
      <c r="A136" s="2" t="s">
        <v>103</v>
      </c>
      <c r="B136" s="3">
        <v>993</v>
      </c>
      <c r="C136" s="3">
        <v>1372</v>
      </c>
      <c r="D136" s="3">
        <v>1507</v>
      </c>
      <c r="E136" s="3">
        <v>1807</v>
      </c>
      <c r="F136" s="3">
        <v>2376</v>
      </c>
      <c r="G136" s="3">
        <v>2490</v>
      </c>
      <c r="H136" s="3">
        <v>3243</v>
      </c>
      <c r="I136" s="3">
        <v>2365</v>
      </c>
    </row>
    <row r="137" spans="1:9">
      <c r="A137" s="2" t="s">
        <v>107</v>
      </c>
      <c r="B137" s="3">
        <v>918</v>
      </c>
      <c r="C137" s="3">
        <v>1002</v>
      </c>
      <c r="D137" s="3">
        <v>980</v>
      </c>
      <c r="E137" s="3">
        <v>1189</v>
      </c>
      <c r="F137" s="3">
        <v>1323</v>
      </c>
      <c r="G137" s="3">
        <v>1184</v>
      </c>
      <c r="H137" s="3">
        <v>1530</v>
      </c>
      <c r="I137" s="3">
        <v>1896</v>
      </c>
    </row>
    <row r="138" spans="1:9">
      <c r="A138" s="2" t="s">
        <v>108</v>
      </c>
      <c r="B138" s="3">
        <v>-2267</v>
      </c>
      <c r="C138" s="3">
        <v>-2596</v>
      </c>
      <c r="D138" s="3">
        <v>-2677</v>
      </c>
      <c r="E138" s="3">
        <v>-2658</v>
      </c>
      <c r="F138" s="3">
        <v>-3262</v>
      </c>
      <c r="G138" s="3">
        <v>-3468</v>
      </c>
      <c r="H138" s="3">
        <v>-3656</v>
      </c>
      <c r="I138" s="3">
        <v>-4262</v>
      </c>
    </row>
    <row r="139" spans="1:9">
      <c r="A139" s="4" t="s">
        <v>104</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c r="A140" s="2" t="s">
        <v>105</v>
      </c>
      <c r="B140" s="3">
        <v>517</v>
      </c>
      <c r="C140" s="3">
        <v>487</v>
      </c>
      <c r="D140" s="3">
        <v>477</v>
      </c>
      <c r="E140" s="3">
        <v>310</v>
      </c>
      <c r="F140" s="3">
        <v>303</v>
      </c>
      <c r="G140" s="3">
        <v>297</v>
      </c>
      <c r="H140" s="3">
        <v>543</v>
      </c>
      <c r="I140" s="3">
        <v>669</v>
      </c>
    </row>
    <row r="141" spans="1:9">
      <c r="A141" s="2" t="s">
        <v>109</v>
      </c>
      <c r="B141" s="3">
        <v>-1097</v>
      </c>
      <c r="C141" s="3">
        <v>-1173</v>
      </c>
      <c r="D141" s="3">
        <v>-724</v>
      </c>
      <c r="E141" s="3">
        <v>-1456</v>
      </c>
      <c r="F141" s="3">
        <v>-1810</v>
      </c>
      <c r="G141" s="3">
        <v>-1967</v>
      </c>
      <c r="H141" s="3">
        <v>-2261</v>
      </c>
      <c r="I141" s="3">
        <v>-2219</v>
      </c>
    </row>
    <row r="142" spans="1:9" ht="15.75" thickBot="1">
      <c r="A142" s="6" t="s">
        <v>113</v>
      </c>
      <c r="B142" s="7">
        <f t="shared" ref="B142" si="28">+SUM(B139:B141)</f>
        <v>4233</v>
      </c>
      <c r="C142" s="7">
        <f t="shared" ref="C142" si="29">+SUM(C139:C141)</f>
        <v>4642</v>
      </c>
      <c r="D142" s="7">
        <f t="shared" ref="D142" si="30">+SUM(D139:D141)</f>
        <v>4945</v>
      </c>
      <c r="E142" s="7">
        <f t="shared" ref="E142:H142" si="31">+SUM(E139:E141)</f>
        <v>4379</v>
      </c>
      <c r="F142" s="7">
        <f t="shared" si="31"/>
        <v>4850</v>
      </c>
      <c r="G142" s="7">
        <f t="shared" si="31"/>
        <v>2976</v>
      </c>
      <c r="H142" s="7">
        <f t="shared" si="31"/>
        <v>6923</v>
      </c>
      <c r="I142" s="7">
        <f>+SUM(I139:I141)</f>
        <v>6856</v>
      </c>
    </row>
    <row r="143" spans="1:9" s="12" customFormat="1" ht="15.75" thickTop="1">
      <c r="A143" s="12" t="s">
        <v>112</v>
      </c>
      <c r="B143" s="13">
        <f t="shared" ref="B143:H143" si="32">+B142-B10-B8</f>
        <v>0</v>
      </c>
      <c r="C143" s="13">
        <f t="shared" si="32"/>
        <v>0</v>
      </c>
      <c r="D143" s="13">
        <f t="shared" si="32"/>
        <v>0</v>
      </c>
      <c r="E143" s="13">
        <f t="shared" si="32"/>
        <v>0</v>
      </c>
      <c r="F143" s="13">
        <f t="shared" si="32"/>
        <v>0</v>
      </c>
      <c r="G143" s="13">
        <f t="shared" si="32"/>
        <v>0</v>
      </c>
      <c r="H143" s="13">
        <f t="shared" si="32"/>
        <v>0</v>
      </c>
      <c r="I143" s="13">
        <f>+I142-I10-I8</f>
        <v>0</v>
      </c>
    </row>
    <row r="144" spans="1:9">
      <c r="A144" s="1" t="s">
        <v>118</v>
      </c>
    </row>
    <row r="145" spans="1:9">
      <c r="A145" s="2" t="s">
        <v>101</v>
      </c>
      <c r="B145" s="3">
        <v>632</v>
      </c>
      <c r="C145" s="3">
        <v>742</v>
      </c>
      <c r="D145" s="3">
        <v>819</v>
      </c>
      <c r="E145" s="3">
        <v>848</v>
      </c>
      <c r="F145" s="3">
        <v>814</v>
      </c>
      <c r="G145" s="3">
        <v>645</v>
      </c>
      <c r="H145" s="3">
        <v>617</v>
      </c>
      <c r="I145" s="3">
        <v>639</v>
      </c>
    </row>
    <row r="146" spans="1:9">
      <c r="A146" s="2" t="s">
        <v>102</v>
      </c>
      <c r="B146" s="3">
        <v>498</v>
      </c>
      <c r="C146" s="3">
        <v>639</v>
      </c>
      <c r="D146" s="3">
        <v>709</v>
      </c>
      <c r="E146" s="3">
        <v>849</v>
      </c>
      <c r="F146" s="3">
        <v>929</v>
      </c>
      <c r="G146" s="3">
        <v>885</v>
      </c>
      <c r="H146" s="3">
        <v>982</v>
      </c>
      <c r="I146" s="3">
        <v>920</v>
      </c>
    </row>
    <row r="147" spans="1:9">
      <c r="A147" s="2" t="s">
        <v>103</v>
      </c>
      <c r="B147" s="3">
        <v>254</v>
      </c>
      <c r="C147" s="3">
        <v>234</v>
      </c>
      <c r="D147" s="3">
        <v>225</v>
      </c>
      <c r="E147" s="3">
        <v>256</v>
      </c>
      <c r="F147" s="3">
        <v>237</v>
      </c>
      <c r="G147" s="3">
        <v>214</v>
      </c>
      <c r="H147" s="3">
        <v>288</v>
      </c>
      <c r="I147" s="3">
        <v>303</v>
      </c>
    </row>
    <row r="148" spans="1:9">
      <c r="A148" s="2" t="s">
        <v>119</v>
      </c>
      <c r="B148" s="3">
        <v>308</v>
      </c>
      <c r="C148" s="3">
        <v>332</v>
      </c>
      <c r="D148" s="3">
        <v>340</v>
      </c>
      <c r="E148" s="3">
        <v>339</v>
      </c>
      <c r="F148" s="3">
        <v>326</v>
      </c>
      <c r="G148" s="3">
        <v>296</v>
      </c>
      <c r="H148" s="3">
        <v>304</v>
      </c>
      <c r="I148" s="3">
        <v>274</v>
      </c>
    </row>
    <row r="149" spans="1:9">
      <c r="A149" s="2" t="s">
        <v>108</v>
      </c>
      <c r="B149" s="3">
        <v>484</v>
      </c>
      <c r="C149" s="3">
        <v>511</v>
      </c>
      <c r="D149" s="3">
        <v>533</v>
      </c>
      <c r="E149" s="3">
        <v>597</v>
      </c>
      <c r="F149" s="3">
        <v>665</v>
      </c>
      <c r="G149" s="3">
        <v>830</v>
      </c>
      <c r="H149" s="3">
        <v>780</v>
      </c>
      <c r="I149" s="3">
        <v>789</v>
      </c>
    </row>
    <row r="150" spans="1:9">
      <c r="A150" s="4" t="s">
        <v>120</v>
      </c>
      <c r="B150" s="5">
        <f t="shared" ref="B150:I150" si="33">+SUM(B145:B149)</f>
        <v>2176</v>
      </c>
      <c r="C150" s="5">
        <f t="shared" si="33"/>
        <v>2458</v>
      </c>
      <c r="D150" s="5">
        <f t="shared" si="33"/>
        <v>2626</v>
      </c>
      <c r="E150" s="5">
        <f t="shared" si="33"/>
        <v>2889</v>
      </c>
      <c r="F150" s="5">
        <f t="shared" si="33"/>
        <v>2971</v>
      </c>
      <c r="G150" s="5">
        <f t="shared" si="33"/>
        <v>2870</v>
      </c>
      <c r="H150" s="5">
        <f t="shared" si="33"/>
        <v>2971</v>
      </c>
      <c r="I150" s="5">
        <f t="shared" si="33"/>
        <v>2925</v>
      </c>
    </row>
    <row r="151" spans="1:9">
      <c r="A151" s="2" t="s">
        <v>105</v>
      </c>
      <c r="B151" s="3">
        <v>122</v>
      </c>
      <c r="C151" s="3">
        <v>125</v>
      </c>
      <c r="D151" s="3">
        <v>125</v>
      </c>
      <c r="E151" s="3">
        <v>115</v>
      </c>
      <c r="F151" s="3">
        <v>100</v>
      </c>
      <c r="G151" s="3">
        <v>80</v>
      </c>
      <c r="H151" s="3">
        <v>63</v>
      </c>
      <c r="I151" s="3">
        <v>49</v>
      </c>
    </row>
    <row r="152" spans="1:9">
      <c r="A152" s="2" t="s">
        <v>109</v>
      </c>
      <c r="B152" s="3">
        <v>713</v>
      </c>
      <c r="C152" s="3">
        <v>937</v>
      </c>
      <c r="D152" s="3">
        <v>1238</v>
      </c>
      <c r="E152" s="3">
        <v>1450</v>
      </c>
      <c r="F152" s="3">
        <v>1673</v>
      </c>
      <c r="G152" s="3">
        <v>1916</v>
      </c>
      <c r="H152" s="3">
        <v>1870</v>
      </c>
      <c r="I152" s="3">
        <v>1817</v>
      </c>
    </row>
    <row r="153" spans="1:9" ht="15.75" thickBot="1">
      <c r="A153" s="6" t="s">
        <v>121</v>
      </c>
      <c r="B153" s="7">
        <f t="shared" ref="B153:H153" si="34">+SUM(B150:B152)</f>
        <v>3011</v>
      </c>
      <c r="C153" s="7">
        <f t="shared" si="34"/>
        <v>3520</v>
      </c>
      <c r="D153" s="7">
        <f t="shared" si="34"/>
        <v>3989</v>
      </c>
      <c r="E153" s="7">
        <f t="shared" si="34"/>
        <v>4454</v>
      </c>
      <c r="F153" s="7">
        <f t="shared" si="34"/>
        <v>4744</v>
      </c>
      <c r="G153" s="7">
        <f t="shared" si="34"/>
        <v>4866</v>
      </c>
      <c r="H153" s="7">
        <f t="shared" si="34"/>
        <v>4904</v>
      </c>
      <c r="I153" s="7">
        <f>+SUM(I150:I152)</f>
        <v>4791</v>
      </c>
    </row>
    <row r="154" spans="1:9" ht="15.75" thickTop="1">
      <c r="A154" s="12" t="s">
        <v>112</v>
      </c>
      <c r="B154" s="13">
        <f t="shared" ref="B154:H154" si="35">+B153-B31</f>
        <v>0</v>
      </c>
      <c r="C154" s="13">
        <f t="shared" si="35"/>
        <v>0</v>
      </c>
      <c r="D154" s="13">
        <f t="shared" si="35"/>
        <v>0</v>
      </c>
      <c r="E154" s="13">
        <f t="shared" si="35"/>
        <v>0</v>
      </c>
      <c r="F154" s="13">
        <f t="shared" si="35"/>
        <v>0</v>
      </c>
      <c r="G154" s="13">
        <f t="shared" si="35"/>
        <v>0</v>
      </c>
      <c r="H154" s="13">
        <f t="shared" si="35"/>
        <v>0</v>
      </c>
      <c r="I154" s="13">
        <f>+I153-I31</f>
        <v>0</v>
      </c>
    </row>
    <row r="155" spans="1:9">
      <c r="A155" s="1" t="s">
        <v>123</v>
      </c>
    </row>
    <row r="156" spans="1:9">
      <c r="A156" s="2" t="s">
        <v>101</v>
      </c>
      <c r="B156" s="3">
        <v>208</v>
      </c>
      <c r="C156" s="3">
        <v>242</v>
      </c>
      <c r="D156" s="3">
        <v>223</v>
      </c>
      <c r="E156" s="3">
        <v>196</v>
      </c>
      <c r="F156" s="3">
        <v>117</v>
      </c>
      <c r="G156" s="3">
        <v>110</v>
      </c>
      <c r="H156" s="3">
        <v>98</v>
      </c>
      <c r="I156" s="3">
        <v>146</v>
      </c>
    </row>
    <row r="157" spans="1:9">
      <c r="A157" s="2" t="s">
        <v>102</v>
      </c>
      <c r="B157" s="3">
        <v>236</v>
      </c>
      <c r="C157" s="3">
        <v>234</v>
      </c>
      <c r="D157" s="3">
        <v>173</v>
      </c>
      <c r="E157" s="3">
        <v>240</v>
      </c>
      <c r="F157" s="3">
        <v>233</v>
      </c>
      <c r="G157" s="3">
        <v>139</v>
      </c>
      <c r="H157" s="3">
        <v>153</v>
      </c>
      <c r="I157" s="3">
        <v>197</v>
      </c>
    </row>
    <row r="158" spans="1:9">
      <c r="A158" s="2" t="s">
        <v>103</v>
      </c>
      <c r="B158" s="3">
        <v>69</v>
      </c>
      <c r="C158" s="3">
        <v>44</v>
      </c>
      <c r="D158" s="3">
        <v>51</v>
      </c>
      <c r="E158" s="3">
        <v>76</v>
      </c>
      <c r="F158" s="3">
        <v>49</v>
      </c>
      <c r="G158" s="3">
        <v>28</v>
      </c>
      <c r="H158" s="3">
        <v>94</v>
      </c>
      <c r="I158" s="3">
        <v>78</v>
      </c>
    </row>
    <row r="159" spans="1:9">
      <c r="A159" s="2" t="s">
        <v>119</v>
      </c>
      <c r="B159" s="3">
        <v>52</v>
      </c>
      <c r="C159" s="3">
        <v>62</v>
      </c>
      <c r="D159" s="3">
        <v>59</v>
      </c>
      <c r="E159" s="3">
        <v>49</v>
      </c>
      <c r="F159" s="3">
        <v>47</v>
      </c>
      <c r="G159" s="3">
        <v>41</v>
      </c>
      <c r="H159" s="3">
        <v>54</v>
      </c>
      <c r="I159" s="3">
        <v>56</v>
      </c>
    </row>
    <row r="160" spans="1:9">
      <c r="A160" s="2" t="s">
        <v>108</v>
      </c>
      <c r="B160" s="3">
        <v>225</v>
      </c>
      <c r="C160" s="3">
        <v>258</v>
      </c>
      <c r="D160" s="3">
        <v>278</v>
      </c>
      <c r="E160" s="3">
        <v>286</v>
      </c>
      <c r="F160" s="3">
        <v>278</v>
      </c>
      <c r="G160" s="3">
        <v>438</v>
      </c>
      <c r="H160" s="3">
        <v>278</v>
      </c>
      <c r="I160" s="3">
        <v>222</v>
      </c>
    </row>
    <row r="161" spans="1:9">
      <c r="A161" s="4" t="s">
        <v>120</v>
      </c>
      <c r="B161" s="5">
        <f t="shared" ref="B161:I161" si="36">+SUM(B156:B160)</f>
        <v>790</v>
      </c>
      <c r="C161" s="5">
        <f t="shared" si="36"/>
        <v>840</v>
      </c>
      <c r="D161" s="5">
        <f t="shared" si="36"/>
        <v>784</v>
      </c>
      <c r="E161" s="5">
        <f t="shared" si="36"/>
        <v>847</v>
      </c>
      <c r="F161" s="5">
        <f t="shared" si="36"/>
        <v>724</v>
      </c>
      <c r="G161" s="5">
        <f t="shared" si="36"/>
        <v>756</v>
      </c>
      <c r="H161" s="5">
        <f t="shared" si="36"/>
        <v>677</v>
      </c>
      <c r="I161" s="5">
        <f t="shared" si="36"/>
        <v>699</v>
      </c>
    </row>
    <row r="162" spans="1:9">
      <c r="A162" s="2" t="s">
        <v>105</v>
      </c>
      <c r="B162" s="3">
        <v>69</v>
      </c>
      <c r="C162" s="3">
        <v>39</v>
      </c>
      <c r="D162" s="3">
        <v>30</v>
      </c>
      <c r="E162" s="3">
        <v>22</v>
      </c>
      <c r="F162" s="3">
        <v>18</v>
      </c>
      <c r="G162" s="3">
        <v>12</v>
      </c>
      <c r="H162" s="3">
        <v>7</v>
      </c>
      <c r="I162" s="3">
        <v>9</v>
      </c>
    </row>
    <row r="163" spans="1:9">
      <c r="A163" s="2" t="s">
        <v>109</v>
      </c>
      <c r="B163" s="3">
        <f>-(SUM(B161:B162)+B81)</f>
        <v>254</v>
      </c>
      <c r="C163" s="3">
        <f t="shared" ref="C163:G163" si="37">-(SUM(C161:C162)+C81)</f>
        <v>264</v>
      </c>
      <c r="D163" s="3">
        <f t="shared" si="37"/>
        <v>291</v>
      </c>
      <c r="E163" s="3">
        <f t="shared" si="37"/>
        <v>159</v>
      </c>
      <c r="F163" s="3">
        <f t="shared" si="37"/>
        <v>377</v>
      </c>
      <c r="G163" s="3">
        <f t="shared" si="37"/>
        <v>318</v>
      </c>
      <c r="H163" s="3">
        <f t="shared" ref="H163" si="38">-(SUM(H161:H162)+H81)</f>
        <v>11</v>
      </c>
      <c r="I163" s="3">
        <f>-(SUM(I161:I162)+I81)</f>
        <v>50</v>
      </c>
    </row>
    <row r="164" spans="1:9" ht="15.75" thickBot="1">
      <c r="A164" s="6" t="s">
        <v>124</v>
      </c>
      <c r="B164" s="7">
        <f t="shared" ref="B164:H164" si="39">+SUM(B161:B163)</f>
        <v>1113</v>
      </c>
      <c r="C164" s="7">
        <f t="shared" si="39"/>
        <v>1143</v>
      </c>
      <c r="D164" s="7">
        <f t="shared" si="39"/>
        <v>1105</v>
      </c>
      <c r="E164" s="7">
        <f t="shared" si="39"/>
        <v>1028</v>
      </c>
      <c r="F164" s="7">
        <f t="shared" si="39"/>
        <v>1119</v>
      </c>
      <c r="G164" s="7">
        <f t="shared" si="39"/>
        <v>1086</v>
      </c>
      <c r="H164" s="7">
        <f t="shared" si="39"/>
        <v>695</v>
      </c>
      <c r="I164" s="7">
        <f>+SUM(I161:I163)</f>
        <v>758</v>
      </c>
    </row>
    <row r="165" spans="1:9" ht="15.75" thickTop="1">
      <c r="A165" s="12" t="s">
        <v>112</v>
      </c>
      <c r="B165" s="13">
        <f t="shared" ref="B165:H165" si="40">+B164+B81</f>
        <v>0</v>
      </c>
      <c r="C165" s="13">
        <f t="shared" si="40"/>
        <v>0</v>
      </c>
      <c r="D165" s="13">
        <f t="shared" si="40"/>
        <v>0</v>
      </c>
      <c r="E165" s="13">
        <f t="shared" si="40"/>
        <v>0</v>
      </c>
      <c r="F165" s="13">
        <f t="shared" si="40"/>
        <v>0</v>
      </c>
      <c r="G165" s="13">
        <f t="shared" si="40"/>
        <v>0</v>
      </c>
      <c r="H165" s="13">
        <f t="shared" si="40"/>
        <v>0</v>
      </c>
      <c r="I165" s="13">
        <f>+I164+I81</f>
        <v>0</v>
      </c>
    </row>
    <row r="166" spans="1:9">
      <c r="A166" s="1" t="s">
        <v>125</v>
      </c>
    </row>
    <row r="167" spans="1:9">
      <c r="A167" s="2" t="s">
        <v>101</v>
      </c>
      <c r="B167" s="3">
        <v>121</v>
      </c>
      <c r="C167" s="3">
        <v>133</v>
      </c>
      <c r="D167" s="3">
        <v>140</v>
      </c>
      <c r="E167" s="3">
        <v>160</v>
      </c>
      <c r="F167" s="3">
        <v>149</v>
      </c>
      <c r="G167" s="3">
        <v>148</v>
      </c>
      <c r="H167" s="3">
        <v>130</v>
      </c>
      <c r="I167" s="3">
        <v>124</v>
      </c>
    </row>
    <row r="168" spans="1:9">
      <c r="A168" s="2" t="s">
        <v>102</v>
      </c>
      <c r="B168" s="3">
        <v>87</v>
      </c>
      <c r="C168" s="3">
        <v>85</v>
      </c>
      <c r="D168" s="3">
        <v>106</v>
      </c>
      <c r="E168" s="3">
        <v>116</v>
      </c>
      <c r="F168" s="3">
        <v>111</v>
      </c>
      <c r="G168" s="3">
        <v>132</v>
      </c>
      <c r="H168" s="3">
        <v>136</v>
      </c>
      <c r="I168" s="3">
        <v>134</v>
      </c>
    </row>
    <row r="169" spans="1:9">
      <c r="A169" s="2" t="s">
        <v>103</v>
      </c>
      <c r="B169" s="3">
        <v>46</v>
      </c>
      <c r="C169" s="3">
        <v>48</v>
      </c>
      <c r="D169" s="3">
        <v>54</v>
      </c>
      <c r="E169" s="3">
        <v>56</v>
      </c>
      <c r="F169" s="3">
        <v>50</v>
      </c>
      <c r="G169" s="3">
        <v>44</v>
      </c>
      <c r="H169" s="3">
        <v>46</v>
      </c>
      <c r="I169" s="3">
        <v>41</v>
      </c>
    </row>
    <row r="170" spans="1:9">
      <c r="A170" s="2" t="s">
        <v>107</v>
      </c>
      <c r="B170" s="3">
        <v>49</v>
      </c>
      <c r="C170" s="3">
        <v>42</v>
      </c>
      <c r="D170" s="3">
        <v>54</v>
      </c>
      <c r="E170" s="3">
        <v>55</v>
      </c>
      <c r="F170" s="3">
        <v>53</v>
      </c>
      <c r="G170" s="3">
        <v>46</v>
      </c>
      <c r="H170" s="3">
        <v>43</v>
      </c>
      <c r="I170" s="3">
        <v>42</v>
      </c>
    </row>
    <row r="171" spans="1:9">
      <c r="A171" s="2" t="s">
        <v>108</v>
      </c>
      <c r="B171" s="3">
        <v>210</v>
      </c>
      <c r="C171" s="3">
        <v>230</v>
      </c>
      <c r="D171" s="3">
        <v>233</v>
      </c>
      <c r="E171" s="3">
        <v>217</v>
      </c>
      <c r="F171" s="3">
        <v>195</v>
      </c>
      <c r="G171" s="3">
        <v>214</v>
      </c>
      <c r="H171" s="3">
        <v>222</v>
      </c>
      <c r="I171" s="3">
        <v>220</v>
      </c>
    </row>
    <row r="172" spans="1:9">
      <c r="A172" s="4" t="s">
        <v>120</v>
      </c>
      <c r="B172" s="5">
        <f t="shared" ref="B172:I172" si="41">+SUM(B167:B171)</f>
        <v>513</v>
      </c>
      <c r="C172" s="5">
        <f t="shared" si="41"/>
        <v>538</v>
      </c>
      <c r="D172" s="5">
        <f t="shared" si="41"/>
        <v>587</v>
      </c>
      <c r="E172" s="5">
        <f t="shared" si="41"/>
        <v>604</v>
      </c>
      <c r="F172" s="5">
        <f>+SUM(F167:F171)</f>
        <v>558</v>
      </c>
      <c r="G172" s="5">
        <f t="shared" si="41"/>
        <v>584</v>
      </c>
      <c r="H172" s="5">
        <f t="shared" si="41"/>
        <v>577</v>
      </c>
      <c r="I172" s="5">
        <f t="shared" si="41"/>
        <v>561</v>
      </c>
    </row>
    <row r="173" spans="1:9">
      <c r="A173" s="2" t="s">
        <v>105</v>
      </c>
      <c r="B173" s="3">
        <v>18</v>
      </c>
      <c r="C173" s="3">
        <v>27</v>
      </c>
      <c r="D173" s="3">
        <v>28</v>
      </c>
      <c r="E173" s="3">
        <v>33</v>
      </c>
      <c r="F173" s="3">
        <v>31</v>
      </c>
      <c r="G173" s="3">
        <v>25</v>
      </c>
      <c r="H173" s="3">
        <v>26</v>
      </c>
      <c r="I173" s="3">
        <v>22</v>
      </c>
    </row>
    <row r="174" spans="1:9">
      <c r="A174" s="2" t="s">
        <v>109</v>
      </c>
      <c r="B174" s="3">
        <v>75</v>
      </c>
      <c r="C174" s="3">
        <v>84</v>
      </c>
      <c r="D174" s="3">
        <v>91</v>
      </c>
      <c r="E174" s="3">
        <v>110</v>
      </c>
      <c r="F174" s="3">
        <v>116</v>
      </c>
      <c r="G174" s="3">
        <v>112</v>
      </c>
      <c r="H174" s="3">
        <v>141</v>
      </c>
      <c r="I174" s="3">
        <v>134</v>
      </c>
    </row>
    <row r="175" spans="1:9" ht="15.75" thickBot="1">
      <c r="A175" s="6" t="s">
        <v>126</v>
      </c>
      <c r="B175" s="7">
        <f t="shared" ref="B175:H175" si="42">+SUM(B172:B174)</f>
        <v>606</v>
      </c>
      <c r="C175" s="7">
        <f t="shared" si="42"/>
        <v>649</v>
      </c>
      <c r="D175" s="7">
        <f t="shared" si="42"/>
        <v>706</v>
      </c>
      <c r="E175" s="7">
        <f t="shared" si="42"/>
        <v>747</v>
      </c>
      <c r="F175" s="7">
        <f t="shared" si="42"/>
        <v>705</v>
      </c>
      <c r="G175" s="7">
        <f t="shared" si="42"/>
        <v>721</v>
      </c>
      <c r="H175" s="7">
        <f t="shared" si="42"/>
        <v>744</v>
      </c>
      <c r="I175" s="7">
        <f>+SUM(I172:I174)</f>
        <v>717</v>
      </c>
    </row>
    <row r="176" spans="1:9" ht="15.75" thickTop="1">
      <c r="A176" s="12" t="s">
        <v>112</v>
      </c>
      <c r="B176" s="13">
        <f t="shared" ref="B176:H176" si="43">+B175-B66</f>
        <v>0</v>
      </c>
      <c r="C176" s="13">
        <f t="shared" si="43"/>
        <v>0</v>
      </c>
      <c r="D176" s="13">
        <f t="shared" si="43"/>
        <v>0</v>
      </c>
      <c r="E176" s="13">
        <f t="shared" si="43"/>
        <v>0</v>
      </c>
      <c r="F176" s="13">
        <f t="shared" si="43"/>
        <v>0</v>
      </c>
      <c r="G176" s="13">
        <f t="shared" si="43"/>
        <v>0</v>
      </c>
      <c r="H176" s="13">
        <f t="shared" si="43"/>
        <v>0</v>
      </c>
      <c r="I176" s="13">
        <f>+I175-I66</f>
        <v>0</v>
      </c>
    </row>
    <row r="177" spans="1:9">
      <c r="A177" s="14" t="s">
        <v>127</v>
      </c>
      <c r="B177" s="14"/>
      <c r="C177" s="14"/>
      <c r="D177" s="14"/>
      <c r="E177" s="14"/>
      <c r="F177" s="14"/>
      <c r="G177" s="14"/>
      <c r="H177" s="14"/>
      <c r="I177" s="14"/>
    </row>
    <row r="178" spans="1:9">
      <c r="A178" s="31" t="s">
        <v>128</v>
      </c>
    </row>
    <row r="179" spans="1:9">
      <c r="A179" s="36" t="s">
        <v>101</v>
      </c>
      <c r="B179" s="37">
        <v>0.12</v>
      </c>
      <c r="C179" s="37">
        <v>0.08</v>
      </c>
      <c r="D179" s="37">
        <v>0.03</v>
      </c>
      <c r="E179" s="37">
        <v>-0.02</v>
      </c>
      <c r="F179" s="37">
        <v>7.0000000000000007E-2</v>
      </c>
      <c r="G179" s="37">
        <v>-0.09</v>
      </c>
      <c r="H179" s="37">
        <v>0.19</v>
      </c>
      <c r="I179" s="37">
        <v>7.0000000000000007E-2</v>
      </c>
    </row>
    <row r="180" spans="1:9">
      <c r="A180" s="34" t="s">
        <v>114</v>
      </c>
      <c r="B180" s="33">
        <v>0.14000000000000001</v>
      </c>
      <c r="C180" s="33">
        <v>0.1</v>
      </c>
      <c r="D180" s="33">
        <v>0.04</v>
      </c>
      <c r="E180" s="33">
        <v>-0.04</v>
      </c>
      <c r="F180" s="33">
        <v>0.08</v>
      </c>
      <c r="G180" s="33">
        <v>-7.0000000000000007E-2</v>
      </c>
      <c r="H180" s="33">
        <v>0.25</v>
      </c>
      <c r="I180" s="33">
        <v>0.05</v>
      </c>
    </row>
    <row r="181" spans="1:9">
      <c r="A181" s="34" t="s">
        <v>115</v>
      </c>
      <c r="B181" s="33">
        <v>0.12</v>
      </c>
      <c r="C181" s="33">
        <v>0.08</v>
      </c>
      <c r="D181" s="33">
        <v>0.03</v>
      </c>
      <c r="E181" s="33">
        <v>0.01</v>
      </c>
      <c r="F181" s="33">
        <v>7.0000000000000007E-2</v>
      </c>
      <c r="G181" s="33">
        <v>-0.12</v>
      </c>
      <c r="H181" s="33">
        <v>0.08</v>
      </c>
      <c r="I181" s="33">
        <v>0.09</v>
      </c>
    </row>
    <row r="182" spans="1:9">
      <c r="A182" s="34" t="s">
        <v>116</v>
      </c>
      <c r="B182" s="33">
        <v>-0.05</v>
      </c>
      <c r="C182" s="33">
        <v>0.13</v>
      </c>
      <c r="D182" s="33">
        <v>-0.1</v>
      </c>
      <c r="E182" s="33">
        <v>-0.08</v>
      </c>
      <c r="F182" s="33">
        <v>0</v>
      </c>
      <c r="G182" s="33">
        <v>-0.14000000000000001</v>
      </c>
      <c r="H182" s="33">
        <v>-0.02</v>
      </c>
      <c r="I182" s="33">
        <v>0.25</v>
      </c>
    </row>
    <row r="183" spans="1:9">
      <c r="A183" s="36" t="s">
        <v>102</v>
      </c>
      <c r="B183" s="37">
        <v>0.18</v>
      </c>
      <c r="C183" s="37">
        <v>0.16</v>
      </c>
      <c r="D183" s="37">
        <v>0.1</v>
      </c>
      <c r="E183" s="37">
        <v>0.09</v>
      </c>
      <c r="F183" s="37">
        <v>0.11</v>
      </c>
      <c r="G183" s="37">
        <v>-0.01</v>
      </c>
      <c r="H183" s="37">
        <v>0.17</v>
      </c>
      <c r="I183" s="37">
        <v>0.12</v>
      </c>
    </row>
    <row r="184" spans="1:9">
      <c r="A184" s="34" t="s">
        <v>114</v>
      </c>
      <c r="B184" s="33">
        <v>0.24</v>
      </c>
      <c r="C184" s="33">
        <v>0.19</v>
      </c>
      <c r="D184" s="33">
        <v>0.08</v>
      </c>
      <c r="E184" s="33">
        <v>0.06</v>
      </c>
      <c r="F184" s="33">
        <v>0.12</v>
      </c>
      <c r="G184" s="33">
        <v>-0.03</v>
      </c>
      <c r="H184" s="33">
        <v>0.13</v>
      </c>
      <c r="I184" s="33">
        <v>0.09</v>
      </c>
    </row>
    <row r="185" spans="1:9">
      <c r="A185" s="34" t="s">
        <v>115</v>
      </c>
      <c r="B185" s="33">
        <v>0.1</v>
      </c>
      <c r="C185" s="33">
        <v>0.13</v>
      </c>
      <c r="D185" s="33">
        <v>0.17</v>
      </c>
      <c r="E185" s="33">
        <v>0.16</v>
      </c>
      <c r="F185" s="33">
        <v>0.09</v>
      </c>
      <c r="G185" s="33">
        <v>0.02</v>
      </c>
      <c r="H185" s="33">
        <v>0.25</v>
      </c>
      <c r="I185" s="33">
        <v>0.16</v>
      </c>
    </row>
    <row r="186" spans="1:9">
      <c r="A186" s="34" t="s">
        <v>116</v>
      </c>
      <c r="B186" s="33">
        <v>0.15</v>
      </c>
      <c r="C186" s="33">
        <v>0.08</v>
      </c>
      <c r="D186" s="33">
        <v>7.0000000000000007E-2</v>
      </c>
      <c r="E186" s="33">
        <v>0.06</v>
      </c>
      <c r="F186" s="33">
        <v>0.05</v>
      </c>
      <c r="G186" s="33">
        <v>-0.03</v>
      </c>
      <c r="H186" s="33">
        <v>0.19</v>
      </c>
      <c r="I186" s="33">
        <v>0.17</v>
      </c>
    </row>
    <row r="187" spans="1:9">
      <c r="A187" s="36" t="s">
        <v>103</v>
      </c>
      <c r="B187" s="37">
        <v>0.19</v>
      </c>
      <c r="C187" s="37">
        <v>0.27</v>
      </c>
      <c r="D187" s="37">
        <v>0.17</v>
      </c>
      <c r="E187" s="37">
        <v>0.18</v>
      </c>
      <c r="F187" s="37">
        <v>0.24</v>
      </c>
      <c r="G187" s="37">
        <v>0.11</v>
      </c>
      <c r="H187" s="37">
        <v>0.19</v>
      </c>
      <c r="I187" s="37">
        <v>-0.13</v>
      </c>
    </row>
    <row r="188" spans="1:9">
      <c r="A188" s="34" t="s">
        <v>114</v>
      </c>
      <c r="B188" s="33">
        <v>0.28000000000000003</v>
      </c>
      <c r="C188" s="33">
        <v>0.33</v>
      </c>
      <c r="D188" s="33">
        <v>0.18</v>
      </c>
      <c r="E188" s="33">
        <v>0.16</v>
      </c>
      <c r="F188" s="33">
        <v>0.25</v>
      </c>
      <c r="G188" s="33">
        <v>0.12</v>
      </c>
      <c r="H188" s="33">
        <v>0.19</v>
      </c>
      <c r="I188" s="33">
        <v>-0.1</v>
      </c>
    </row>
    <row r="189" spans="1:9">
      <c r="A189" s="34" t="s">
        <v>115</v>
      </c>
      <c r="B189" s="33">
        <v>7.0000000000000007E-2</v>
      </c>
      <c r="C189" s="33">
        <v>0.17</v>
      </c>
      <c r="D189" s="33">
        <v>0.18</v>
      </c>
      <c r="E189" s="33">
        <v>0.23</v>
      </c>
      <c r="F189" s="33">
        <v>0.23</v>
      </c>
      <c r="G189" s="33">
        <v>0.08</v>
      </c>
      <c r="H189" s="33">
        <v>0.19</v>
      </c>
      <c r="I189" s="33">
        <v>-0.21</v>
      </c>
    </row>
    <row r="190" spans="1:9">
      <c r="A190" s="34" t="s">
        <v>116</v>
      </c>
      <c r="B190" s="33">
        <v>0.01</v>
      </c>
      <c r="C190" s="33">
        <v>7.0000000000000007E-2</v>
      </c>
      <c r="D190" s="33">
        <v>0.03</v>
      </c>
      <c r="E190" s="33">
        <v>-0.01</v>
      </c>
      <c r="F190" s="33">
        <v>0.08</v>
      </c>
      <c r="G190" s="33">
        <v>0.11</v>
      </c>
      <c r="H190" s="33">
        <v>0.26</v>
      </c>
      <c r="I190" s="33">
        <v>-0.06</v>
      </c>
    </row>
    <row r="191" spans="1:9">
      <c r="A191" s="36" t="s">
        <v>107</v>
      </c>
      <c r="B191" s="37">
        <v>0.09</v>
      </c>
      <c r="C191" s="37">
        <v>0.18</v>
      </c>
      <c r="D191" s="37">
        <v>0.13</v>
      </c>
      <c r="E191" s="37">
        <v>0.1</v>
      </c>
      <c r="F191" s="37">
        <v>0.13</v>
      </c>
      <c r="G191" s="37">
        <v>0.01</v>
      </c>
      <c r="H191" s="37">
        <v>0.08</v>
      </c>
      <c r="I191" s="37">
        <v>0.16</v>
      </c>
    </row>
    <row r="192" spans="1:9">
      <c r="A192" s="34" t="s">
        <v>114</v>
      </c>
      <c r="B192" s="33">
        <v>0.16</v>
      </c>
      <c r="C192" s="33">
        <v>0.24</v>
      </c>
      <c r="D192" s="33">
        <v>0.16</v>
      </c>
      <c r="E192" s="33">
        <v>0.09</v>
      </c>
      <c r="F192" s="33">
        <v>0.12</v>
      </c>
      <c r="G192" s="33">
        <v>0</v>
      </c>
      <c r="H192" s="33">
        <v>0.08</v>
      </c>
      <c r="I192" s="33">
        <v>0.17</v>
      </c>
    </row>
    <row r="193" spans="1:9">
      <c r="A193" s="34" t="s">
        <v>115</v>
      </c>
      <c r="B193" s="33">
        <v>7.0000000000000007E-2</v>
      </c>
      <c r="C193" s="33">
        <v>0.08</v>
      </c>
      <c r="D193" s="33">
        <v>0.09</v>
      </c>
      <c r="E193" s="33">
        <v>0.15</v>
      </c>
      <c r="F193" s="33">
        <v>0.15</v>
      </c>
      <c r="G193" s="33">
        <v>0.03</v>
      </c>
      <c r="H193" s="33">
        <v>0.1</v>
      </c>
      <c r="I193" s="33">
        <v>0.12</v>
      </c>
    </row>
    <row r="194" spans="1:9">
      <c r="A194" s="34" t="s">
        <v>116</v>
      </c>
      <c r="B194" s="33">
        <v>0.06</v>
      </c>
      <c r="C194" s="33">
        <v>7.0000000000000007E-2</v>
      </c>
      <c r="D194" s="33">
        <v>-0.01</v>
      </c>
      <c r="E194" s="33">
        <v>-0.08</v>
      </c>
      <c r="F194" s="33">
        <v>8</v>
      </c>
      <c r="G194" s="33">
        <v>-0.04</v>
      </c>
      <c r="H194" s="33">
        <v>-0.09</v>
      </c>
      <c r="I194" s="33">
        <v>0.28000000000000003</v>
      </c>
    </row>
    <row r="195" spans="1:9">
      <c r="A195" s="36" t="s">
        <v>108</v>
      </c>
      <c r="B195" s="37">
        <v>-0.02</v>
      </c>
      <c r="C195" s="37">
        <v>-0.3</v>
      </c>
      <c r="D195" s="37">
        <v>0.02</v>
      </c>
      <c r="E195" s="37">
        <v>0.12</v>
      </c>
      <c r="F195" s="37">
        <v>-0.53</v>
      </c>
      <c r="G195" s="37">
        <v>-0.26</v>
      </c>
      <c r="H195" s="37">
        <v>-0.17</v>
      </c>
      <c r="I195" s="37">
        <v>3.02</v>
      </c>
    </row>
    <row r="196" spans="1:9">
      <c r="A196" s="38" t="s">
        <v>104</v>
      </c>
      <c r="B196" s="40">
        <v>0.14000000000000001</v>
      </c>
      <c r="C196" s="40">
        <v>0.13</v>
      </c>
      <c r="D196" s="40">
        <v>0.08</v>
      </c>
      <c r="E196" s="40">
        <v>0.05</v>
      </c>
      <c r="F196" s="40">
        <v>0.11</v>
      </c>
      <c r="G196" s="40">
        <v>-0.02</v>
      </c>
      <c r="H196" s="40">
        <v>0.17</v>
      </c>
      <c r="I196" s="40">
        <v>0.06</v>
      </c>
    </row>
    <row r="197" spans="1:9">
      <c r="A197" s="36" t="s">
        <v>105</v>
      </c>
      <c r="B197" s="37">
        <v>0.21</v>
      </c>
      <c r="C197" s="37">
        <v>0.02</v>
      </c>
      <c r="D197" s="37">
        <v>0.06</v>
      </c>
      <c r="E197" s="37">
        <v>-0.11</v>
      </c>
      <c r="F197" s="37">
        <v>0.03</v>
      </c>
      <c r="G197" s="37">
        <v>-0.01</v>
      </c>
      <c r="H197" s="37">
        <v>0.16</v>
      </c>
      <c r="I197" s="37">
        <v>7.0000000000000007E-2</v>
      </c>
    </row>
    <row r="198" spans="1:9">
      <c r="A198" s="34" t="s">
        <v>114</v>
      </c>
      <c r="B198" s="33"/>
      <c r="C198" s="33"/>
      <c r="D198" s="33"/>
      <c r="E198" s="33"/>
      <c r="F198" s="33">
        <v>0.05</v>
      </c>
      <c r="G198" s="33">
        <v>0.01</v>
      </c>
      <c r="H198" s="33">
        <v>0.17</v>
      </c>
      <c r="I198" s="33">
        <v>0.06</v>
      </c>
    </row>
    <row r="199" spans="1:9">
      <c r="A199" s="34" t="s">
        <v>115</v>
      </c>
      <c r="B199" s="33"/>
      <c r="C199" s="33"/>
      <c r="D199" s="33"/>
      <c r="E199" s="33"/>
      <c r="F199" s="33">
        <v>-0.17</v>
      </c>
      <c r="G199" s="33">
        <v>-0.22</v>
      </c>
      <c r="H199" s="33">
        <v>0.13</v>
      </c>
      <c r="I199" s="33">
        <v>-0.03</v>
      </c>
    </row>
    <row r="200" spans="1:9">
      <c r="A200" s="34" t="s">
        <v>116</v>
      </c>
      <c r="B200" s="33"/>
      <c r="C200" s="33"/>
      <c r="D200" s="33"/>
      <c r="E200" s="33"/>
      <c r="F200" s="33">
        <v>-0.13</v>
      </c>
      <c r="G200" s="33">
        <v>0.08</v>
      </c>
      <c r="H200" s="33">
        <v>0.14000000000000001</v>
      </c>
      <c r="I200" s="33">
        <v>-0.16</v>
      </c>
    </row>
    <row r="201" spans="1:9">
      <c r="A201" s="34" t="s">
        <v>122</v>
      </c>
      <c r="B201" s="33"/>
      <c r="C201" s="33"/>
      <c r="D201" s="33"/>
      <c r="E201" s="33"/>
      <c r="F201" s="33">
        <v>0.04</v>
      </c>
      <c r="G201" s="33">
        <v>-0.14000000000000001</v>
      </c>
      <c r="H201" s="33">
        <v>-0.01</v>
      </c>
      <c r="I201" s="33">
        <v>0.42</v>
      </c>
    </row>
    <row r="202" spans="1:9">
      <c r="A202" s="32" t="s">
        <v>109</v>
      </c>
      <c r="B202" s="33">
        <v>0</v>
      </c>
      <c r="C202" s="33">
        <v>0</v>
      </c>
      <c r="D202" s="33">
        <v>0</v>
      </c>
      <c r="E202" s="33">
        <v>0</v>
      </c>
      <c r="F202" s="33">
        <v>0</v>
      </c>
      <c r="G202" s="33">
        <v>0</v>
      </c>
      <c r="H202" s="33">
        <v>0</v>
      </c>
      <c r="I202" s="33">
        <v>0</v>
      </c>
    </row>
    <row r="203" spans="1:9" ht="15.75" thickBot="1">
      <c r="A203" s="35" t="s">
        <v>106</v>
      </c>
      <c r="B203" s="39">
        <v>0.14000000000000001</v>
      </c>
      <c r="C203" s="39">
        <v>0.12</v>
      </c>
      <c r="D203" s="39">
        <v>0.08</v>
      </c>
      <c r="E203" s="39">
        <v>0.04</v>
      </c>
      <c r="F203" s="39">
        <v>0.11</v>
      </c>
      <c r="G203" s="39">
        <v>-0.02</v>
      </c>
      <c r="H203" s="39">
        <v>0.17</v>
      </c>
      <c r="I203" s="39">
        <v>0.06</v>
      </c>
    </row>
    <row r="204" spans="1:9" ht="15.75" thickTop="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N181"/>
  <sheetViews>
    <sheetView tabSelected="1" topLeftCell="A159" workbookViewId="0">
      <selection activeCell="K176" sqref="K176"/>
    </sheetView>
  </sheetViews>
  <sheetFormatPr defaultRowHeight="15"/>
  <cols>
    <col min="1" max="1" width="48.7109375" customWidth="1"/>
    <col min="2" max="14" width="11.7109375" customWidth="1"/>
  </cols>
  <sheetData>
    <row r="1" spans="1:14" ht="60" customHeight="1">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43">
        <f>+I1+1</f>
        <v>2023</v>
      </c>
      <c r="K1" s="43">
        <f t="shared" ref="K1:N1" si="1">+J1+1</f>
        <v>2024</v>
      </c>
      <c r="L1" s="43">
        <f t="shared" si="1"/>
        <v>2025</v>
      </c>
      <c r="M1" s="43">
        <f t="shared" si="1"/>
        <v>2026</v>
      </c>
      <c r="N1" s="43">
        <f t="shared" si="1"/>
        <v>2027</v>
      </c>
    </row>
    <row r="2" spans="1:14">
      <c r="A2" s="44" t="s">
        <v>129</v>
      </c>
      <c r="B2" s="44"/>
      <c r="C2" s="44"/>
      <c r="D2" s="44"/>
      <c r="E2" s="44"/>
      <c r="F2" s="44"/>
      <c r="G2" s="44"/>
      <c r="H2" s="44"/>
      <c r="I2" s="44"/>
      <c r="J2" s="43"/>
      <c r="K2" s="43"/>
      <c r="L2" s="43"/>
      <c r="M2" s="43"/>
      <c r="N2" s="43"/>
    </row>
    <row r="3" spans="1:14">
      <c r="A3" s="45" t="s">
        <v>140</v>
      </c>
      <c r="B3" s="3">
        <f>+B18+B45+B72+B99+B126+B153+B168</f>
        <v>30601</v>
      </c>
      <c r="C3" s="3">
        <f t="shared" ref="C3:I3" si="2">+C18+C45+C72+C99+C126+C153+C168</f>
        <v>32179</v>
      </c>
      <c r="D3" s="3">
        <f t="shared" si="2"/>
        <v>34156</v>
      </c>
      <c r="E3" s="3">
        <f t="shared" si="2"/>
        <v>36138</v>
      </c>
      <c r="F3" s="3">
        <f t="shared" si="2"/>
        <v>38816</v>
      </c>
      <c r="G3" s="3">
        <f t="shared" si="2"/>
        <v>37129</v>
      </c>
      <c r="H3" s="3">
        <f t="shared" si="2"/>
        <v>44287</v>
      </c>
      <c r="I3" s="3">
        <f t="shared" si="2"/>
        <v>46455</v>
      </c>
      <c r="J3" t="s">
        <v>145</v>
      </c>
    </row>
    <row r="4" spans="1:14">
      <c r="A4" s="46" t="s">
        <v>130</v>
      </c>
      <c r="B4" s="86">
        <v>0.1</v>
      </c>
      <c r="C4" s="79">
        <f>(C3-B3)/B3</f>
        <v>5.156694225678899E-2</v>
      </c>
      <c r="D4" s="79">
        <f t="shared" ref="D4:I4" si="3">(D3-C3)/C3</f>
        <v>6.1437583517200661E-2</v>
      </c>
      <c r="E4" s="79">
        <f t="shared" si="3"/>
        <v>5.8027872116172857E-2</v>
      </c>
      <c r="F4" s="79">
        <f t="shared" si="3"/>
        <v>7.4104820410648073E-2</v>
      </c>
      <c r="G4" s="79">
        <f t="shared" si="3"/>
        <v>-4.3461459192085737E-2</v>
      </c>
      <c r="H4" s="79">
        <f t="shared" si="3"/>
        <v>0.19278730911147621</v>
      </c>
      <c r="I4" s="79">
        <f t="shared" si="3"/>
        <v>4.8953417481427959E-2</v>
      </c>
    </row>
    <row r="5" spans="1:14">
      <c r="A5" s="45" t="s">
        <v>131</v>
      </c>
      <c r="B5" s="83">
        <f>+B11+B8</f>
        <v>4839</v>
      </c>
      <c r="C5" s="83">
        <f>+C11+C8</f>
        <v>5291</v>
      </c>
      <c r="D5" s="83">
        <f t="shared" ref="D5:I5" si="4">+D11+D8</f>
        <v>5651</v>
      </c>
      <c r="E5" s="83">
        <f t="shared" si="4"/>
        <v>5126</v>
      </c>
      <c r="F5" s="83">
        <f t="shared" si="4"/>
        <v>5555</v>
      </c>
      <c r="G5" s="83">
        <f t="shared" si="4"/>
        <v>3697</v>
      </c>
      <c r="H5" s="83">
        <f t="shared" si="4"/>
        <v>7667</v>
      </c>
      <c r="I5" s="83">
        <f t="shared" si="4"/>
        <v>7573</v>
      </c>
    </row>
    <row r="6" spans="1:14">
      <c r="A6" s="46" t="s">
        <v>130</v>
      </c>
      <c r="C6" s="79">
        <f>(C5-B5)/B5</f>
        <v>9.340772886960115E-2</v>
      </c>
      <c r="D6" s="79">
        <f t="shared" ref="D6:I6" si="5">(D5-C5)/C5</f>
        <v>6.8040068040068041E-2</v>
      </c>
      <c r="E6" s="79">
        <f t="shared" si="5"/>
        <v>-9.2903910812245624E-2</v>
      </c>
      <c r="F6" s="79">
        <f t="shared" si="5"/>
        <v>8.3690987124463517E-2</v>
      </c>
      <c r="G6" s="79">
        <f t="shared" si="5"/>
        <v>-0.3344734473447345</v>
      </c>
      <c r="H6" s="79">
        <f t="shared" si="5"/>
        <v>1.0738436570192047</v>
      </c>
      <c r="I6" s="79">
        <f t="shared" si="5"/>
        <v>-1.2260336507108387E-2</v>
      </c>
    </row>
    <row r="7" spans="1:14">
      <c r="A7" s="46" t="s">
        <v>132</v>
      </c>
      <c r="B7" s="84">
        <f>B5/B3*100</f>
        <v>15.813208718669324</v>
      </c>
      <c r="C7" s="84">
        <f t="shared" ref="C7:I7" si="6">C5/C3*100</f>
        <v>16.442400323192143</v>
      </c>
      <c r="D7" s="84">
        <f t="shared" si="6"/>
        <v>16.544677362688841</v>
      </c>
      <c r="E7" s="84">
        <f t="shared" si="6"/>
        <v>14.184514915047872</v>
      </c>
      <c r="F7" s="84">
        <f t="shared" si="6"/>
        <v>14.311108821104698</v>
      </c>
      <c r="G7" s="84">
        <f t="shared" si="6"/>
        <v>9.9571763311697055</v>
      </c>
      <c r="H7" s="84">
        <f t="shared" si="6"/>
        <v>17.312078036444102</v>
      </c>
      <c r="I7" s="84">
        <f t="shared" si="6"/>
        <v>16.301797438381229</v>
      </c>
    </row>
    <row r="8" spans="1:14">
      <c r="A8" s="45" t="s">
        <v>133</v>
      </c>
      <c r="B8" s="83">
        <f>+B35+B62+B89+B116+B143+B158+B173</f>
        <v>606</v>
      </c>
      <c r="C8" s="83">
        <f t="shared" ref="C8:I8" si="7">+C35+C62+C89+C116+C143+C158+C173</f>
        <v>649</v>
      </c>
      <c r="D8" s="83">
        <f t="shared" si="7"/>
        <v>706</v>
      </c>
      <c r="E8" s="83">
        <f t="shared" si="7"/>
        <v>747</v>
      </c>
      <c r="F8" s="83">
        <f t="shared" si="7"/>
        <v>705</v>
      </c>
      <c r="G8" s="83">
        <f t="shared" si="7"/>
        <v>721</v>
      </c>
      <c r="H8" s="83">
        <f t="shared" si="7"/>
        <v>744</v>
      </c>
      <c r="I8" s="83">
        <f t="shared" si="7"/>
        <v>717</v>
      </c>
      <c r="J8" t="s">
        <v>146</v>
      </c>
    </row>
    <row r="9" spans="1:14">
      <c r="A9" s="46" t="s">
        <v>130</v>
      </c>
      <c r="C9" s="79">
        <f>(C8-B8)/B8</f>
        <v>7.0957095709570955E-2</v>
      </c>
      <c r="D9" s="79">
        <f t="shared" ref="D9:I9" si="8">(D8-C8)/C8</f>
        <v>8.7827426810477657E-2</v>
      </c>
      <c r="E9" s="79">
        <f t="shared" si="8"/>
        <v>5.8073654390934842E-2</v>
      </c>
      <c r="F9" s="79">
        <f t="shared" si="8"/>
        <v>-5.6224899598393573E-2</v>
      </c>
      <c r="G9" s="79">
        <f t="shared" si="8"/>
        <v>2.2695035460992909E-2</v>
      </c>
      <c r="H9" s="79">
        <f t="shared" si="8"/>
        <v>3.1900138696255201E-2</v>
      </c>
      <c r="I9" s="79">
        <f t="shared" si="8"/>
        <v>-3.6290322580645164E-2</v>
      </c>
    </row>
    <row r="10" spans="1:14">
      <c r="A10" s="46" t="s">
        <v>134</v>
      </c>
      <c r="B10" s="85">
        <f>B8/B3*100</f>
        <v>1.9803274402797295</v>
      </c>
      <c r="C10" s="85">
        <f t="shared" ref="C10:I10" si="9">C8/C3*100</f>
        <v>2.0168432828863545</v>
      </c>
      <c r="D10" s="85">
        <f t="shared" si="9"/>
        <v>2.0669867666003046</v>
      </c>
      <c r="E10" s="85">
        <f t="shared" si="9"/>
        <v>2.0670762078698326</v>
      </c>
      <c r="F10" s="85">
        <f t="shared" si="9"/>
        <v>1.8162613355317394</v>
      </c>
      <c r="G10" s="85">
        <f t="shared" si="9"/>
        <v>1.9418783161410218</v>
      </c>
      <c r="H10" s="85">
        <f t="shared" si="9"/>
        <v>1.6799512272224353</v>
      </c>
      <c r="I10" s="85">
        <f t="shared" si="9"/>
        <v>1.5434291249596384</v>
      </c>
    </row>
    <row r="11" spans="1:14">
      <c r="A11" s="45" t="s">
        <v>135</v>
      </c>
      <c r="B11" s="3">
        <f>+B38+B65+B92+B119+B146+B161+B176</f>
        <v>4233</v>
      </c>
      <c r="C11" s="3">
        <f t="shared" ref="C11:I11" si="10">+C38+C65+C92+C119+C146+C161+C176</f>
        <v>4642</v>
      </c>
      <c r="D11" s="3">
        <f t="shared" si="10"/>
        <v>4945</v>
      </c>
      <c r="E11" s="3">
        <f t="shared" si="10"/>
        <v>4379</v>
      </c>
      <c r="F11" s="3">
        <f t="shared" si="10"/>
        <v>4850</v>
      </c>
      <c r="G11" s="3">
        <f t="shared" si="10"/>
        <v>2976</v>
      </c>
      <c r="H11" s="3">
        <f t="shared" si="10"/>
        <v>6923</v>
      </c>
      <c r="I11" s="3">
        <f t="shared" si="10"/>
        <v>6856</v>
      </c>
      <c r="J11" t="s">
        <v>146</v>
      </c>
    </row>
    <row r="12" spans="1:14">
      <c r="A12" s="46" t="s">
        <v>130</v>
      </c>
      <c r="B12" s="86">
        <v>0.18</v>
      </c>
      <c r="C12" s="79">
        <f>(C11-B11)/B11</f>
        <v>9.6621781242617527E-2</v>
      </c>
      <c r="D12" s="79">
        <f t="shared" ref="D12:I12" si="11">(D11-C11)/C11</f>
        <v>6.527358897027144E-2</v>
      </c>
      <c r="E12" s="79">
        <f t="shared" si="11"/>
        <v>-0.11445904954499495</v>
      </c>
      <c r="F12" s="79">
        <f t="shared" si="11"/>
        <v>0.10755880337976707</v>
      </c>
      <c r="G12" s="79">
        <f t="shared" si="11"/>
        <v>-0.38639175257731961</v>
      </c>
      <c r="H12" s="79">
        <f t="shared" si="11"/>
        <v>1.32627688172043</v>
      </c>
      <c r="I12" s="79">
        <f t="shared" si="11"/>
        <v>-9.6778853098367767E-3</v>
      </c>
    </row>
    <row r="13" spans="1:14">
      <c r="A13" s="46" t="s">
        <v>132</v>
      </c>
      <c r="B13" s="84">
        <f>B11/B3*100</f>
        <v>13.832881278389594</v>
      </c>
      <c r="C13" s="84">
        <f t="shared" ref="C13:I13" si="12">C11/C3*100</f>
        <v>14.425557040305788</v>
      </c>
      <c r="D13" s="84">
        <f t="shared" si="12"/>
        <v>14.477690596088536</v>
      </c>
      <c r="E13" s="84">
        <f t="shared" si="12"/>
        <v>12.117438707178039</v>
      </c>
      <c r="F13" s="84">
        <f t="shared" si="12"/>
        <v>12.49484748557296</v>
      </c>
      <c r="G13" s="84">
        <f t="shared" si="12"/>
        <v>8.0152980150286837</v>
      </c>
      <c r="H13" s="84">
        <f t="shared" si="12"/>
        <v>15.632126809221667</v>
      </c>
      <c r="I13" s="84">
        <f t="shared" si="12"/>
        <v>14.758368313421592</v>
      </c>
    </row>
    <row r="14" spans="1:14">
      <c r="A14" s="45" t="s">
        <v>136</v>
      </c>
      <c r="B14" s="3">
        <f>+B41+B68+B95+B122+B149+B164+B179</f>
        <v>3011</v>
      </c>
      <c r="C14" s="3">
        <f t="shared" ref="C14:I14" si="13">+C41+C68+C95+C122+C149+C164+C179</f>
        <v>3520</v>
      </c>
      <c r="D14" s="3">
        <f t="shared" si="13"/>
        <v>3989</v>
      </c>
      <c r="E14" s="3">
        <f t="shared" si="13"/>
        <v>4454</v>
      </c>
      <c r="F14" s="3">
        <f t="shared" si="13"/>
        <v>4744</v>
      </c>
      <c r="G14" s="3">
        <f t="shared" si="13"/>
        <v>4866</v>
      </c>
      <c r="H14" s="3">
        <f t="shared" si="13"/>
        <v>4904</v>
      </c>
      <c r="I14" s="3">
        <f t="shared" si="13"/>
        <v>4791</v>
      </c>
      <c r="J14" t="s">
        <v>146</v>
      </c>
    </row>
    <row r="15" spans="1:14">
      <c r="A15" s="46" t="s">
        <v>130</v>
      </c>
      <c r="C15" s="79">
        <f>(C14-B14)/B14</f>
        <v>0.16904682829624709</v>
      </c>
      <c r="D15" s="79">
        <f t="shared" ref="D15:I15" si="14">(D14-C14)/C14</f>
        <v>0.13323863636363636</v>
      </c>
      <c r="E15" s="79">
        <f t="shared" si="14"/>
        <v>0.11657056906492855</v>
      </c>
      <c r="F15" s="79">
        <f t="shared" si="14"/>
        <v>6.5110013471037273E-2</v>
      </c>
      <c r="G15" s="79">
        <f t="shared" si="14"/>
        <v>2.5716694772344013E-2</v>
      </c>
      <c r="H15" s="79">
        <f t="shared" si="14"/>
        <v>7.8092889436909164E-3</v>
      </c>
      <c r="I15" s="79">
        <f t="shared" si="14"/>
        <v>-2.3042414355628059E-2</v>
      </c>
    </row>
    <row r="16" spans="1:14">
      <c r="A16" s="46" t="s">
        <v>134</v>
      </c>
      <c r="B16" s="84">
        <f>B14/B3*100</f>
        <v>9.8395477271984575</v>
      </c>
      <c r="C16" s="84">
        <f t="shared" ref="C16:I16" si="15">C14/C3*100</f>
        <v>10.938811025824295</v>
      </c>
      <c r="D16" s="84">
        <f t="shared" si="15"/>
        <v>11.678768005621267</v>
      </c>
      <c r="E16" s="84">
        <f t="shared" si="15"/>
        <v>12.324976479052522</v>
      </c>
      <c r="F16" s="84">
        <f t="shared" si="15"/>
        <v>12.221764220939818</v>
      </c>
      <c r="G16" s="84">
        <f t="shared" si="15"/>
        <v>13.10565864957311</v>
      </c>
      <c r="H16" s="84">
        <f t="shared" si="15"/>
        <v>11.073226906315622</v>
      </c>
      <c r="I16" s="84">
        <f t="shared" si="15"/>
        <v>10.313206328705199</v>
      </c>
    </row>
    <row r="17" spans="1:14">
      <c r="A17" s="47" t="str">
        <f>+Historicals!A107</f>
        <v>North America</v>
      </c>
      <c r="B17" s="47"/>
      <c r="C17" s="47"/>
      <c r="D17" s="47"/>
      <c r="E17" s="47"/>
      <c r="F17" s="47"/>
      <c r="G17" s="47"/>
      <c r="H17" s="47"/>
      <c r="I17" s="47"/>
      <c r="J17" s="43"/>
      <c r="K17" s="43"/>
      <c r="L17" s="43"/>
      <c r="M17" s="43"/>
      <c r="N17" s="43"/>
    </row>
    <row r="18" spans="1:14">
      <c r="A18" s="9" t="s">
        <v>137</v>
      </c>
      <c r="B18" s="9">
        <f>+B20+B24+B28</f>
        <v>13740</v>
      </c>
      <c r="C18" s="9">
        <f t="shared" ref="C18:I18" si="16">+C20+C24+C28</f>
        <v>14764</v>
      </c>
      <c r="D18" s="9">
        <f t="shared" si="16"/>
        <v>15216</v>
      </c>
      <c r="E18" s="9">
        <f t="shared" si="16"/>
        <v>14855</v>
      </c>
      <c r="F18" s="9">
        <f t="shared" si="16"/>
        <v>15902</v>
      </c>
      <c r="G18" s="9">
        <f t="shared" si="16"/>
        <v>14484</v>
      </c>
      <c r="H18" s="9">
        <f t="shared" si="16"/>
        <v>17179</v>
      </c>
      <c r="I18" s="9">
        <f t="shared" si="16"/>
        <v>18353</v>
      </c>
      <c r="J18" t="s">
        <v>147</v>
      </c>
    </row>
    <row r="19" spans="1:14">
      <c r="A19" s="48" t="s">
        <v>130</v>
      </c>
      <c r="B19" s="51" t="str">
        <f>+IFERROR(B18/A18-1,"nm")</f>
        <v>nm</v>
      </c>
      <c r="C19" s="51">
        <f t="shared" ref="C19:H19" si="17">+IFERROR(C18/B18-1,"nm")</f>
        <v>7.4526928675400228E-2</v>
      </c>
      <c r="D19" s="51">
        <f t="shared" si="17"/>
        <v>3.0615009482525046E-2</v>
      </c>
      <c r="E19" s="51">
        <f t="shared" si="17"/>
        <v>-2.372502628811779E-2</v>
      </c>
      <c r="F19" s="51">
        <f t="shared" si="17"/>
        <v>7.0481319421070276E-2</v>
      </c>
      <c r="G19" s="51">
        <f t="shared" si="17"/>
        <v>-8.9171173437303519E-2</v>
      </c>
      <c r="H19" s="51">
        <f t="shared" si="17"/>
        <v>0.18606738470035911</v>
      </c>
      <c r="I19" s="51">
        <f>+IFERROR(I18/H18-1,"nm")</f>
        <v>6.8339251411607238E-2</v>
      </c>
    </row>
    <row r="20" spans="1:14">
      <c r="A20" s="49"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row>
    <row r="21" spans="1:14">
      <c r="A21" s="48" t="s">
        <v>130</v>
      </c>
      <c r="B21" s="51" t="str">
        <f>+IFERROR(B20/A20-1,"nm")</f>
        <v>nm</v>
      </c>
      <c r="C21" s="51">
        <f t="shared" ref="C21" si="18">+IFERROR(C20/B20-1,"nm")</f>
        <v>9.3228309428638578E-2</v>
      </c>
      <c r="D21" s="51">
        <f t="shared" ref="D21" si="19">+IFERROR(D20/C20-1,"nm")</f>
        <v>4.1402301322722934E-2</v>
      </c>
      <c r="E21" s="51">
        <f t="shared" ref="E21" si="20">+IFERROR(E20/D20-1,"nm")</f>
        <v>-3.7381247418422192E-2</v>
      </c>
      <c r="F21" s="51">
        <f t="shared" ref="F21" si="21">+IFERROR(F20/E20-1,"nm")</f>
        <v>7.755846384895948E-2</v>
      </c>
      <c r="G21" s="51">
        <f t="shared" ref="G21" si="22">+IFERROR(G20/F20-1,"nm")</f>
        <v>-7.1279243404678949E-2</v>
      </c>
      <c r="H21" s="51">
        <f t="shared" ref="H21" si="23">+IFERROR(H20/G20-1,"nm")</f>
        <v>0.24815092721620746</v>
      </c>
      <c r="I21" s="51">
        <f>+IFERROR(I20/H20-1,"nm")</f>
        <v>5.0154586052902683E-2</v>
      </c>
    </row>
    <row r="22" spans="1:14">
      <c r="A22" s="48" t="s">
        <v>138</v>
      </c>
      <c r="B22" s="51">
        <f>+Historicals!B180</f>
        <v>0.14000000000000001</v>
      </c>
      <c r="C22" s="51">
        <f>+Historicals!C180</f>
        <v>0.1</v>
      </c>
      <c r="D22" s="51">
        <f>+Historicals!D180</f>
        <v>0.04</v>
      </c>
      <c r="E22" s="51">
        <f>+Historicals!E180</f>
        <v>-0.04</v>
      </c>
      <c r="F22" s="51">
        <f>+Historicals!F180</f>
        <v>0.08</v>
      </c>
      <c r="G22" s="51">
        <f>+Historicals!G180</f>
        <v>-7.0000000000000007E-2</v>
      </c>
      <c r="H22" s="51">
        <f>+Historicals!H180</f>
        <v>0.25</v>
      </c>
      <c r="I22" s="51">
        <f>+Historicals!I180</f>
        <v>0.05</v>
      </c>
    </row>
    <row r="23" spans="1:14">
      <c r="A23" s="48" t="s">
        <v>139</v>
      </c>
      <c r="B23" s="51" t="str">
        <f t="shared" ref="B23:H23" si="24">+IFERROR(B21-B22,"nm")</f>
        <v>nm</v>
      </c>
      <c r="C23" s="51">
        <f t="shared" si="24"/>
        <v>-6.7716905713614273E-3</v>
      </c>
      <c r="D23" s="51">
        <f t="shared" si="24"/>
        <v>1.4023013227229333E-3</v>
      </c>
      <c r="E23" s="51">
        <f t="shared" si="24"/>
        <v>2.6187525815778087E-3</v>
      </c>
      <c r="F23" s="51">
        <f t="shared" si="24"/>
        <v>-2.4415361510405215E-3</v>
      </c>
      <c r="G23" s="51">
        <f t="shared" si="24"/>
        <v>-1.2792434046789425E-3</v>
      </c>
      <c r="H23" s="51">
        <f t="shared" si="24"/>
        <v>-1.849072783792538E-3</v>
      </c>
      <c r="I23" s="51">
        <f>+IFERROR(I21-I22,"nm")</f>
        <v>1.5458605290268046E-4</v>
      </c>
    </row>
    <row r="24" spans="1:14">
      <c r="A24" s="49"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row>
    <row r="25" spans="1:14">
      <c r="A25" s="48" t="s">
        <v>130</v>
      </c>
      <c r="B25" s="51" t="str">
        <f>+IFERROR(B24/A24-1,"nm")</f>
        <v>nm</v>
      </c>
      <c r="C25" s="51">
        <f t="shared" ref="C25" si="25">+IFERROR(C24/B24-1,"nm")</f>
        <v>7.6190476190476142E-2</v>
      </c>
      <c r="D25" s="51">
        <f t="shared" ref="D25" si="26">+IFERROR(D24/C24-1,"nm")</f>
        <v>2.9498525073746285E-2</v>
      </c>
      <c r="E25" s="51">
        <f t="shared" ref="E25" si="27">+IFERROR(E24/D24-1,"nm")</f>
        <v>1.0642652476463343E-2</v>
      </c>
      <c r="F25" s="51">
        <f t="shared" ref="F25" si="28">+IFERROR(F24/E24-1,"nm")</f>
        <v>6.5208586472256025E-2</v>
      </c>
      <c r="G25" s="51">
        <f t="shared" ref="G25" si="29">+IFERROR(G24/F24-1,"nm")</f>
        <v>-0.11806083650190113</v>
      </c>
      <c r="H25" s="51">
        <f t="shared" ref="H25" si="30">+IFERROR(H24/G24-1,"nm")</f>
        <v>8.3854278939426541E-2</v>
      </c>
      <c r="I25" s="51">
        <f>+IFERROR(I24/H24-1,"nm")</f>
        <v>9.2283214001591007E-2</v>
      </c>
    </row>
    <row r="26" spans="1:14">
      <c r="A26" s="48" t="s">
        <v>138</v>
      </c>
      <c r="B26" s="51">
        <f>+Historicals!B184</f>
        <v>0.24</v>
      </c>
      <c r="C26" s="51">
        <f>+Historicals!C184</f>
        <v>0.19</v>
      </c>
      <c r="D26" s="51">
        <f>+Historicals!D184</f>
        <v>0.08</v>
      </c>
      <c r="E26" s="51">
        <f>+Historicals!E184</f>
        <v>0.06</v>
      </c>
      <c r="F26" s="51">
        <f>+Historicals!F184</f>
        <v>0.12</v>
      </c>
      <c r="G26" s="51">
        <f>+Historicals!G184</f>
        <v>-0.03</v>
      </c>
      <c r="H26" s="51">
        <f>+Historicals!H184</f>
        <v>0.13</v>
      </c>
      <c r="I26" s="51">
        <f>+Historicals!I184</f>
        <v>0.09</v>
      </c>
    </row>
    <row r="27" spans="1:14">
      <c r="A27" s="48" t="s">
        <v>139</v>
      </c>
      <c r="B27" s="51" t="str">
        <f t="shared" ref="B27" si="31">+IFERROR(B25-B26,"nm")</f>
        <v>nm</v>
      </c>
      <c r="C27" s="51">
        <f t="shared" ref="C27" si="32">+IFERROR(C25-C26,"nm")</f>
        <v>-0.11380952380952386</v>
      </c>
      <c r="D27" s="51">
        <f t="shared" ref="D27" si="33">+IFERROR(D25-D26,"nm")</f>
        <v>-5.0501474926253717E-2</v>
      </c>
      <c r="E27" s="51">
        <f t="shared" ref="E27" si="34">+IFERROR(E25-E26,"nm")</f>
        <v>-4.9357347523536654E-2</v>
      </c>
      <c r="F27" s="51">
        <f t="shared" ref="F27" si="35">+IFERROR(F25-F26,"nm")</f>
        <v>-5.4791413527743971E-2</v>
      </c>
      <c r="G27" s="51">
        <f t="shared" ref="G27" si="36">+IFERROR(G25-G26,"nm")</f>
        <v>-8.8060836501901135E-2</v>
      </c>
      <c r="H27" s="51">
        <f t="shared" ref="H27" si="37">+IFERROR(H25-H26,"nm")</f>
        <v>-4.6145721060573464E-2</v>
      </c>
      <c r="I27" s="51">
        <f>+IFERROR(I25-I26,"nm")</f>
        <v>2.2832140015910107E-3</v>
      </c>
    </row>
    <row r="28" spans="1:14">
      <c r="A28" s="49"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row>
    <row r="29" spans="1:14">
      <c r="A29" s="48" t="s">
        <v>130</v>
      </c>
      <c r="B29" s="51" t="str">
        <f>+IFERROR(B28/A28-1,"nm")</f>
        <v>nm</v>
      </c>
      <c r="C29" s="51">
        <f t="shared" ref="C29" si="38">+IFERROR(C28/B28-1,"nm")</f>
        <v>-0.12742718446601942</v>
      </c>
      <c r="D29" s="51">
        <f t="shared" ref="D29" si="39">+IFERROR(D28/C28-1,"nm")</f>
        <v>-0.10152990264255912</v>
      </c>
      <c r="E29" s="51">
        <f t="shared" ref="E29" si="40">+IFERROR(E28/D28-1,"nm")</f>
        <v>-7.8947368421052655E-2</v>
      </c>
      <c r="F29" s="51">
        <f t="shared" ref="F29" si="41">+IFERROR(F28/E28-1,"nm")</f>
        <v>3.3613445378151141E-3</v>
      </c>
      <c r="G29" s="51">
        <f t="shared" ref="G29" si="42">+IFERROR(G28/F28-1,"nm")</f>
        <v>-0.13567839195979903</v>
      </c>
      <c r="H29" s="51">
        <f t="shared" ref="H29" si="43">+IFERROR(H28/G28-1,"nm")</f>
        <v>-1.744186046511631E-2</v>
      </c>
      <c r="I29" s="51">
        <f>+IFERROR(I28/H28-1,"nm")</f>
        <v>0.24852071005917153</v>
      </c>
    </row>
    <row r="30" spans="1:14">
      <c r="A30" s="48" t="s">
        <v>138</v>
      </c>
      <c r="B30" s="51">
        <f>+Historicals!B182</f>
        <v>-0.05</v>
      </c>
      <c r="C30" s="51">
        <f>+Historicals!C182</f>
        <v>0.13</v>
      </c>
      <c r="D30" s="51">
        <f>+Historicals!D182</f>
        <v>-0.1</v>
      </c>
      <c r="E30" s="51">
        <f>+Historicals!E182</f>
        <v>-0.08</v>
      </c>
      <c r="F30" s="51">
        <f>+Historicals!F182</f>
        <v>0</v>
      </c>
      <c r="G30" s="51">
        <f>+Historicals!G182</f>
        <v>-0.14000000000000001</v>
      </c>
      <c r="H30" s="51">
        <f>+Historicals!H182</f>
        <v>-0.02</v>
      </c>
      <c r="I30" s="51">
        <f>+Historicals!I182</f>
        <v>0.25</v>
      </c>
    </row>
    <row r="31" spans="1:14">
      <c r="A31" s="48" t="s">
        <v>139</v>
      </c>
      <c r="B31" s="51" t="str">
        <f t="shared" ref="B31" si="44">+IFERROR(B29-B30,"nm")</f>
        <v>nm</v>
      </c>
      <c r="C31" s="51">
        <f t="shared" ref="C31" si="45">+IFERROR(C29-C30,"nm")</f>
        <v>-0.25742718446601942</v>
      </c>
      <c r="D31" s="51">
        <f t="shared" ref="D31" si="46">+IFERROR(D29-D30,"nm")</f>
        <v>-1.5299026425591167E-3</v>
      </c>
      <c r="E31" s="51">
        <f t="shared" ref="E31" si="47">+IFERROR(E29-E30,"nm")</f>
        <v>1.0526315789473467E-3</v>
      </c>
      <c r="F31" s="51">
        <f t="shared" ref="F31" si="48">+IFERROR(F29-F30,"nm")</f>
        <v>3.3613445378151141E-3</v>
      </c>
      <c r="G31" s="51">
        <f t="shared" ref="G31" si="49">+IFERROR(G29-G30,"nm")</f>
        <v>4.321608040200986E-3</v>
      </c>
      <c r="H31" s="51">
        <f t="shared" ref="H31" si="50">+IFERROR(H29-H30,"nm")</f>
        <v>2.5581395348836904E-3</v>
      </c>
      <c r="I31" s="51">
        <f>+IFERROR(I29-I30,"nm")</f>
        <v>-1.4792899408284654E-3</v>
      </c>
    </row>
    <row r="32" spans="1:14">
      <c r="A32" s="9" t="s">
        <v>131</v>
      </c>
      <c r="B32" s="52">
        <f t="shared" ref="B32:H32" si="51">+B38+B35</f>
        <v>3766</v>
      </c>
      <c r="C32" s="52">
        <f t="shared" si="51"/>
        <v>3896</v>
      </c>
      <c r="D32" s="52">
        <f t="shared" si="51"/>
        <v>4015</v>
      </c>
      <c r="E32" s="52">
        <f t="shared" si="51"/>
        <v>3760</v>
      </c>
      <c r="F32" s="52">
        <f t="shared" si="51"/>
        <v>4074</v>
      </c>
      <c r="G32" s="52">
        <f t="shared" si="51"/>
        <v>3047</v>
      </c>
      <c r="H32" s="52">
        <f t="shared" si="51"/>
        <v>5219</v>
      </c>
      <c r="I32" s="52">
        <f>+I38+I35</f>
        <v>5238</v>
      </c>
    </row>
    <row r="33" spans="1:14">
      <c r="A33" s="50" t="s">
        <v>130</v>
      </c>
      <c r="B33" s="51" t="str">
        <f>+IFERROR(B32/A32-1,"nm")</f>
        <v>nm</v>
      </c>
      <c r="C33" s="51">
        <f t="shared" ref="C33" si="52">+IFERROR(C32/B32-1,"nm")</f>
        <v>3.4519383961763239E-2</v>
      </c>
      <c r="D33" s="51">
        <f t="shared" ref="D33" si="53">+IFERROR(D32/C32-1,"nm")</f>
        <v>3.0544147843942548E-2</v>
      </c>
      <c r="E33" s="51">
        <f t="shared" ref="E33" si="54">+IFERROR(E32/D32-1,"nm")</f>
        <v>-6.3511830635118338E-2</v>
      </c>
      <c r="F33" s="51">
        <f t="shared" ref="F33" si="55">+IFERROR(F32/E32-1,"nm")</f>
        <v>8.3510638297872308E-2</v>
      </c>
      <c r="G33" s="51">
        <f t="shared" ref="G33" si="56">+IFERROR(G32/F32-1,"nm")</f>
        <v>-0.25208640157093765</v>
      </c>
      <c r="H33" s="51">
        <f t="shared" ref="H33" si="57">+IFERROR(H32/G32-1,"nm")</f>
        <v>0.71283229405973092</v>
      </c>
      <c r="I33" s="51">
        <f>+IFERROR(I32/H32-1,"nm")</f>
        <v>3.6405441655489312E-3</v>
      </c>
    </row>
    <row r="34" spans="1:14">
      <c r="A34" s="50" t="s">
        <v>132</v>
      </c>
      <c r="B34" s="51">
        <f t="shared" ref="B34:H34" si="58">+IFERROR(B32/B$18,"nm")</f>
        <v>0.27409024745269289</v>
      </c>
      <c r="C34" s="51">
        <f t="shared" si="58"/>
        <v>0.26388512598211866</v>
      </c>
      <c r="D34" s="51">
        <f t="shared" si="58"/>
        <v>0.26386698212407994</v>
      </c>
      <c r="E34" s="51">
        <f t="shared" si="58"/>
        <v>0.25311342982160889</v>
      </c>
      <c r="F34" s="51">
        <f t="shared" si="58"/>
        <v>0.25619418941013711</v>
      </c>
      <c r="G34" s="51">
        <f t="shared" si="58"/>
        <v>0.2103700635183651</v>
      </c>
      <c r="H34" s="51">
        <f t="shared" si="58"/>
        <v>0.30380115256999823</v>
      </c>
      <c r="I34" s="51">
        <f>+IFERROR(I32/I$18,"nm")</f>
        <v>0.28540293140086087</v>
      </c>
    </row>
    <row r="35" spans="1:14">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c r="A36" s="50" t="s">
        <v>130</v>
      </c>
      <c r="B36" s="51" t="str">
        <f>+IFERROR(B35/A35-1,"nm")</f>
        <v>nm</v>
      </c>
      <c r="C36" s="51">
        <f t="shared" ref="C36" si="59">+IFERROR(C35/B35-1,"nm")</f>
        <v>9.9173553719008156E-2</v>
      </c>
      <c r="D36" s="51">
        <f t="shared" ref="D36" si="60">+IFERROR(D35/C35-1,"nm")</f>
        <v>5.2631578947368363E-2</v>
      </c>
      <c r="E36" s="51">
        <f t="shared" ref="E36" si="61">+IFERROR(E35/D35-1,"nm")</f>
        <v>0.14285714285714279</v>
      </c>
      <c r="F36" s="51">
        <f t="shared" ref="F36" si="62">+IFERROR(F35/E35-1,"nm")</f>
        <v>-6.8749999999999978E-2</v>
      </c>
      <c r="G36" s="51">
        <f t="shared" ref="G36" si="63">+IFERROR(G35/F35-1,"nm")</f>
        <v>-6.7114093959731447E-3</v>
      </c>
      <c r="H36" s="51">
        <f t="shared" ref="H36" si="64">+IFERROR(H35/G35-1,"nm")</f>
        <v>-0.1216216216216216</v>
      </c>
      <c r="I36" s="51">
        <f>+IFERROR(I35/H35-1,"nm")</f>
        <v>-4.6153846153846101E-2</v>
      </c>
    </row>
    <row r="37" spans="1:14">
      <c r="A37" s="50" t="s">
        <v>134</v>
      </c>
      <c r="B37" s="51">
        <f t="shared" ref="B37:H37" si="65">+IFERROR(B35/B$18,"nm")</f>
        <v>8.8064046579330417E-3</v>
      </c>
      <c r="C37" s="51">
        <f t="shared" si="65"/>
        <v>9.0083988079111346E-3</v>
      </c>
      <c r="D37" s="51">
        <f t="shared" si="65"/>
        <v>9.2008412197686646E-3</v>
      </c>
      <c r="E37" s="51">
        <f t="shared" si="65"/>
        <v>1.0770784247728038E-2</v>
      </c>
      <c r="F37" s="51">
        <f t="shared" si="65"/>
        <v>9.3698905798012821E-3</v>
      </c>
      <c r="G37" s="51">
        <f t="shared" si="65"/>
        <v>1.0218171775752554E-2</v>
      </c>
      <c r="H37" s="51">
        <f t="shared" si="65"/>
        <v>7.5673787764130628E-3</v>
      </c>
      <c r="I37" s="51">
        <f>+IFERROR(I35/I$18,"nm")</f>
        <v>6.7563886013185855E-3</v>
      </c>
    </row>
    <row r="38" spans="1:14">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row>
    <row r="39" spans="1:14">
      <c r="A39" s="50" t="s">
        <v>130</v>
      </c>
      <c r="B39" s="51" t="str">
        <f>+IFERROR(B38/A38-1,"nm")</f>
        <v>nm</v>
      </c>
      <c r="C39" s="51">
        <f t="shared" ref="C39" si="66">+IFERROR(C38/B38-1,"nm")</f>
        <v>3.2373113854595292E-2</v>
      </c>
      <c r="D39" s="51">
        <f t="shared" ref="D39" si="67">+IFERROR(D38/C38-1,"nm")</f>
        <v>2.9763486579856391E-2</v>
      </c>
      <c r="E39" s="51">
        <f t="shared" ref="E39" si="68">+IFERROR(E38/D38-1,"nm")</f>
        <v>-7.096774193548383E-2</v>
      </c>
      <c r="F39" s="51">
        <f t="shared" ref="F39" si="69">+IFERROR(F38/E38-1,"nm")</f>
        <v>9.0277777777777679E-2</v>
      </c>
      <c r="G39" s="51">
        <f t="shared" ref="G39" si="70">+IFERROR(G38/F38-1,"nm")</f>
        <v>-0.26140127388535028</v>
      </c>
      <c r="H39" s="51">
        <f t="shared" ref="H39" si="71">+IFERROR(H38/G38-1,"nm")</f>
        <v>0.75543290789927564</v>
      </c>
      <c r="I39" s="51">
        <f>+IFERROR(I38/H38-1,"nm")</f>
        <v>4.9125564943997002E-3</v>
      </c>
    </row>
    <row r="40" spans="1:14">
      <c r="A40" s="50" t="s">
        <v>132</v>
      </c>
      <c r="B40" s="51">
        <f t="shared" ref="B40:H40" si="72">+IFERROR(B38/B$18,"nm")</f>
        <v>0.26528384279475981</v>
      </c>
      <c r="C40" s="51">
        <f t="shared" si="72"/>
        <v>0.25487672717420751</v>
      </c>
      <c r="D40" s="51">
        <f t="shared" si="72"/>
        <v>0.25466614090431128</v>
      </c>
      <c r="E40" s="51">
        <f t="shared" si="72"/>
        <v>0.24234264557388085</v>
      </c>
      <c r="F40" s="51">
        <f t="shared" si="72"/>
        <v>0.2468242988303358</v>
      </c>
      <c r="G40" s="51">
        <f t="shared" si="72"/>
        <v>0.20015189174261253</v>
      </c>
      <c r="H40" s="51">
        <f t="shared" si="72"/>
        <v>0.29623377379358518</v>
      </c>
      <c r="I40" s="51">
        <f>+IFERROR(I38/I$18,"nm")</f>
        <v>0.27864654279954232</v>
      </c>
    </row>
    <row r="41" spans="1:14">
      <c r="A41" s="9" t="s">
        <v>136</v>
      </c>
      <c r="B41" s="9">
        <f>+Historicals!B145</f>
        <v>632</v>
      </c>
      <c r="C41" s="9">
        <f>+Historicals!C145</f>
        <v>742</v>
      </c>
      <c r="D41" s="9">
        <f>+Historicals!D145</f>
        <v>819</v>
      </c>
      <c r="E41" s="9">
        <f>+Historicals!E145</f>
        <v>848</v>
      </c>
      <c r="F41" s="9">
        <f>+Historicals!F145</f>
        <v>814</v>
      </c>
      <c r="G41" s="9">
        <f>+Historicals!G145</f>
        <v>645</v>
      </c>
      <c r="H41" s="9">
        <f>+Historicals!H145</f>
        <v>617</v>
      </c>
      <c r="I41" s="9">
        <f>+Historicals!I145</f>
        <v>639</v>
      </c>
    </row>
    <row r="42" spans="1:14">
      <c r="A42" s="50" t="s">
        <v>130</v>
      </c>
      <c r="B42" s="51" t="str">
        <f>+IFERROR(B41/A41-1,"nm")</f>
        <v>nm</v>
      </c>
      <c r="C42" s="51">
        <f t="shared" ref="C42" si="73">+IFERROR(C41/B41-1,"nm")</f>
        <v>0.17405063291139244</v>
      </c>
      <c r="D42" s="51">
        <f t="shared" ref="D42" si="74">+IFERROR(D41/C41-1,"nm")</f>
        <v>0.10377358490566047</v>
      </c>
      <c r="E42" s="51">
        <f t="shared" ref="E42" si="75">+IFERROR(E41/D41-1,"nm")</f>
        <v>3.5409035409035505E-2</v>
      </c>
      <c r="F42" s="51">
        <f t="shared" ref="F42" si="76">+IFERROR(F41/E41-1,"nm")</f>
        <v>-4.0094339622641528E-2</v>
      </c>
      <c r="G42" s="51">
        <f t="shared" ref="G42" si="77">+IFERROR(G41/F41-1,"nm")</f>
        <v>-0.20761670761670759</v>
      </c>
      <c r="H42" s="51">
        <f t="shared" ref="H42" si="78">+IFERROR(H41/G41-1,"nm")</f>
        <v>-4.3410852713178349E-2</v>
      </c>
      <c r="I42" s="51">
        <f>+IFERROR(I41/H41-1,"nm")</f>
        <v>3.5656401944894611E-2</v>
      </c>
    </row>
    <row r="43" spans="1:14">
      <c r="A43" s="50" t="s">
        <v>134</v>
      </c>
      <c r="B43" s="51">
        <f t="shared" ref="B43:H43" si="79">+IFERROR(B41/B$18,"nm")</f>
        <v>4.599708879184862E-2</v>
      </c>
      <c r="C43" s="51">
        <f t="shared" si="79"/>
        <v>5.0257382823083174E-2</v>
      </c>
      <c r="D43" s="51">
        <f t="shared" si="79"/>
        <v>5.3824921135646686E-2</v>
      </c>
      <c r="E43" s="51">
        <f t="shared" si="79"/>
        <v>5.7085156512958597E-2</v>
      </c>
      <c r="F43" s="51">
        <f t="shared" si="79"/>
        <v>5.1188529744686205E-2</v>
      </c>
      <c r="G43" s="51">
        <f t="shared" si="79"/>
        <v>4.4531897265948632E-2</v>
      </c>
      <c r="H43" s="51">
        <f t="shared" si="79"/>
        <v>3.5915943884975841E-2</v>
      </c>
      <c r="I43" s="51">
        <f>+IFERROR(I41/I$18,"nm")</f>
        <v>3.4817196098730456E-2</v>
      </c>
    </row>
    <row r="44" spans="1:14">
      <c r="A44" s="47" t="str">
        <f>+Historicals!A111</f>
        <v>Europe, Middle East &amp; Africa</v>
      </c>
      <c r="B44" s="47"/>
      <c r="C44" s="47"/>
      <c r="D44" s="47"/>
      <c r="E44" s="47"/>
      <c r="F44" s="47"/>
      <c r="G44" s="47"/>
      <c r="H44" s="47"/>
      <c r="I44" s="47"/>
      <c r="J44" s="43"/>
      <c r="K44" s="43"/>
      <c r="L44" s="43"/>
      <c r="M44" s="43"/>
      <c r="N44" s="43"/>
    </row>
    <row r="45" spans="1:14">
      <c r="A45" s="9" t="s">
        <v>137</v>
      </c>
      <c r="B45" s="9">
        <f>+B47+B51+B55</f>
        <v>7126</v>
      </c>
      <c r="C45" s="9">
        <f t="shared" ref="C45:I45" si="80">+C47+C51+C55</f>
        <v>7568</v>
      </c>
      <c r="D45" s="9">
        <f t="shared" si="80"/>
        <v>7970</v>
      </c>
      <c r="E45" s="9">
        <f t="shared" si="80"/>
        <v>9242</v>
      </c>
      <c r="F45" s="9">
        <f t="shared" si="80"/>
        <v>9812</v>
      </c>
      <c r="G45" s="9">
        <f t="shared" si="80"/>
        <v>9347</v>
      </c>
      <c r="H45" s="9">
        <f t="shared" si="80"/>
        <v>11456</v>
      </c>
      <c r="I45" s="9">
        <f t="shared" si="80"/>
        <v>12479</v>
      </c>
    </row>
    <row r="46" spans="1:14">
      <c r="A46" s="48" t="s">
        <v>130</v>
      </c>
      <c r="B46" s="51" t="str">
        <f>+IFERROR(B45/A45-1,"nm")</f>
        <v>nm</v>
      </c>
      <c r="C46" s="51">
        <f t="shared" ref="C46" si="81">+IFERROR(C45/B45-1,"nm")</f>
        <v>6.2026382262138746E-2</v>
      </c>
      <c r="D46" s="51">
        <f t="shared" ref="D46" si="82">+IFERROR(D45/C45-1,"nm")</f>
        <v>5.3118393234672379E-2</v>
      </c>
      <c r="E46" s="51">
        <f t="shared" ref="E46" si="83">+IFERROR(E45/D45-1,"nm")</f>
        <v>0.15959849435382689</v>
      </c>
      <c r="F46" s="51">
        <f t="shared" ref="F46" si="84">+IFERROR(F45/E45-1,"nm")</f>
        <v>6.1674962129409261E-2</v>
      </c>
      <c r="G46" s="51">
        <f t="shared" ref="G46" si="85">+IFERROR(G45/F45-1,"nm")</f>
        <v>-4.7390949857317621E-2</v>
      </c>
      <c r="H46" s="51">
        <f t="shared" ref="H46" si="86">+IFERROR(H45/G45-1,"nm")</f>
        <v>0.22563389322777372</v>
      </c>
      <c r="I46" s="51">
        <f>+IFERROR(I45/H45-1,"nm")</f>
        <v>8.9298184357541999E-2</v>
      </c>
    </row>
    <row r="47" spans="1:14">
      <c r="A47" s="49" t="s">
        <v>114</v>
      </c>
      <c r="B47" s="3">
        <f>+Historicals!B112</f>
        <v>4703</v>
      </c>
      <c r="C47" s="3">
        <f>+Historicals!C112</f>
        <v>5043</v>
      </c>
      <c r="D47" s="3">
        <f>+Historicals!D112</f>
        <v>5192</v>
      </c>
      <c r="E47" s="3">
        <f>+Historicals!E112</f>
        <v>5875</v>
      </c>
      <c r="F47" s="3">
        <f>+Historicals!F112</f>
        <v>6293</v>
      </c>
      <c r="G47" s="3">
        <f>+Historicals!G112</f>
        <v>5892</v>
      </c>
      <c r="H47" s="3">
        <f>+Historicals!H112</f>
        <v>6970</v>
      </c>
      <c r="I47" s="3">
        <f>+Historicals!I112</f>
        <v>7388</v>
      </c>
    </row>
    <row r="48" spans="1:14">
      <c r="A48" s="48" t="s">
        <v>130</v>
      </c>
      <c r="B48" s="51" t="str">
        <f>+IFERROR(B47/A47-1,"nm")</f>
        <v>nm</v>
      </c>
      <c r="C48" s="51">
        <f t="shared" ref="C48" si="87">+IFERROR(C47/B47-1,"nm")</f>
        <v>7.2294280246651077E-2</v>
      </c>
      <c r="D48" s="51">
        <f t="shared" ref="D48" si="88">+IFERROR(D47/C47-1,"nm")</f>
        <v>2.9545905215149659E-2</v>
      </c>
      <c r="E48" s="51">
        <f t="shared" ref="E48" si="89">+IFERROR(E47/D47-1,"nm")</f>
        <v>0.1315485362095532</v>
      </c>
      <c r="F48" s="51">
        <f t="shared" ref="F48" si="90">+IFERROR(F47/E47-1,"nm")</f>
        <v>7.1148936170212673E-2</v>
      </c>
      <c r="G48" s="51">
        <f t="shared" ref="G48" si="91">+IFERROR(G47/F47-1,"nm")</f>
        <v>-6.3721595423486432E-2</v>
      </c>
      <c r="H48" s="51">
        <f t="shared" ref="H48" si="92">+IFERROR(H47/G47-1,"nm")</f>
        <v>0.18295994568907004</v>
      </c>
      <c r="I48" s="51">
        <f>+IFERROR(I47/H47-1,"nm")</f>
        <v>5.9971305595408975E-2</v>
      </c>
    </row>
    <row r="49" spans="1:10">
      <c r="A49" s="48" t="s">
        <v>138</v>
      </c>
      <c r="B49" s="51">
        <f>+Historicals!B207</f>
        <v>0</v>
      </c>
      <c r="C49" s="51">
        <f>+Historicals!C207</f>
        <v>0</v>
      </c>
      <c r="D49" s="51">
        <f>+Historicals!D207</f>
        <v>0</v>
      </c>
      <c r="E49" s="51">
        <f>+Historicals!E207</f>
        <v>0</v>
      </c>
      <c r="F49" s="51">
        <f>+Historicals!F207</f>
        <v>0</v>
      </c>
      <c r="G49" s="51">
        <f>+Historicals!G207</f>
        <v>0</v>
      </c>
      <c r="H49" s="51">
        <f>+Historicals!H207</f>
        <v>0</v>
      </c>
      <c r="I49" s="51">
        <f>+Historicals!I207</f>
        <v>0</v>
      </c>
    </row>
    <row r="50" spans="1:10">
      <c r="A50" s="48" t="s">
        <v>139</v>
      </c>
      <c r="B50" s="51" t="str">
        <f t="shared" ref="B50:H50" si="93">+IFERROR(B48-B49,"nm")</f>
        <v>nm</v>
      </c>
      <c r="C50" s="51">
        <f t="shared" si="93"/>
        <v>7.2294280246651077E-2</v>
      </c>
      <c r="D50" s="51">
        <f t="shared" si="93"/>
        <v>2.9545905215149659E-2</v>
      </c>
      <c r="E50" s="51">
        <f t="shared" si="93"/>
        <v>0.1315485362095532</v>
      </c>
      <c r="F50" s="51">
        <f t="shared" si="93"/>
        <v>7.1148936170212673E-2</v>
      </c>
      <c r="G50" s="51">
        <f t="shared" si="93"/>
        <v>-6.3721595423486432E-2</v>
      </c>
      <c r="H50" s="51">
        <f t="shared" si="93"/>
        <v>0.18295994568907004</v>
      </c>
      <c r="I50" s="51">
        <f>+IFERROR(I48-I49,"nm")</f>
        <v>5.9971305595408975E-2</v>
      </c>
    </row>
    <row r="51" spans="1:10">
      <c r="A51" s="49" t="s">
        <v>115</v>
      </c>
      <c r="B51" s="3">
        <f>+Historicals!B113</f>
        <v>2051</v>
      </c>
      <c r="C51" s="3">
        <f>+Historicals!C113</f>
        <v>2149</v>
      </c>
      <c r="D51" s="3">
        <f>+Historicals!D113</f>
        <v>2395</v>
      </c>
      <c r="E51" s="3">
        <f>+Historicals!E113</f>
        <v>2940</v>
      </c>
      <c r="F51" s="3">
        <f>+Historicals!F113</f>
        <v>3087</v>
      </c>
      <c r="G51" s="3">
        <f>+Historicals!G113</f>
        <v>3053</v>
      </c>
      <c r="H51" s="3">
        <f>+Historicals!H113</f>
        <v>3996</v>
      </c>
      <c r="I51" s="3">
        <f>+Historicals!I113</f>
        <v>4527</v>
      </c>
    </row>
    <row r="52" spans="1:10">
      <c r="A52" s="48" t="s">
        <v>130</v>
      </c>
      <c r="B52" s="51" t="str">
        <f>+IFERROR(B51/A51-1,"nm")</f>
        <v>nm</v>
      </c>
      <c r="C52" s="51">
        <f t="shared" ref="C52" si="94">+IFERROR(C51/B51-1,"nm")</f>
        <v>4.7781569965870352E-2</v>
      </c>
      <c r="D52" s="51">
        <f t="shared" ref="D52" si="95">+IFERROR(D51/C51-1,"nm")</f>
        <v>0.11447184737087013</v>
      </c>
      <c r="E52" s="51">
        <f t="shared" ref="E52" si="96">+IFERROR(E51/D51-1,"nm")</f>
        <v>0.22755741127348639</v>
      </c>
      <c r="F52" s="51">
        <f t="shared" ref="F52" si="97">+IFERROR(F51/E51-1,"nm")</f>
        <v>5.0000000000000044E-2</v>
      </c>
      <c r="G52" s="51">
        <f t="shared" ref="G52" si="98">+IFERROR(G51/F51-1,"nm")</f>
        <v>-1.1013929381276322E-2</v>
      </c>
      <c r="H52" s="51">
        <f t="shared" ref="H52" si="99">+IFERROR(H51/G51-1,"nm")</f>
        <v>0.30887651490337364</v>
      </c>
      <c r="I52" s="51">
        <f>+IFERROR(I51/H51-1,"nm")</f>
        <v>0.13288288288288297</v>
      </c>
    </row>
    <row r="53" spans="1:10">
      <c r="A53" s="48" t="s">
        <v>138</v>
      </c>
      <c r="B53" s="51">
        <f>+Historicals!B211</f>
        <v>0</v>
      </c>
      <c r="C53" s="51">
        <f>+Historicals!C211</f>
        <v>0</v>
      </c>
      <c r="D53" s="51">
        <f>+Historicals!D211</f>
        <v>0</v>
      </c>
      <c r="E53" s="51">
        <f>+Historicals!E211</f>
        <v>0</v>
      </c>
      <c r="F53" s="51">
        <f>+Historicals!F211</f>
        <v>0</v>
      </c>
      <c r="G53" s="51">
        <f>+Historicals!G211</f>
        <v>0</v>
      </c>
      <c r="H53" s="51">
        <f>+Historicals!H211</f>
        <v>0</v>
      </c>
      <c r="I53" s="51">
        <f>+Historicals!I211</f>
        <v>0</v>
      </c>
    </row>
    <row r="54" spans="1:10">
      <c r="A54" s="48" t="s">
        <v>139</v>
      </c>
      <c r="B54" s="51" t="str">
        <f t="shared" ref="B54:H54" si="100">+IFERROR(B52-B53,"nm")</f>
        <v>nm</v>
      </c>
      <c r="C54" s="51">
        <f t="shared" si="100"/>
        <v>4.7781569965870352E-2</v>
      </c>
      <c r="D54" s="51">
        <f t="shared" si="100"/>
        <v>0.11447184737087013</v>
      </c>
      <c r="E54" s="51">
        <f t="shared" si="100"/>
        <v>0.22755741127348639</v>
      </c>
      <c r="F54" s="51">
        <f t="shared" si="100"/>
        <v>5.0000000000000044E-2</v>
      </c>
      <c r="G54" s="51">
        <f t="shared" si="100"/>
        <v>-1.1013929381276322E-2</v>
      </c>
      <c r="H54" s="51">
        <f t="shared" si="100"/>
        <v>0.30887651490337364</v>
      </c>
      <c r="I54" s="51">
        <f>+IFERROR(I52-I53,"nm")</f>
        <v>0.13288288288288297</v>
      </c>
    </row>
    <row r="55" spans="1:10">
      <c r="A55" s="49" t="s">
        <v>116</v>
      </c>
      <c r="B55" s="3">
        <f>+Historicals!B114</f>
        <v>372</v>
      </c>
      <c r="C55" s="3">
        <f>+Historicals!C114</f>
        <v>376</v>
      </c>
      <c r="D55" s="3">
        <f>+Historicals!D114</f>
        <v>383</v>
      </c>
      <c r="E55" s="3">
        <f>+Historicals!E114</f>
        <v>427</v>
      </c>
      <c r="F55" s="3">
        <f>+Historicals!F114</f>
        <v>432</v>
      </c>
      <c r="G55" s="3">
        <f>+Historicals!G114</f>
        <v>402</v>
      </c>
      <c r="H55" s="3">
        <f>+Historicals!H114</f>
        <v>490</v>
      </c>
      <c r="I55" s="3">
        <f>+Historicals!I114</f>
        <v>564</v>
      </c>
    </row>
    <row r="56" spans="1:10">
      <c r="A56" s="48" t="s">
        <v>130</v>
      </c>
      <c r="B56" s="51" t="str">
        <f>+IFERROR(B55/A55-1,"nm")</f>
        <v>nm</v>
      </c>
      <c r="C56" s="51">
        <f t="shared" ref="C56" si="101">+IFERROR(C55/B55-1,"nm")</f>
        <v>1.0752688172043001E-2</v>
      </c>
      <c r="D56" s="51">
        <f t="shared" ref="D56" si="102">+IFERROR(D55/C55-1,"nm")</f>
        <v>1.8617021276595702E-2</v>
      </c>
      <c r="E56" s="51">
        <f t="shared" ref="E56" si="103">+IFERROR(E55/D55-1,"nm")</f>
        <v>0.11488250652741505</v>
      </c>
      <c r="F56" s="51">
        <f t="shared" ref="F56" si="104">+IFERROR(F55/E55-1,"nm")</f>
        <v>1.1709601873536313E-2</v>
      </c>
      <c r="G56" s="51">
        <f t="shared" ref="G56" si="105">+IFERROR(G55/F55-1,"nm")</f>
        <v>-6.944444444444442E-2</v>
      </c>
      <c r="H56" s="51">
        <f t="shared" ref="H56" si="106">+IFERROR(H55/G55-1,"nm")</f>
        <v>0.21890547263681581</v>
      </c>
      <c r="I56" s="51">
        <f>+IFERROR(I55/H55-1,"nm")</f>
        <v>0.15102040816326534</v>
      </c>
    </row>
    <row r="57" spans="1:10">
      <c r="A57" s="48" t="s">
        <v>138</v>
      </c>
      <c r="B57" s="51">
        <f>+Historicals!B209</f>
        <v>0</v>
      </c>
      <c r="C57" s="51">
        <f>+Historicals!C209</f>
        <v>0</v>
      </c>
      <c r="D57" s="51">
        <f>+Historicals!D209</f>
        <v>0</v>
      </c>
      <c r="E57" s="51">
        <f>+Historicals!E209</f>
        <v>0</v>
      </c>
      <c r="F57" s="51">
        <f>+Historicals!F209</f>
        <v>0</v>
      </c>
      <c r="G57" s="51">
        <f>+Historicals!G209</f>
        <v>0</v>
      </c>
      <c r="H57" s="51">
        <f>+Historicals!H209</f>
        <v>0</v>
      </c>
      <c r="I57" s="51">
        <f>+Historicals!I209</f>
        <v>0</v>
      </c>
    </row>
    <row r="58" spans="1:10">
      <c r="A58" s="48" t="s">
        <v>139</v>
      </c>
      <c r="B58" s="51" t="str">
        <f t="shared" ref="B58:H58" si="107">+IFERROR(B56-B57,"nm")</f>
        <v>nm</v>
      </c>
      <c r="C58" s="51">
        <f t="shared" si="107"/>
        <v>1.0752688172043001E-2</v>
      </c>
      <c r="D58" s="51">
        <f t="shared" si="107"/>
        <v>1.8617021276595702E-2</v>
      </c>
      <c r="E58" s="51">
        <f t="shared" si="107"/>
        <v>0.11488250652741505</v>
      </c>
      <c r="F58" s="51">
        <f t="shared" si="107"/>
        <v>1.1709601873536313E-2</v>
      </c>
      <c r="G58" s="51">
        <f t="shared" si="107"/>
        <v>-6.944444444444442E-2</v>
      </c>
      <c r="H58" s="51">
        <f t="shared" si="107"/>
        <v>0.21890547263681581</v>
      </c>
      <c r="I58" s="51">
        <f>+IFERROR(I56-I57,"nm")</f>
        <v>0.15102040816326534</v>
      </c>
    </row>
    <row r="59" spans="1:10">
      <c r="A59" s="9" t="s">
        <v>131</v>
      </c>
      <c r="B59" s="52">
        <f t="shared" ref="B59:H59" si="108">+B65+B62</f>
        <v>1611</v>
      </c>
      <c r="C59" s="52">
        <f t="shared" si="108"/>
        <v>1872</v>
      </c>
      <c r="D59" s="52">
        <f t="shared" si="108"/>
        <v>1613</v>
      </c>
      <c r="E59" s="52">
        <f t="shared" si="108"/>
        <v>1703</v>
      </c>
      <c r="F59" s="52">
        <f t="shared" si="108"/>
        <v>2106</v>
      </c>
      <c r="G59" s="52">
        <f t="shared" si="108"/>
        <v>1673</v>
      </c>
      <c r="H59" s="52">
        <f t="shared" si="108"/>
        <v>2571</v>
      </c>
      <c r="I59" s="52">
        <f>+I65+I62</f>
        <v>3427</v>
      </c>
    </row>
    <row r="60" spans="1:10">
      <c r="A60" s="50" t="s">
        <v>130</v>
      </c>
      <c r="B60" s="51" t="str">
        <f>+IFERROR(B59/A59-1,"nm")</f>
        <v>nm</v>
      </c>
      <c r="C60" s="51">
        <f t="shared" ref="C60" si="109">+IFERROR(C59/B59-1,"nm")</f>
        <v>0.16201117318435765</v>
      </c>
      <c r="D60" s="51">
        <f t="shared" ref="D60" si="110">+IFERROR(D59/C59-1,"nm")</f>
        <v>-0.13835470085470081</v>
      </c>
      <c r="E60" s="51">
        <f t="shared" ref="E60" si="111">+IFERROR(E59/D59-1,"nm")</f>
        <v>5.5796652200867936E-2</v>
      </c>
      <c r="F60" s="51">
        <f t="shared" ref="F60" si="112">+IFERROR(F59/E59-1,"nm")</f>
        <v>0.23664122137404586</v>
      </c>
      <c r="G60" s="51">
        <f t="shared" ref="G60" si="113">+IFERROR(G59/F59-1,"nm")</f>
        <v>-0.20560303893637222</v>
      </c>
      <c r="H60" s="51">
        <f t="shared" ref="H60" si="114">+IFERROR(H59/G59-1,"nm")</f>
        <v>0.53676031081888831</v>
      </c>
      <c r="I60" s="51">
        <f>+IFERROR(I59/H59-1,"nm")</f>
        <v>0.33294437961882539</v>
      </c>
    </row>
    <row r="61" spans="1:10">
      <c r="A61" s="50" t="s">
        <v>132</v>
      </c>
      <c r="B61" s="51">
        <f>+IFERROR(B59/B$45,"nm")</f>
        <v>0.22607353353915241</v>
      </c>
      <c r="C61" s="51">
        <f t="shared" ref="C61:I61" si="115">+IFERROR(C59/C$45,"nm")</f>
        <v>0.24735729386892177</v>
      </c>
      <c r="D61" s="51">
        <f t="shared" si="115"/>
        <v>0.20238393977415309</v>
      </c>
      <c r="E61" s="51">
        <f t="shared" si="115"/>
        <v>0.18426747457260334</v>
      </c>
      <c r="F61" s="51">
        <f t="shared" si="115"/>
        <v>0.21463514064410924</v>
      </c>
      <c r="G61" s="51">
        <f t="shared" si="115"/>
        <v>0.17898791055953783</v>
      </c>
      <c r="H61" s="51">
        <f t="shared" si="115"/>
        <v>0.22442388268156424</v>
      </c>
      <c r="I61" s="51">
        <f t="shared" si="115"/>
        <v>0.27462136389133746</v>
      </c>
      <c r="J61" t="s">
        <v>148</v>
      </c>
    </row>
    <row r="62" spans="1:10">
      <c r="A62" s="9" t="s">
        <v>133</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row>
    <row r="63" spans="1:10">
      <c r="A63" s="50" t="s">
        <v>130</v>
      </c>
      <c r="B63" s="51" t="str">
        <f>+IFERROR(B62/A62-1,"nm")</f>
        <v>nm</v>
      </c>
      <c r="C63" s="51">
        <f t="shared" ref="C63" si="116">+IFERROR(C62/B62-1,"nm")</f>
        <v>-2.2988505747126409E-2</v>
      </c>
      <c r="D63" s="51">
        <f t="shared" ref="D63" si="117">+IFERROR(D62/C62-1,"nm")</f>
        <v>0.24705882352941178</v>
      </c>
      <c r="E63" s="51">
        <f t="shared" ref="E63" si="118">+IFERROR(E62/D62-1,"nm")</f>
        <v>9.4339622641509413E-2</v>
      </c>
      <c r="F63" s="51">
        <f t="shared" ref="F63" si="119">+IFERROR(F62/E62-1,"nm")</f>
        <v>-4.31034482758621E-2</v>
      </c>
      <c r="G63" s="51">
        <f t="shared" ref="G63" si="120">+IFERROR(G62/F62-1,"nm")</f>
        <v>0.18918918918918926</v>
      </c>
      <c r="H63" s="51">
        <f t="shared" ref="H63" si="121">+IFERROR(H62/G62-1,"nm")</f>
        <v>3.0303030303030276E-2</v>
      </c>
      <c r="I63" s="51">
        <f>+IFERROR(I62/H62-1,"nm")</f>
        <v>-1.4705882352941124E-2</v>
      </c>
    </row>
    <row r="64" spans="1:10">
      <c r="A64" s="50" t="s">
        <v>134</v>
      </c>
      <c r="B64" s="51">
        <f>+IFERROR(B62/B$45,"nm")</f>
        <v>1.2208812798203761E-2</v>
      </c>
      <c r="C64" s="51">
        <f t="shared" ref="C64:I64" si="122">+IFERROR(C62/C$45,"nm")</f>
        <v>1.1231501057082453E-2</v>
      </c>
      <c r="D64" s="51">
        <f t="shared" si="122"/>
        <v>1.3299874529485571E-2</v>
      </c>
      <c r="E64" s="51">
        <f t="shared" si="122"/>
        <v>1.2551395801774508E-2</v>
      </c>
      <c r="F64" s="51">
        <f t="shared" si="122"/>
        <v>1.1312678353037097E-2</v>
      </c>
      <c r="G64" s="51">
        <f t="shared" si="122"/>
        <v>1.4122178239007167E-2</v>
      </c>
      <c r="H64" s="51">
        <f t="shared" si="122"/>
        <v>1.1871508379888268E-2</v>
      </c>
      <c r="I64" s="51">
        <f t="shared" si="122"/>
        <v>1.0738039907043834E-2</v>
      </c>
    </row>
    <row r="65" spans="1:9">
      <c r="A65" s="9" t="s">
        <v>135</v>
      </c>
      <c r="B65" s="9">
        <f>+Historicals!B135</f>
        <v>1524</v>
      </c>
      <c r="C65" s="9">
        <f>+Historicals!C135</f>
        <v>1787</v>
      </c>
      <c r="D65" s="9">
        <f>+Historicals!D135</f>
        <v>1507</v>
      </c>
      <c r="E65" s="9">
        <f>+Historicals!E135</f>
        <v>1587</v>
      </c>
      <c r="F65" s="9">
        <f>+Historicals!F135</f>
        <v>1995</v>
      </c>
      <c r="G65" s="9">
        <f>+Historicals!G135</f>
        <v>1541</v>
      </c>
      <c r="H65" s="9">
        <f>+Historicals!H135</f>
        <v>2435</v>
      </c>
      <c r="I65" s="9">
        <f>+Historicals!I135</f>
        <v>3293</v>
      </c>
    </row>
    <row r="66" spans="1:9">
      <c r="A66" s="50" t="s">
        <v>130</v>
      </c>
      <c r="B66" s="51" t="str">
        <f>+IFERROR(B65/A65-1,"nm")</f>
        <v>nm</v>
      </c>
      <c r="C66" s="51">
        <f t="shared" ref="C66" si="123">+IFERROR(C65/B65-1,"nm")</f>
        <v>0.17257217847769035</v>
      </c>
      <c r="D66" s="51">
        <f t="shared" ref="D66" si="124">+IFERROR(D65/C65-1,"nm")</f>
        <v>-0.15668718522663683</v>
      </c>
      <c r="E66" s="51">
        <f t="shared" ref="E66" si="125">+IFERROR(E65/D65-1,"nm")</f>
        <v>5.3085600530855981E-2</v>
      </c>
      <c r="F66" s="51">
        <f t="shared" ref="F66" si="126">+IFERROR(F65/E65-1,"nm")</f>
        <v>0.25708884688090738</v>
      </c>
      <c r="G66" s="51">
        <f t="shared" ref="G66" si="127">+IFERROR(G65/F65-1,"nm")</f>
        <v>-0.22756892230576442</v>
      </c>
      <c r="H66" s="51">
        <f t="shared" ref="H66" si="128">+IFERROR(H65/G65-1,"nm")</f>
        <v>0.58014276443867629</v>
      </c>
      <c r="I66" s="51">
        <f>+IFERROR(I65/H65-1,"nm")</f>
        <v>0.3523613963039014</v>
      </c>
    </row>
    <row r="67" spans="1:9">
      <c r="A67" s="50" t="s">
        <v>132</v>
      </c>
      <c r="B67" s="51">
        <f>+IFERROR(B65/B$45,"nm")</f>
        <v>0.21386472074094864</v>
      </c>
      <c r="C67" s="51">
        <f t="shared" ref="C67:I67" si="129">+IFERROR(C65/C$45,"nm")</f>
        <v>0.23612579281183932</v>
      </c>
      <c r="D67" s="51">
        <f t="shared" si="129"/>
        <v>0.1890840652446675</v>
      </c>
      <c r="E67" s="51">
        <f t="shared" si="129"/>
        <v>0.17171607877082881</v>
      </c>
      <c r="F67" s="51">
        <f t="shared" si="129"/>
        <v>0.20332246229107215</v>
      </c>
      <c r="G67" s="51">
        <f t="shared" si="129"/>
        <v>0.16486573232053064</v>
      </c>
      <c r="H67" s="51">
        <f t="shared" si="129"/>
        <v>0.21255237430167598</v>
      </c>
      <c r="I67" s="51">
        <f t="shared" si="129"/>
        <v>0.26388332398429359</v>
      </c>
    </row>
    <row r="68" spans="1:9">
      <c r="A68" s="9" t="s">
        <v>136</v>
      </c>
      <c r="B68" s="9">
        <f>+Historicals!B146</f>
        <v>498</v>
      </c>
      <c r="C68" s="9">
        <f>+Historicals!C146</f>
        <v>639</v>
      </c>
      <c r="D68" s="9">
        <f>+Historicals!D146</f>
        <v>709</v>
      </c>
      <c r="E68" s="9">
        <f>+Historicals!E146</f>
        <v>849</v>
      </c>
      <c r="F68" s="9">
        <f>+Historicals!F146</f>
        <v>929</v>
      </c>
      <c r="G68" s="9">
        <f>+Historicals!G146</f>
        <v>885</v>
      </c>
      <c r="H68" s="9">
        <f>+Historicals!H146</f>
        <v>982</v>
      </c>
      <c r="I68" s="9">
        <f>+Historicals!I146</f>
        <v>920</v>
      </c>
    </row>
    <row r="69" spans="1:9">
      <c r="A69" s="50" t="s">
        <v>130</v>
      </c>
      <c r="B69" s="51" t="str">
        <f>+IFERROR(B68/A68-1,"nm")</f>
        <v>nm</v>
      </c>
      <c r="C69" s="51">
        <f t="shared" ref="C69" si="130">+IFERROR(C68/B68-1,"nm")</f>
        <v>0.2831325301204819</v>
      </c>
      <c r="D69" s="51">
        <f t="shared" ref="D69" si="131">+IFERROR(D68/C68-1,"nm")</f>
        <v>0.10954616588419408</v>
      </c>
      <c r="E69" s="51">
        <f t="shared" ref="E69" si="132">+IFERROR(E68/D68-1,"nm")</f>
        <v>0.19746121297602248</v>
      </c>
      <c r="F69" s="51">
        <f t="shared" ref="F69" si="133">+IFERROR(F68/E68-1,"nm")</f>
        <v>9.4228504122497059E-2</v>
      </c>
      <c r="G69" s="51">
        <f t="shared" ref="G69" si="134">+IFERROR(G68/F68-1,"nm")</f>
        <v>-4.7362755651237931E-2</v>
      </c>
      <c r="H69" s="51">
        <f t="shared" ref="H69" si="135">+IFERROR(H68/G68-1,"nm")</f>
        <v>0.1096045197740112</v>
      </c>
      <c r="I69" s="51">
        <f>+IFERROR(I68/H68-1,"nm")</f>
        <v>-6.313645621181263E-2</v>
      </c>
    </row>
    <row r="70" spans="1:9">
      <c r="A70" s="50" t="s">
        <v>134</v>
      </c>
      <c r="B70" s="51">
        <f>+IFERROR(B68/B$45,"nm")</f>
        <v>6.9884928431097393E-2</v>
      </c>
      <c r="C70" s="51">
        <f t="shared" ref="C70:I70" si="136">+IFERROR(C68/C$45,"nm")</f>
        <v>8.4434460887949259E-2</v>
      </c>
      <c r="D70" s="51">
        <f t="shared" si="136"/>
        <v>8.8958594730238399E-2</v>
      </c>
      <c r="E70" s="51">
        <f t="shared" si="136"/>
        <v>9.1863233066435832E-2</v>
      </c>
      <c r="F70" s="51">
        <f t="shared" si="136"/>
        <v>9.4679983693436609E-2</v>
      </c>
      <c r="G70" s="51">
        <f t="shared" si="136"/>
        <v>9.4682785920616241E-2</v>
      </c>
      <c r="H70" s="51">
        <f t="shared" si="136"/>
        <v>8.5719273743016758E-2</v>
      </c>
      <c r="I70" s="51">
        <f t="shared" si="136"/>
        <v>7.37238560782114E-2</v>
      </c>
    </row>
    <row r="71" spans="1:9" s="81" customFormat="1">
      <c r="A71" s="80" t="s">
        <v>103</v>
      </c>
    </row>
    <row r="72" spans="1:9">
      <c r="A72" s="9" t="s">
        <v>137</v>
      </c>
      <c r="B72" s="9">
        <f>+B74+B78+B82</f>
        <v>3067</v>
      </c>
      <c r="C72" s="9">
        <f t="shared" ref="C72:I72" si="137">+C74+C78+C82</f>
        <v>3785</v>
      </c>
      <c r="D72" s="9">
        <f t="shared" si="137"/>
        <v>4237</v>
      </c>
      <c r="E72" s="9">
        <f t="shared" si="137"/>
        <v>5134</v>
      </c>
      <c r="F72" s="9">
        <f t="shared" si="137"/>
        <v>6208</v>
      </c>
      <c r="G72" s="9">
        <f t="shared" si="137"/>
        <v>6679</v>
      </c>
      <c r="H72" s="9">
        <f t="shared" si="137"/>
        <v>8290</v>
      </c>
      <c r="I72" s="9">
        <f t="shared" si="137"/>
        <v>7547</v>
      </c>
    </row>
    <row r="73" spans="1:9">
      <c r="A73" s="48" t="s">
        <v>130</v>
      </c>
      <c r="B73" s="51" t="str">
        <f>+IFERROR(B72/A72-1,"nm")</f>
        <v>nm</v>
      </c>
      <c r="C73" s="51">
        <f t="shared" ref="C73" si="138">+IFERROR(C72/B72-1,"nm")</f>
        <v>0.23410498858819695</v>
      </c>
      <c r="D73" s="51">
        <f t="shared" ref="D73" si="139">+IFERROR(D72/C72-1,"nm")</f>
        <v>0.11941875825627468</v>
      </c>
      <c r="E73" s="51">
        <f t="shared" ref="E73" si="140">+IFERROR(E72/D72-1,"nm")</f>
        <v>0.21170639603493036</v>
      </c>
      <c r="F73" s="51">
        <f t="shared" ref="F73" si="141">+IFERROR(F72/E72-1,"nm")</f>
        <v>0.20919361121932223</v>
      </c>
      <c r="G73" s="51">
        <f t="shared" ref="G73" si="142">+IFERROR(G72/F72-1,"nm")</f>
        <v>7.5869845360824639E-2</v>
      </c>
      <c r="H73" s="51">
        <f t="shared" ref="H73" si="143">+IFERROR(H72/G72-1,"nm")</f>
        <v>0.24120377301991325</v>
      </c>
      <c r="I73" s="51">
        <f>+IFERROR(I72/H72-1,"nm")</f>
        <v>-8.9626055488540413E-2</v>
      </c>
    </row>
    <row r="74" spans="1:9">
      <c r="A74" s="49" t="s">
        <v>114</v>
      </c>
      <c r="B74" s="3">
        <f>+Historicals!B116</f>
        <v>2016</v>
      </c>
      <c r="C74" s="3">
        <f>+Historicals!C116</f>
        <v>2599</v>
      </c>
      <c r="D74" s="3">
        <f>+Historicals!D116</f>
        <v>2920</v>
      </c>
      <c r="E74" s="3">
        <f>+Historicals!E116</f>
        <v>3496</v>
      </c>
      <c r="F74" s="3">
        <f>+Historicals!F116</f>
        <v>4262</v>
      </c>
      <c r="G74" s="3">
        <f>+Historicals!G116</f>
        <v>4635</v>
      </c>
      <c r="H74" s="3">
        <f>+Historicals!H116</f>
        <v>5748</v>
      </c>
      <c r="I74" s="3">
        <f>+Historicals!I116</f>
        <v>5416</v>
      </c>
    </row>
    <row r="75" spans="1:9">
      <c r="A75" s="48" t="s">
        <v>130</v>
      </c>
      <c r="B75" s="51" t="str">
        <f>+IFERROR(B74/A74-1,"nm")</f>
        <v>nm</v>
      </c>
      <c r="C75" s="51">
        <f t="shared" ref="C75" si="144">+IFERROR(C74/B74-1,"nm")</f>
        <v>0.28918650793650791</v>
      </c>
      <c r="D75" s="51">
        <f t="shared" ref="D75" si="145">+IFERROR(D74/C74-1,"nm")</f>
        <v>0.12350904193920731</v>
      </c>
      <c r="E75" s="51">
        <f t="shared" ref="E75" si="146">+IFERROR(E74/D74-1,"nm")</f>
        <v>0.19726027397260282</v>
      </c>
      <c r="F75" s="51">
        <f t="shared" ref="F75" si="147">+IFERROR(F74/E74-1,"nm")</f>
        <v>0.21910755148741412</v>
      </c>
      <c r="G75" s="51">
        <f t="shared" ref="G75" si="148">+IFERROR(G74/F74-1,"nm")</f>
        <v>8.7517597372125833E-2</v>
      </c>
      <c r="H75" s="51">
        <f t="shared" ref="H75" si="149">+IFERROR(H74/G74-1,"nm")</f>
        <v>0.24012944983818763</v>
      </c>
      <c r="I75" s="51">
        <f>+IFERROR(I74/H74-1,"nm")</f>
        <v>-5.7759220598469052E-2</v>
      </c>
    </row>
    <row r="76" spans="1:9">
      <c r="A76" s="48" t="s">
        <v>138</v>
      </c>
      <c r="B76" s="51">
        <f>+Historicals!B234</f>
        <v>0</v>
      </c>
      <c r="C76" s="51">
        <f>+Historicals!C234</f>
        <v>0</v>
      </c>
      <c r="D76" s="51">
        <f>+Historicals!D234</f>
        <v>0</v>
      </c>
      <c r="E76" s="51">
        <f>+Historicals!E234</f>
        <v>0</v>
      </c>
      <c r="F76" s="51">
        <f>+Historicals!F234</f>
        <v>0</v>
      </c>
      <c r="G76" s="51">
        <f>+Historicals!G234</f>
        <v>0</v>
      </c>
      <c r="H76" s="51">
        <f>+Historicals!H234</f>
        <v>0</v>
      </c>
      <c r="I76" s="51">
        <f>+Historicals!I234</f>
        <v>0</v>
      </c>
    </row>
    <row r="77" spans="1:9">
      <c r="A77" s="48" t="s">
        <v>139</v>
      </c>
      <c r="B77" s="51" t="str">
        <f t="shared" ref="B77:H77" si="150">+IFERROR(B75-B76,"nm")</f>
        <v>nm</v>
      </c>
      <c r="C77" s="51">
        <f t="shared" si="150"/>
        <v>0.28918650793650791</v>
      </c>
      <c r="D77" s="51">
        <f t="shared" si="150"/>
        <v>0.12350904193920731</v>
      </c>
      <c r="E77" s="51">
        <f t="shared" si="150"/>
        <v>0.19726027397260282</v>
      </c>
      <c r="F77" s="51">
        <f t="shared" si="150"/>
        <v>0.21910755148741412</v>
      </c>
      <c r="G77" s="51">
        <f t="shared" si="150"/>
        <v>8.7517597372125833E-2</v>
      </c>
      <c r="H77" s="51">
        <f t="shared" si="150"/>
        <v>0.24012944983818763</v>
      </c>
      <c r="I77" s="51">
        <f>+IFERROR(I75-I76,"nm")</f>
        <v>-5.7759220598469052E-2</v>
      </c>
    </row>
    <row r="78" spans="1:9">
      <c r="A78" s="49" t="s">
        <v>115</v>
      </c>
      <c r="B78" s="3">
        <f>+Historicals!B117</f>
        <v>925</v>
      </c>
      <c r="C78" s="3">
        <f>+Historicals!C117</f>
        <v>1055</v>
      </c>
      <c r="D78" s="3">
        <f>+Historicals!D117</f>
        <v>1188</v>
      </c>
      <c r="E78" s="3">
        <f>+Historicals!E117</f>
        <v>1508</v>
      </c>
      <c r="F78" s="3">
        <f>+Historicals!F117</f>
        <v>1808</v>
      </c>
      <c r="G78" s="3">
        <f>+Historicals!G117</f>
        <v>1896</v>
      </c>
      <c r="H78" s="3">
        <f>+Historicals!H117</f>
        <v>2347</v>
      </c>
      <c r="I78" s="3">
        <f>+Historicals!I117</f>
        <v>1938</v>
      </c>
    </row>
    <row r="79" spans="1:9">
      <c r="A79" s="48" t="s">
        <v>130</v>
      </c>
      <c r="B79" s="51" t="str">
        <f>+IFERROR(B78/A78-1,"nm")</f>
        <v>nm</v>
      </c>
      <c r="C79" s="51">
        <f t="shared" ref="C79" si="151">+IFERROR(C78/B78-1,"nm")</f>
        <v>0.14054054054054044</v>
      </c>
      <c r="D79" s="51">
        <f t="shared" ref="D79" si="152">+IFERROR(D78/C78-1,"nm")</f>
        <v>0.12606635071090055</v>
      </c>
      <c r="E79" s="51">
        <f t="shared" ref="E79" si="153">+IFERROR(E78/D78-1,"nm")</f>
        <v>0.26936026936026947</v>
      </c>
      <c r="F79" s="51">
        <f t="shared" ref="F79" si="154">+IFERROR(F78/E78-1,"nm")</f>
        <v>0.19893899204244025</v>
      </c>
      <c r="G79" s="51">
        <f t="shared" ref="G79" si="155">+IFERROR(G78/F78-1,"nm")</f>
        <v>4.8672566371681381E-2</v>
      </c>
      <c r="H79" s="51">
        <f t="shared" ref="H79" si="156">+IFERROR(H78/G78-1,"nm")</f>
        <v>0.2378691983122363</v>
      </c>
      <c r="I79" s="51">
        <f>+IFERROR(I78/H78-1,"nm")</f>
        <v>-0.17426501917341286</v>
      </c>
    </row>
    <row r="80" spans="1:9">
      <c r="A80" s="48" t="s">
        <v>138</v>
      </c>
      <c r="B80" s="51">
        <f>+Historicals!B238</f>
        <v>0</v>
      </c>
      <c r="C80" s="51">
        <f>+Historicals!C238</f>
        <v>0</v>
      </c>
      <c r="D80" s="51">
        <f>+Historicals!D238</f>
        <v>0</v>
      </c>
      <c r="E80" s="51">
        <f>+Historicals!E238</f>
        <v>0</v>
      </c>
      <c r="F80" s="51">
        <f>+Historicals!F238</f>
        <v>0</v>
      </c>
      <c r="G80" s="51">
        <f>+Historicals!G238</f>
        <v>0</v>
      </c>
      <c r="H80" s="51">
        <f>+Historicals!H238</f>
        <v>0</v>
      </c>
      <c r="I80" s="51">
        <f>+Historicals!I238</f>
        <v>0</v>
      </c>
    </row>
    <row r="81" spans="1:9">
      <c r="A81" s="48" t="s">
        <v>139</v>
      </c>
      <c r="B81" s="51" t="str">
        <f t="shared" ref="B81:H81" si="157">+IFERROR(B79-B80,"nm")</f>
        <v>nm</v>
      </c>
      <c r="C81" s="51">
        <f t="shared" si="157"/>
        <v>0.14054054054054044</v>
      </c>
      <c r="D81" s="51">
        <f t="shared" si="157"/>
        <v>0.12606635071090055</v>
      </c>
      <c r="E81" s="51">
        <f t="shared" si="157"/>
        <v>0.26936026936026947</v>
      </c>
      <c r="F81" s="51">
        <f t="shared" si="157"/>
        <v>0.19893899204244025</v>
      </c>
      <c r="G81" s="51">
        <f t="shared" si="157"/>
        <v>4.8672566371681381E-2</v>
      </c>
      <c r="H81" s="51">
        <f t="shared" si="157"/>
        <v>0.2378691983122363</v>
      </c>
      <c r="I81" s="51">
        <f>+IFERROR(I79-I80,"nm")</f>
        <v>-0.17426501917341286</v>
      </c>
    </row>
    <row r="82" spans="1:9">
      <c r="A82" s="49" t="s">
        <v>116</v>
      </c>
      <c r="B82" s="3">
        <f>+Historicals!B118</f>
        <v>126</v>
      </c>
      <c r="C82" s="3">
        <f>+Historicals!C118</f>
        <v>131</v>
      </c>
      <c r="D82" s="3">
        <f>+Historicals!D118</f>
        <v>129</v>
      </c>
      <c r="E82" s="3">
        <f>+Historicals!E118</f>
        <v>130</v>
      </c>
      <c r="F82" s="3">
        <f>+Historicals!F118</f>
        <v>138</v>
      </c>
      <c r="G82" s="3">
        <f>+Historicals!G118</f>
        <v>148</v>
      </c>
      <c r="H82" s="3">
        <f>+Historicals!H118</f>
        <v>195</v>
      </c>
      <c r="I82" s="3">
        <f>+Historicals!I118</f>
        <v>193</v>
      </c>
    </row>
    <row r="83" spans="1:9">
      <c r="A83" s="48" t="s">
        <v>130</v>
      </c>
      <c r="B83" s="51" t="str">
        <f>+IFERROR(B82/A82-1,"nm")</f>
        <v>nm</v>
      </c>
      <c r="C83" s="51">
        <f t="shared" ref="C83" si="158">+IFERROR(C82/B82-1,"nm")</f>
        <v>3.9682539682539764E-2</v>
      </c>
      <c r="D83" s="51">
        <f t="shared" ref="D83" si="159">+IFERROR(D82/C82-1,"nm")</f>
        <v>-1.5267175572519109E-2</v>
      </c>
      <c r="E83" s="51">
        <f t="shared" ref="E83" si="160">+IFERROR(E82/D82-1,"nm")</f>
        <v>7.7519379844961378E-3</v>
      </c>
      <c r="F83" s="51">
        <f t="shared" ref="F83" si="161">+IFERROR(F82/E82-1,"nm")</f>
        <v>6.1538461538461542E-2</v>
      </c>
      <c r="G83" s="51">
        <f t="shared" ref="G83" si="162">+IFERROR(G82/F82-1,"nm")</f>
        <v>7.2463768115942129E-2</v>
      </c>
      <c r="H83" s="51">
        <f t="shared" ref="H83" si="163">+IFERROR(H82/G82-1,"nm")</f>
        <v>0.31756756756756754</v>
      </c>
      <c r="I83" s="51">
        <f>+IFERROR(I82/H82-1,"nm")</f>
        <v>-1.025641025641022E-2</v>
      </c>
    </row>
    <row r="84" spans="1:9">
      <c r="A84" s="48" t="s">
        <v>138</v>
      </c>
      <c r="B84" s="51">
        <f>+Historicals!B236</f>
        <v>0</v>
      </c>
      <c r="C84" s="51">
        <f>+Historicals!C236</f>
        <v>0</v>
      </c>
      <c r="D84" s="51">
        <f>+Historicals!D236</f>
        <v>0</v>
      </c>
      <c r="E84" s="51">
        <f>+Historicals!E236</f>
        <v>0</v>
      </c>
      <c r="F84" s="51">
        <f>+Historicals!F236</f>
        <v>0</v>
      </c>
      <c r="G84" s="51">
        <f>+Historicals!G236</f>
        <v>0</v>
      </c>
      <c r="H84" s="51">
        <f>+Historicals!H236</f>
        <v>0</v>
      </c>
      <c r="I84" s="51">
        <f>+Historicals!I236</f>
        <v>0</v>
      </c>
    </row>
    <row r="85" spans="1:9">
      <c r="A85" s="48" t="s">
        <v>139</v>
      </c>
      <c r="B85" s="51" t="str">
        <f t="shared" ref="B85:H85" si="164">+IFERROR(B83-B84,"nm")</f>
        <v>nm</v>
      </c>
      <c r="C85" s="51">
        <f t="shared" si="164"/>
        <v>3.9682539682539764E-2</v>
      </c>
      <c r="D85" s="51">
        <f t="shared" si="164"/>
        <v>-1.5267175572519109E-2</v>
      </c>
      <c r="E85" s="51">
        <f t="shared" si="164"/>
        <v>7.7519379844961378E-3</v>
      </c>
      <c r="F85" s="51">
        <f t="shared" si="164"/>
        <v>6.1538461538461542E-2</v>
      </c>
      <c r="G85" s="51">
        <f t="shared" si="164"/>
        <v>7.2463768115942129E-2</v>
      </c>
      <c r="H85" s="51">
        <f t="shared" si="164"/>
        <v>0.31756756756756754</v>
      </c>
      <c r="I85" s="51">
        <f>+IFERROR(I83-I84,"nm")</f>
        <v>-1.025641025641022E-2</v>
      </c>
    </row>
    <row r="86" spans="1:9">
      <c r="A86" s="9" t="s">
        <v>131</v>
      </c>
      <c r="B86" s="52">
        <f t="shared" ref="B86:H86" si="165">+B92+B89</f>
        <v>1039</v>
      </c>
      <c r="C86" s="52">
        <f t="shared" si="165"/>
        <v>1420</v>
      </c>
      <c r="D86" s="52">
        <f t="shared" si="165"/>
        <v>1561</v>
      </c>
      <c r="E86" s="52">
        <f t="shared" si="165"/>
        <v>1863</v>
      </c>
      <c r="F86" s="52">
        <f t="shared" si="165"/>
        <v>2426</v>
      </c>
      <c r="G86" s="52">
        <f t="shared" si="165"/>
        <v>2534</v>
      </c>
      <c r="H86" s="52">
        <f t="shared" si="165"/>
        <v>3289</v>
      </c>
      <c r="I86" s="52">
        <f>+I92+I89</f>
        <v>2406</v>
      </c>
    </row>
    <row r="87" spans="1:9">
      <c r="A87" s="50" t="s">
        <v>130</v>
      </c>
      <c r="B87" s="51" t="str">
        <f>+IFERROR(B86/A86-1,"nm")</f>
        <v>nm</v>
      </c>
      <c r="C87" s="51">
        <f t="shared" ref="C87" si="166">+IFERROR(C86/B86-1,"nm")</f>
        <v>0.36669874879692022</v>
      </c>
      <c r="D87" s="51">
        <f t="shared" ref="D87" si="167">+IFERROR(D86/C86-1,"nm")</f>
        <v>9.9295774647887303E-2</v>
      </c>
      <c r="E87" s="51">
        <f t="shared" ref="E87" si="168">+IFERROR(E86/D86-1,"nm")</f>
        <v>0.19346572709801402</v>
      </c>
      <c r="F87" s="51">
        <f t="shared" ref="F87" si="169">+IFERROR(F86/E86-1,"nm")</f>
        <v>0.3022007514761138</v>
      </c>
      <c r="G87" s="51">
        <f t="shared" ref="G87" si="170">+IFERROR(G86/F86-1,"nm")</f>
        <v>4.4517724649629109E-2</v>
      </c>
      <c r="H87" s="51">
        <f t="shared" ref="H87" si="171">+IFERROR(H86/G86-1,"nm")</f>
        <v>0.29794790844514596</v>
      </c>
      <c r="I87" s="51">
        <f>+IFERROR(I86/H86-1,"nm")</f>
        <v>-0.26847065977500761</v>
      </c>
    </row>
    <row r="88" spans="1:9">
      <c r="A88" s="50" t="s">
        <v>132</v>
      </c>
      <c r="B88" s="51">
        <f>+IFERROR(B86/B$72,"nm")</f>
        <v>0.33876752526899251</v>
      </c>
      <c r="C88" s="51">
        <f t="shared" ref="C88:I88" si="172">+IFERROR(C86/C$72,"nm")</f>
        <v>0.37516512549537651</v>
      </c>
      <c r="D88" s="51">
        <f t="shared" si="172"/>
        <v>0.36842105263157893</v>
      </c>
      <c r="E88" s="51">
        <f t="shared" si="172"/>
        <v>0.36287495130502534</v>
      </c>
      <c r="F88" s="51">
        <f t="shared" si="172"/>
        <v>0.3907860824742268</v>
      </c>
      <c r="G88" s="51">
        <f t="shared" si="172"/>
        <v>0.37939811349004343</v>
      </c>
      <c r="H88" s="51">
        <f t="shared" si="172"/>
        <v>0.39674306393244874</v>
      </c>
      <c r="I88" s="51">
        <f t="shared" si="172"/>
        <v>0.31880217304889358</v>
      </c>
    </row>
    <row r="89" spans="1:9">
      <c r="A89" s="9" t="s">
        <v>133</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row>
    <row r="90" spans="1:9">
      <c r="A90" s="50" t="s">
        <v>130</v>
      </c>
      <c r="B90" s="51" t="str">
        <f>+IFERROR(B89/A89-1,"nm")</f>
        <v>nm</v>
      </c>
      <c r="C90" s="51">
        <f t="shared" ref="C90" si="173">+IFERROR(C89/B89-1,"nm")</f>
        <v>4.3478260869565188E-2</v>
      </c>
      <c r="D90" s="51">
        <f t="shared" ref="D90" si="174">+IFERROR(D89/C89-1,"nm")</f>
        <v>0.125</v>
      </c>
      <c r="E90" s="51">
        <f t="shared" ref="E90" si="175">+IFERROR(E89/D89-1,"nm")</f>
        <v>3.7037037037036979E-2</v>
      </c>
      <c r="F90" s="51">
        <f t="shared" ref="F90" si="176">+IFERROR(F89/E89-1,"nm")</f>
        <v>-0.1071428571428571</v>
      </c>
      <c r="G90" s="51">
        <f t="shared" ref="G90" si="177">+IFERROR(G89/F89-1,"nm")</f>
        <v>-0.12</v>
      </c>
      <c r="H90" s="51">
        <f t="shared" ref="H90" si="178">+IFERROR(H89/G89-1,"nm")</f>
        <v>4.5454545454545414E-2</v>
      </c>
      <c r="I90" s="51">
        <f>+IFERROR(I89/H89-1,"nm")</f>
        <v>-0.10869565217391308</v>
      </c>
    </row>
    <row r="91" spans="1:9">
      <c r="A91" s="50" t="s">
        <v>134</v>
      </c>
      <c r="B91" s="51">
        <f>+IFERROR(B89/B$72,"nm")</f>
        <v>1.4998369742419302E-2</v>
      </c>
      <c r="C91" s="51">
        <f t="shared" ref="C91:I91" si="179">+IFERROR(C89/C$72,"nm")</f>
        <v>1.2681638044914135E-2</v>
      </c>
      <c r="D91" s="51">
        <f t="shared" si="179"/>
        <v>1.2744866650932263E-2</v>
      </c>
      <c r="E91" s="51">
        <f t="shared" si="179"/>
        <v>1.090767432800935E-2</v>
      </c>
      <c r="F91" s="51">
        <f t="shared" si="179"/>
        <v>8.0541237113402053E-3</v>
      </c>
      <c r="G91" s="51">
        <f t="shared" si="179"/>
        <v>6.5878125467884411E-3</v>
      </c>
      <c r="H91" s="51">
        <f t="shared" si="179"/>
        <v>5.5488540410132689E-3</v>
      </c>
      <c r="I91" s="51">
        <f t="shared" si="179"/>
        <v>5.4326222340002651E-3</v>
      </c>
    </row>
    <row r="92" spans="1:9">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row>
    <row r="93" spans="1:9">
      <c r="A93" s="50" t="s">
        <v>130</v>
      </c>
      <c r="B93" s="51" t="str">
        <f>+IFERROR(B92/A92-1,"nm")</f>
        <v>nm</v>
      </c>
      <c r="C93" s="51">
        <f t="shared" ref="C93" si="180">+IFERROR(C92/B92-1,"nm")</f>
        <v>0.38167170191339372</v>
      </c>
      <c r="D93" s="51">
        <f t="shared" ref="D93" si="181">+IFERROR(D92/C92-1,"nm")</f>
        <v>9.8396501457725938E-2</v>
      </c>
      <c r="E93" s="51">
        <f t="shared" ref="E93" si="182">+IFERROR(E92/D92-1,"nm")</f>
        <v>0.19907100199071004</v>
      </c>
      <c r="F93" s="51">
        <f t="shared" ref="F93" si="183">+IFERROR(F92/E92-1,"nm")</f>
        <v>0.31488655229662421</v>
      </c>
      <c r="G93" s="51">
        <f t="shared" ref="G93" si="184">+IFERROR(G92/F92-1,"nm")</f>
        <v>4.7979797979798011E-2</v>
      </c>
      <c r="H93" s="51">
        <f t="shared" ref="H93" si="185">+IFERROR(H92/G92-1,"nm")</f>
        <v>0.30240963855421676</v>
      </c>
      <c r="I93" s="51">
        <f>+IFERROR(I92/H92-1,"nm")</f>
        <v>-0.27073697193956214</v>
      </c>
    </row>
    <row r="94" spans="1:9">
      <c r="A94" s="50" t="s">
        <v>132</v>
      </c>
      <c r="B94" s="51">
        <f>+IFERROR(B92/B$72,"nm")</f>
        <v>0.3237691555265732</v>
      </c>
      <c r="C94" s="51">
        <f t="shared" ref="C94:I94" si="186">+IFERROR(C92/C$72,"nm")</f>
        <v>0.36248348745046233</v>
      </c>
      <c r="D94" s="51">
        <f t="shared" si="186"/>
        <v>0.35567618598064671</v>
      </c>
      <c r="E94" s="51">
        <f t="shared" si="186"/>
        <v>0.35196727697701596</v>
      </c>
      <c r="F94" s="51">
        <f t="shared" si="186"/>
        <v>0.38273195876288657</v>
      </c>
      <c r="G94" s="51">
        <f t="shared" si="186"/>
        <v>0.37281030094325496</v>
      </c>
      <c r="H94" s="51">
        <f t="shared" si="186"/>
        <v>0.39119420989143544</v>
      </c>
      <c r="I94" s="51">
        <f t="shared" si="186"/>
        <v>0.31336955081489332</v>
      </c>
    </row>
    <row r="95" spans="1:9">
      <c r="A95" s="9" t="s">
        <v>136</v>
      </c>
      <c r="B95" s="9">
        <f>+Historicals!B147</f>
        <v>254</v>
      </c>
      <c r="C95" s="9">
        <f>+Historicals!C147</f>
        <v>234</v>
      </c>
      <c r="D95" s="9">
        <f>+Historicals!D147</f>
        <v>225</v>
      </c>
      <c r="E95" s="9">
        <f>+Historicals!E147</f>
        <v>256</v>
      </c>
      <c r="F95" s="9">
        <f>+Historicals!F147</f>
        <v>237</v>
      </c>
      <c r="G95" s="9">
        <f>+Historicals!G147</f>
        <v>214</v>
      </c>
      <c r="H95" s="9">
        <f>+Historicals!H147</f>
        <v>288</v>
      </c>
      <c r="I95" s="9">
        <f>+Historicals!I147</f>
        <v>303</v>
      </c>
    </row>
    <row r="96" spans="1:9">
      <c r="A96" s="50" t="s">
        <v>130</v>
      </c>
      <c r="B96" s="51" t="str">
        <f>+IFERROR(B95/A95-1,"nm")</f>
        <v>nm</v>
      </c>
      <c r="C96" s="51">
        <f t="shared" ref="C96" si="187">+IFERROR(C95/B95-1,"nm")</f>
        <v>-7.8740157480314932E-2</v>
      </c>
      <c r="D96" s="51">
        <f t="shared" ref="D96" si="188">+IFERROR(D95/C95-1,"nm")</f>
        <v>-3.8461538461538436E-2</v>
      </c>
      <c r="E96" s="51">
        <f t="shared" ref="E96" si="189">+IFERROR(E95/D95-1,"nm")</f>
        <v>0.13777777777777778</v>
      </c>
      <c r="F96" s="51">
        <f t="shared" ref="F96" si="190">+IFERROR(F95/E95-1,"nm")</f>
        <v>-7.421875E-2</v>
      </c>
      <c r="G96" s="51">
        <f t="shared" ref="G96" si="191">+IFERROR(G95/F95-1,"nm")</f>
        <v>-9.7046413502109741E-2</v>
      </c>
      <c r="H96" s="51">
        <f t="shared" ref="H96" si="192">+IFERROR(H95/G95-1,"nm")</f>
        <v>0.34579439252336441</v>
      </c>
      <c r="I96" s="51">
        <f>+IFERROR(I95/H95-1,"nm")</f>
        <v>5.2083333333333259E-2</v>
      </c>
    </row>
    <row r="97" spans="1:9">
      <c r="A97" s="50" t="s">
        <v>134</v>
      </c>
      <c r="B97" s="51">
        <f>+IFERROR(B95/B$72,"nm")</f>
        <v>8.2817085099445714E-2</v>
      </c>
      <c r="C97" s="51">
        <f t="shared" ref="C97:I97" si="193">+IFERROR(C95/C$72,"nm")</f>
        <v>6.1822985468956405E-2</v>
      </c>
      <c r="D97" s="51">
        <f t="shared" si="193"/>
        <v>5.31036110455511E-2</v>
      </c>
      <c r="E97" s="51">
        <f t="shared" si="193"/>
        <v>4.9863654070899883E-2</v>
      </c>
      <c r="F97" s="51">
        <f t="shared" si="193"/>
        <v>3.817654639175258E-2</v>
      </c>
      <c r="G97" s="51">
        <f t="shared" si="193"/>
        <v>3.2040724659380147E-2</v>
      </c>
      <c r="H97" s="51">
        <f t="shared" si="193"/>
        <v>3.4740651387213509E-2</v>
      </c>
      <c r="I97" s="51">
        <f t="shared" si="193"/>
        <v>4.0148403339075128E-2</v>
      </c>
    </row>
    <row r="98" spans="1:9" s="81" customFormat="1">
      <c r="A98" s="82" t="s">
        <v>107</v>
      </c>
    </row>
    <row r="99" spans="1:9">
      <c r="A99" s="9" t="s">
        <v>137</v>
      </c>
      <c r="B99" s="9">
        <f>+B101+B105+B109</f>
        <v>4653</v>
      </c>
      <c r="C99" s="9">
        <f t="shared" ref="C99:I99" si="194">+C101+C105+C109</f>
        <v>4120</v>
      </c>
      <c r="D99" s="9">
        <f t="shared" si="194"/>
        <v>4543</v>
      </c>
      <c r="E99" s="9">
        <f t="shared" si="194"/>
        <v>5010</v>
      </c>
      <c r="F99" s="9">
        <f t="shared" si="194"/>
        <v>5059</v>
      </c>
      <c r="G99" s="9">
        <f t="shared" si="194"/>
        <v>4844</v>
      </c>
      <c r="H99" s="9">
        <f t="shared" si="194"/>
        <v>5178</v>
      </c>
      <c r="I99" s="9">
        <f t="shared" si="194"/>
        <v>5823</v>
      </c>
    </row>
    <row r="100" spans="1:9">
      <c r="A100" s="48" t="s">
        <v>130</v>
      </c>
      <c r="B100" s="51" t="str">
        <f>+IFERROR(B99/A99-1,"nm")</f>
        <v>nm</v>
      </c>
      <c r="C100" s="51">
        <f t="shared" ref="C100" si="195">+IFERROR(C99/B99-1,"nm")</f>
        <v>-0.11454975284762514</v>
      </c>
      <c r="D100" s="51">
        <f t="shared" ref="D100" si="196">+IFERROR(D99/C99-1,"nm")</f>
        <v>0.10266990291262146</v>
      </c>
      <c r="E100" s="51">
        <f t="shared" ref="E100" si="197">+IFERROR(E99/D99-1,"nm")</f>
        <v>0.1027955095751707</v>
      </c>
      <c r="F100" s="51">
        <f t="shared" ref="F100" si="198">+IFERROR(F99/E99-1,"nm")</f>
        <v>9.7804391217564124E-3</v>
      </c>
      <c r="G100" s="51">
        <f t="shared" ref="G100" si="199">+IFERROR(G99/F99-1,"nm")</f>
        <v>-4.2498517493575805E-2</v>
      </c>
      <c r="H100" s="51">
        <f t="shared" ref="H100" si="200">+IFERROR(H99/G99-1,"nm")</f>
        <v>6.8951279933938903E-2</v>
      </c>
      <c r="I100" s="51">
        <f>+IFERROR(I99/H99-1,"nm")</f>
        <v>0.12456546929316348</v>
      </c>
    </row>
    <row r="101" spans="1:9">
      <c r="A101" s="49" t="s">
        <v>114</v>
      </c>
      <c r="B101" s="3">
        <f>+Historicals!B120</f>
        <v>3093</v>
      </c>
      <c r="C101" s="3">
        <f>+Historicals!C120</f>
        <v>2930</v>
      </c>
      <c r="D101" s="3">
        <f>+Historicals!D120</f>
        <v>3285</v>
      </c>
      <c r="E101" s="3">
        <f>+Historicals!E120</f>
        <v>3575</v>
      </c>
      <c r="F101" s="3">
        <f>+Historicals!F120</f>
        <v>3622</v>
      </c>
      <c r="G101" s="3">
        <f>+Historicals!G120</f>
        <v>3449</v>
      </c>
      <c r="H101" s="3">
        <f>+Historicals!H120</f>
        <v>3659</v>
      </c>
      <c r="I101" s="3">
        <f>+Historicals!I120</f>
        <v>4111</v>
      </c>
    </row>
    <row r="102" spans="1:9">
      <c r="A102" s="48" t="s">
        <v>130</v>
      </c>
      <c r="B102" s="51" t="str">
        <f>+IFERROR(B101/A101-1,"nm")</f>
        <v>nm</v>
      </c>
      <c r="C102" s="51">
        <f t="shared" ref="C102" si="201">+IFERROR(C101/B101-1,"nm")</f>
        <v>-5.269964435822827E-2</v>
      </c>
      <c r="D102" s="51">
        <f t="shared" ref="D102" si="202">+IFERROR(D101/C101-1,"nm")</f>
        <v>0.12116040955631391</v>
      </c>
      <c r="E102" s="51">
        <f t="shared" ref="E102" si="203">+IFERROR(E101/D101-1,"nm")</f>
        <v>8.8280060882800715E-2</v>
      </c>
      <c r="F102" s="51">
        <f t="shared" ref="F102" si="204">+IFERROR(F101/E101-1,"nm")</f>
        <v>1.3146853146853044E-2</v>
      </c>
      <c r="G102" s="51">
        <f t="shared" ref="G102" si="205">+IFERROR(G101/F101-1,"nm")</f>
        <v>-4.7763666482606326E-2</v>
      </c>
      <c r="H102" s="51">
        <f t="shared" ref="H102" si="206">+IFERROR(H101/G101-1,"nm")</f>
        <v>6.0887213685126174E-2</v>
      </c>
      <c r="I102" s="51">
        <f>+IFERROR(I101/H101-1,"nm")</f>
        <v>0.12353101940420874</v>
      </c>
    </row>
    <row r="103" spans="1:9">
      <c r="A103" s="48" t="s">
        <v>138</v>
      </c>
      <c r="B103" s="51">
        <f>+Historicals!B261</f>
        <v>0</v>
      </c>
      <c r="C103" s="51">
        <f>+Historicals!C261</f>
        <v>0</v>
      </c>
      <c r="D103" s="51">
        <f>+Historicals!D261</f>
        <v>0</v>
      </c>
      <c r="E103" s="51">
        <f>+Historicals!E261</f>
        <v>0</v>
      </c>
      <c r="F103" s="51">
        <f>+Historicals!F261</f>
        <v>0</v>
      </c>
      <c r="G103" s="51">
        <f>+Historicals!G261</f>
        <v>0</v>
      </c>
      <c r="H103" s="51">
        <f>+Historicals!H261</f>
        <v>0</v>
      </c>
      <c r="I103" s="51">
        <f>+Historicals!I261</f>
        <v>0</v>
      </c>
    </row>
    <row r="104" spans="1:9">
      <c r="A104" s="48" t="s">
        <v>139</v>
      </c>
      <c r="B104" s="51" t="str">
        <f t="shared" ref="B104:H104" si="207">+IFERROR(B102-B103,"nm")</f>
        <v>nm</v>
      </c>
      <c r="C104" s="51">
        <f t="shared" si="207"/>
        <v>-5.269964435822827E-2</v>
      </c>
      <c r="D104" s="51">
        <f t="shared" si="207"/>
        <v>0.12116040955631391</v>
      </c>
      <c r="E104" s="51">
        <f t="shared" si="207"/>
        <v>8.8280060882800715E-2</v>
      </c>
      <c r="F104" s="51">
        <f t="shared" si="207"/>
        <v>1.3146853146853044E-2</v>
      </c>
      <c r="G104" s="51">
        <f t="shared" si="207"/>
        <v>-4.7763666482606326E-2</v>
      </c>
      <c r="H104" s="51">
        <f t="shared" si="207"/>
        <v>6.0887213685126174E-2</v>
      </c>
      <c r="I104" s="51">
        <f>+IFERROR(I102-I103,"nm")</f>
        <v>0.12353101940420874</v>
      </c>
    </row>
    <row r="105" spans="1:9">
      <c r="A105" s="49" t="s">
        <v>115</v>
      </c>
      <c r="B105" s="3">
        <f>+Historicals!B121</f>
        <v>1251</v>
      </c>
      <c r="C105" s="3">
        <f>+Historicals!C121</f>
        <v>1117</v>
      </c>
      <c r="D105" s="3">
        <f>+Historicals!D121</f>
        <v>1185</v>
      </c>
      <c r="E105" s="3">
        <f>+Historicals!E121</f>
        <v>1347</v>
      </c>
      <c r="F105" s="3">
        <f>+Historicals!F121</f>
        <v>1395</v>
      </c>
      <c r="G105" s="3">
        <f>+Historicals!G121</f>
        <v>1365</v>
      </c>
      <c r="H105" s="3">
        <f>+Historicals!H121</f>
        <v>1494</v>
      </c>
      <c r="I105" s="3">
        <f>+Historicals!I121</f>
        <v>1610</v>
      </c>
    </row>
    <row r="106" spans="1:9">
      <c r="A106" s="48" t="s">
        <v>130</v>
      </c>
      <c r="B106" s="51" t="str">
        <f>+IFERROR(B105/A105-1,"nm")</f>
        <v>nm</v>
      </c>
      <c r="C106" s="51">
        <f t="shared" ref="C106" si="208">+IFERROR(C105/B105-1,"nm")</f>
        <v>-0.10711430855315751</v>
      </c>
      <c r="D106" s="51">
        <f t="shared" ref="D106" si="209">+IFERROR(D105/C105-1,"nm")</f>
        <v>6.0877350044762801E-2</v>
      </c>
      <c r="E106" s="51">
        <f t="shared" ref="E106" si="210">+IFERROR(E105/D105-1,"nm")</f>
        <v>0.13670886075949373</v>
      </c>
      <c r="F106" s="51">
        <f t="shared" ref="F106" si="211">+IFERROR(F105/E105-1,"nm")</f>
        <v>3.563474387527843E-2</v>
      </c>
      <c r="G106" s="51">
        <f t="shared" ref="G106" si="212">+IFERROR(G105/F105-1,"nm")</f>
        <v>-2.1505376344086002E-2</v>
      </c>
      <c r="H106" s="51">
        <f t="shared" ref="H106" si="213">+IFERROR(H105/G105-1,"nm")</f>
        <v>9.4505494505494614E-2</v>
      </c>
      <c r="I106" s="51">
        <f>+IFERROR(I105/H105-1,"nm")</f>
        <v>7.7643908969210251E-2</v>
      </c>
    </row>
    <row r="107" spans="1:9">
      <c r="A107" s="48" t="s">
        <v>138</v>
      </c>
      <c r="B107" s="51">
        <f>+Historicals!B265</f>
        <v>0</v>
      </c>
      <c r="C107" s="51">
        <f>+Historicals!C265</f>
        <v>0</v>
      </c>
      <c r="D107" s="51">
        <f>+Historicals!D265</f>
        <v>0</v>
      </c>
      <c r="E107" s="51">
        <f>+Historicals!E265</f>
        <v>0</v>
      </c>
      <c r="F107" s="51">
        <f>+Historicals!F265</f>
        <v>0</v>
      </c>
      <c r="G107" s="51">
        <f>+Historicals!G265</f>
        <v>0</v>
      </c>
      <c r="H107" s="51">
        <f>+Historicals!H265</f>
        <v>0</v>
      </c>
      <c r="I107" s="51">
        <f>+Historicals!I265</f>
        <v>0</v>
      </c>
    </row>
    <row r="108" spans="1:9">
      <c r="A108" s="48" t="s">
        <v>139</v>
      </c>
      <c r="B108" s="51" t="str">
        <f t="shared" ref="B108:H108" si="214">+IFERROR(B106-B107,"nm")</f>
        <v>nm</v>
      </c>
      <c r="C108" s="51">
        <f t="shared" si="214"/>
        <v>-0.10711430855315751</v>
      </c>
      <c r="D108" s="51">
        <f t="shared" si="214"/>
        <v>6.0877350044762801E-2</v>
      </c>
      <c r="E108" s="51">
        <f t="shared" si="214"/>
        <v>0.13670886075949373</v>
      </c>
      <c r="F108" s="51">
        <f t="shared" si="214"/>
        <v>3.563474387527843E-2</v>
      </c>
      <c r="G108" s="51">
        <f t="shared" si="214"/>
        <v>-2.1505376344086002E-2</v>
      </c>
      <c r="H108" s="51">
        <f t="shared" si="214"/>
        <v>9.4505494505494614E-2</v>
      </c>
      <c r="I108" s="51">
        <f>+IFERROR(I106-I107,"nm")</f>
        <v>7.7643908969210251E-2</v>
      </c>
    </row>
    <row r="109" spans="1:9">
      <c r="A109" s="49" t="s">
        <v>116</v>
      </c>
      <c r="B109" s="3">
        <f>+Historicals!B122</f>
        <v>309</v>
      </c>
      <c r="C109" s="3">
        <f>+Historicals!C123</f>
        <v>73</v>
      </c>
      <c r="D109" s="3">
        <f>+Historicals!D123</f>
        <v>73</v>
      </c>
      <c r="E109" s="3">
        <f>+Historicals!E123</f>
        <v>88</v>
      </c>
      <c r="F109" s="3">
        <f>+Historicals!F123</f>
        <v>42</v>
      </c>
      <c r="G109" s="3">
        <f>+Historicals!G123</f>
        <v>30</v>
      </c>
      <c r="H109" s="3">
        <f>+Historicals!H123</f>
        <v>25</v>
      </c>
      <c r="I109" s="3">
        <f>+Historicals!I123</f>
        <v>102</v>
      </c>
    </row>
    <row r="110" spans="1:9">
      <c r="A110" s="48" t="s">
        <v>130</v>
      </c>
      <c r="B110" s="51" t="str">
        <f>+IFERROR(B109/A109-1,"nm")</f>
        <v>nm</v>
      </c>
      <c r="C110" s="51">
        <f t="shared" ref="C110" si="215">+IFERROR(C109/B109-1,"nm")</f>
        <v>-0.7637540453074434</v>
      </c>
      <c r="D110" s="51">
        <f t="shared" ref="D110" si="216">+IFERROR(D109/C109-1,"nm")</f>
        <v>0</v>
      </c>
      <c r="E110" s="51">
        <f t="shared" ref="E110" si="217">+IFERROR(E109/D109-1,"nm")</f>
        <v>0.20547945205479445</v>
      </c>
      <c r="F110" s="51">
        <f t="shared" ref="F110" si="218">+IFERROR(F109/E109-1,"nm")</f>
        <v>-0.52272727272727271</v>
      </c>
      <c r="G110" s="51">
        <f t="shared" ref="G110" si="219">+IFERROR(G109/F109-1,"nm")</f>
        <v>-0.2857142857142857</v>
      </c>
      <c r="H110" s="51">
        <f t="shared" ref="H110" si="220">+IFERROR(H109/G109-1,"nm")</f>
        <v>-0.16666666666666663</v>
      </c>
      <c r="I110" s="51">
        <f>+IFERROR(I109/H109-1,"nm")</f>
        <v>3.08</v>
      </c>
    </row>
    <row r="111" spans="1:9">
      <c r="A111" s="48" t="s">
        <v>138</v>
      </c>
      <c r="B111" s="51">
        <f>+Historicals!B263</f>
        <v>0</v>
      </c>
      <c r="C111" s="51">
        <f>+Historicals!C263</f>
        <v>0</v>
      </c>
      <c r="D111" s="51">
        <f>+Historicals!D263</f>
        <v>0</v>
      </c>
      <c r="E111" s="51">
        <f>+Historicals!E263</f>
        <v>0</v>
      </c>
      <c r="F111" s="51">
        <f>+Historicals!F263</f>
        <v>0</v>
      </c>
      <c r="G111" s="51">
        <f>+Historicals!G263</f>
        <v>0</v>
      </c>
      <c r="H111" s="51">
        <f>+Historicals!H263</f>
        <v>0</v>
      </c>
      <c r="I111" s="51">
        <f>+Historicals!I263</f>
        <v>0</v>
      </c>
    </row>
    <row r="112" spans="1:9">
      <c r="A112" s="48" t="s">
        <v>139</v>
      </c>
      <c r="B112" s="51" t="str">
        <f t="shared" ref="B112:H112" si="221">+IFERROR(B110-B111,"nm")</f>
        <v>nm</v>
      </c>
      <c r="C112" s="51">
        <f t="shared" si="221"/>
        <v>-0.7637540453074434</v>
      </c>
      <c r="D112" s="51">
        <f t="shared" si="221"/>
        <v>0</v>
      </c>
      <c r="E112" s="51">
        <f t="shared" si="221"/>
        <v>0.20547945205479445</v>
      </c>
      <c r="F112" s="51">
        <f t="shared" si="221"/>
        <v>-0.52272727272727271</v>
      </c>
      <c r="G112" s="51">
        <f t="shared" si="221"/>
        <v>-0.2857142857142857</v>
      </c>
      <c r="H112" s="51">
        <f t="shared" si="221"/>
        <v>-0.16666666666666663</v>
      </c>
      <c r="I112" s="51">
        <f>+IFERROR(I110-I111,"nm")</f>
        <v>3.08</v>
      </c>
    </row>
    <row r="113" spans="1:10">
      <c r="A113" s="9" t="s">
        <v>131</v>
      </c>
      <c r="B113" s="52">
        <f t="shared" ref="B113:H113" si="222">+B119+B116</f>
        <v>967</v>
      </c>
      <c r="C113" s="52">
        <f t="shared" si="222"/>
        <v>1044</v>
      </c>
      <c r="D113" s="52">
        <f t="shared" si="222"/>
        <v>1034</v>
      </c>
      <c r="E113" s="52">
        <f t="shared" si="222"/>
        <v>1244</v>
      </c>
      <c r="F113" s="52">
        <f t="shared" si="222"/>
        <v>1376</v>
      </c>
      <c r="G113" s="52">
        <f t="shared" si="222"/>
        <v>1230</v>
      </c>
      <c r="H113" s="52">
        <f t="shared" si="222"/>
        <v>1573</v>
      </c>
      <c r="I113" s="52">
        <f>+I119+I116</f>
        <v>1938</v>
      </c>
    </row>
    <row r="114" spans="1:10">
      <c r="A114" s="50" t="s">
        <v>130</v>
      </c>
      <c r="B114" s="51" t="str">
        <f>+IFERROR(B113/A113-1,"nm")</f>
        <v>nm</v>
      </c>
      <c r="C114" s="51">
        <f t="shared" ref="C114" si="223">+IFERROR(C113/B113-1,"nm")</f>
        <v>7.962771458117901E-2</v>
      </c>
      <c r="D114" s="51">
        <f t="shared" ref="D114" si="224">+IFERROR(D113/C113-1,"nm")</f>
        <v>-9.5785440613026518E-3</v>
      </c>
      <c r="E114" s="51">
        <f t="shared" ref="E114" si="225">+IFERROR(E113/D113-1,"nm")</f>
        <v>0.20309477756286265</v>
      </c>
      <c r="F114" s="51">
        <f t="shared" ref="F114" si="226">+IFERROR(F113/E113-1,"nm")</f>
        <v>0.10610932475884249</v>
      </c>
      <c r="G114" s="51">
        <f t="shared" ref="G114" si="227">+IFERROR(G113/F113-1,"nm")</f>
        <v>-0.10610465116279066</v>
      </c>
      <c r="H114" s="51">
        <f t="shared" ref="H114" si="228">+IFERROR(H113/G113-1,"nm")</f>
        <v>0.27886178861788613</v>
      </c>
      <c r="I114" s="51">
        <f>+IFERROR(I113/H113-1,"nm")</f>
        <v>0.23204068658614108</v>
      </c>
    </row>
    <row r="115" spans="1:10">
      <c r="A115" s="50" t="s">
        <v>132</v>
      </c>
      <c r="B115" s="51">
        <f>+IFERROR(B113/B$99,"nm")</f>
        <v>0.20782290995056951</v>
      </c>
      <c r="C115" s="51">
        <f t="shared" ref="C115:I115" si="229">+IFERROR(C113/C$99,"nm")</f>
        <v>0.25339805825242717</v>
      </c>
      <c r="D115" s="51">
        <f t="shared" si="229"/>
        <v>0.22760290556900725</v>
      </c>
      <c r="E115" s="51">
        <f t="shared" si="229"/>
        <v>0.24830339321357286</v>
      </c>
      <c r="F115" s="51">
        <f t="shared" si="229"/>
        <v>0.27199051195888513</v>
      </c>
      <c r="G115" s="51">
        <f t="shared" si="229"/>
        <v>0.25392237819983482</v>
      </c>
      <c r="H115" s="51">
        <f t="shared" si="229"/>
        <v>0.30378524526844342</v>
      </c>
      <c r="I115" s="51">
        <f t="shared" si="229"/>
        <v>0.33281813498196805</v>
      </c>
    </row>
    <row r="116" spans="1:10">
      <c r="A116" s="9" t="s">
        <v>133</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row>
    <row r="117" spans="1:10">
      <c r="A117" s="50" t="s">
        <v>130</v>
      </c>
      <c r="B117" s="51" t="str">
        <f>+IFERROR(B116/A116-1,"nm")</f>
        <v>nm</v>
      </c>
      <c r="C117" s="51">
        <f t="shared" ref="C117" si="230">+IFERROR(C116/B116-1,"nm")</f>
        <v>-0.1428571428571429</v>
      </c>
      <c r="D117" s="51">
        <f t="shared" ref="D117" si="231">+IFERROR(D116/C116-1,"nm")</f>
        <v>0.28571428571428581</v>
      </c>
      <c r="E117" s="51">
        <f t="shared" ref="E117" si="232">+IFERROR(E116/D116-1,"nm")</f>
        <v>1.8518518518518601E-2</v>
      </c>
      <c r="F117" s="51">
        <f t="shared" ref="F117" si="233">+IFERROR(F116/E116-1,"nm")</f>
        <v>-3.6363636363636376E-2</v>
      </c>
      <c r="G117" s="51">
        <f t="shared" ref="G117" si="234">+IFERROR(G116/F116-1,"nm")</f>
        <v>-0.13207547169811318</v>
      </c>
      <c r="H117" s="51">
        <f t="shared" ref="H117" si="235">+IFERROR(H116/G116-1,"nm")</f>
        <v>-6.5217391304347783E-2</v>
      </c>
      <c r="I117" s="51">
        <f>+IFERROR(I116/H116-1,"nm")</f>
        <v>-2.3255813953488413E-2</v>
      </c>
    </row>
    <row r="118" spans="1:10">
      <c r="A118" s="50" t="s">
        <v>134</v>
      </c>
      <c r="B118" s="51">
        <f>+IFERROR(B116/B$99,"nm")</f>
        <v>1.053084031807436E-2</v>
      </c>
      <c r="C118" s="51">
        <f t="shared" ref="C118:I118" si="236">+IFERROR(C116/C$99,"nm")</f>
        <v>1.0194174757281554E-2</v>
      </c>
      <c r="D118" s="51">
        <f t="shared" si="236"/>
        <v>1.1886418666079684E-2</v>
      </c>
      <c r="E118" s="51">
        <f t="shared" si="236"/>
        <v>1.0978043912175649E-2</v>
      </c>
      <c r="F118" s="51">
        <f t="shared" si="236"/>
        <v>1.0476378730974501E-2</v>
      </c>
      <c r="G118" s="51">
        <f t="shared" si="236"/>
        <v>9.4962840627580512E-3</v>
      </c>
      <c r="H118" s="51">
        <f t="shared" si="236"/>
        <v>8.3043646195442248E-3</v>
      </c>
      <c r="I118" s="51">
        <f t="shared" si="236"/>
        <v>7.2127769191138585E-3</v>
      </c>
    </row>
    <row r="119" spans="1:10">
      <c r="A119" s="9" t="s">
        <v>135</v>
      </c>
      <c r="B119" s="9">
        <f>+Historicals!B137</f>
        <v>918</v>
      </c>
      <c r="C119" s="9">
        <f>+Historicals!C137</f>
        <v>1002</v>
      </c>
      <c r="D119" s="9">
        <f>+Historicals!D137</f>
        <v>980</v>
      </c>
      <c r="E119" s="9">
        <f>+Historicals!E137</f>
        <v>1189</v>
      </c>
      <c r="F119" s="9">
        <f>+Historicals!F137</f>
        <v>1323</v>
      </c>
      <c r="G119" s="9">
        <f>+Historicals!G137</f>
        <v>1184</v>
      </c>
      <c r="H119" s="9">
        <f>+Historicals!H137</f>
        <v>1530</v>
      </c>
      <c r="I119" s="9">
        <f>+Historicals!I137</f>
        <v>1896</v>
      </c>
    </row>
    <row r="120" spans="1:10">
      <c r="A120" s="50" t="s">
        <v>130</v>
      </c>
      <c r="B120" s="51" t="str">
        <f>+IFERROR(B119/A119-1,"nm")</f>
        <v>nm</v>
      </c>
      <c r="C120" s="51">
        <f t="shared" ref="C120" si="237">+IFERROR(C119/B119-1,"nm")</f>
        <v>9.1503267973856106E-2</v>
      </c>
      <c r="D120" s="51">
        <f t="shared" ref="D120" si="238">+IFERROR(D119/C119-1,"nm")</f>
        <v>-2.1956087824351322E-2</v>
      </c>
      <c r="E120" s="51">
        <f t="shared" ref="E120" si="239">+IFERROR(E119/D119-1,"nm")</f>
        <v>0.21326530612244898</v>
      </c>
      <c r="F120" s="51">
        <f t="shared" ref="F120" si="240">+IFERROR(F119/E119-1,"nm")</f>
        <v>0.11269974768713209</v>
      </c>
      <c r="G120" s="51">
        <f t="shared" ref="G120" si="241">+IFERROR(G119/F119-1,"nm")</f>
        <v>-0.1050642479213908</v>
      </c>
      <c r="H120" s="51">
        <f t="shared" ref="H120" si="242">+IFERROR(H119/G119-1,"nm")</f>
        <v>0.29222972972972983</v>
      </c>
      <c r="I120" s="51">
        <f>+IFERROR(I119/H119-1,"nm")</f>
        <v>0.23921568627450984</v>
      </c>
    </row>
    <row r="121" spans="1:10">
      <c r="A121" s="50" t="s">
        <v>132</v>
      </c>
      <c r="B121" s="51">
        <f>+IFERROR(B119/B$99,"nm")</f>
        <v>0.19729206963249515</v>
      </c>
      <c r="C121" s="51">
        <f t="shared" ref="C121:I121" si="243">+IFERROR(C119/C$99,"nm")</f>
        <v>0.24320388349514563</v>
      </c>
      <c r="D121" s="51">
        <f t="shared" si="243"/>
        <v>0.21571648690292758</v>
      </c>
      <c r="E121" s="51">
        <f t="shared" si="243"/>
        <v>0.2373253493013972</v>
      </c>
      <c r="F121" s="51">
        <f t="shared" si="243"/>
        <v>0.26151413322791067</v>
      </c>
      <c r="G121" s="51">
        <f t="shared" si="243"/>
        <v>0.2444260941370768</v>
      </c>
      <c r="H121" s="51">
        <f t="shared" si="243"/>
        <v>0.29548088064889921</v>
      </c>
      <c r="I121" s="51">
        <f t="shared" si="243"/>
        <v>0.32560535806285418</v>
      </c>
    </row>
    <row r="122" spans="1:10">
      <c r="A122" s="9" t="s">
        <v>136</v>
      </c>
      <c r="B122" s="9">
        <f>+Historicals!B148</f>
        <v>308</v>
      </c>
      <c r="C122" s="9">
        <f>+Historicals!C148</f>
        <v>332</v>
      </c>
      <c r="D122" s="9">
        <f>+Historicals!D148</f>
        <v>340</v>
      </c>
      <c r="E122" s="9">
        <f>+Historicals!E148</f>
        <v>339</v>
      </c>
      <c r="F122" s="9">
        <f>+Historicals!F148</f>
        <v>326</v>
      </c>
      <c r="G122" s="9">
        <f>+Historicals!G148</f>
        <v>296</v>
      </c>
      <c r="H122" s="9">
        <f>+Historicals!H148</f>
        <v>304</v>
      </c>
      <c r="I122" s="9">
        <f>+Historicals!I148</f>
        <v>274</v>
      </c>
      <c r="J122" s="9">
        <f>+Historicals!J169</f>
        <v>0</v>
      </c>
    </row>
    <row r="123" spans="1:10">
      <c r="A123" s="50" t="s">
        <v>130</v>
      </c>
      <c r="B123" s="51" t="str">
        <f>+IFERROR(B122/A122-1,"nm")</f>
        <v>nm</v>
      </c>
      <c r="C123" s="51">
        <f t="shared" ref="C123" si="244">+IFERROR(C122/B122-1,"nm")</f>
        <v>7.7922077922077948E-2</v>
      </c>
      <c r="D123" s="51">
        <f t="shared" ref="D123" si="245">+IFERROR(D122/C122-1,"nm")</f>
        <v>2.4096385542168752E-2</v>
      </c>
      <c r="E123" s="51">
        <f t="shared" ref="E123" si="246">+IFERROR(E122/D122-1,"nm")</f>
        <v>-2.9411764705882248E-3</v>
      </c>
      <c r="F123" s="51">
        <f t="shared" ref="F123" si="247">+IFERROR(F122/E122-1,"nm")</f>
        <v>-3.8348082595870192E-2</v>
      </c>
      <c r="G123" s="51">
        <f t="shared" ref="G123" si="248">+IFERROR(G122/F122-1,"nm")</f>
        <v>-9.2024539877300637E-2</v>
      </c>
      <c r="H123" s="51">
        <f t="shared" ref="H123" si="249">+IFERROR(H122/G122-1,"nm")</f>
        <v>2.7027027027026973E-2</v>
      </c>
      <c r="I123" s="51">
        <f>+IFERROR(I122/H122-1,"nm")</f>
        <v>-9.8684210526315819E-2</v>
      </c>
    </row>
    <row r="124" spans="1:10">
      <c r="A124" s="50" t="s">
        <v>134</v>
      </c>
      <c r="B124" s="51">
        <f>+IFERROR(B122/B$99,"nm")</f>
        <v>6.6193853427895979E-2</v>
      </c>
      <c r="C124" s="51">
        <f t="shared" ref="C124:I124" si="250">+IFERROR(C122/C$99,"nm")</f>
        <v>8.058252427184466E-2</v>
      </c>
      <c r="D124" s="51">
        <f t="shared" si="250"/>
        <v>7.4840413823464666E-2</v>
      </c>
      <c r="E124" s="51">
        <f t="shared" si="250"/>
        <v>6.7664670658682632E-2</v>
      </c>
      <c r="F124" s="51">
        <f t="shared" si="250"/>
        <v>6.4439612571654481E-2</v>
      </c>
      <c r="G124" s="51">
        <f t="shared" si="250"/>
        <v>6.1106523534269201E-2</v>
      </c>
      <c r="H124" s="51">
        <f t="shared" si="250"/>
        <v>5.8709926612591737E-2</v>
      </c>
      <c r="I124" s="51">
        <f t="shared" si="250"/>
        <v>4.7054782758028504E-2</v>
      </c>
    </row>
    <row r="125" spans="1:10" s="81" customFormat="1">
      <c r="A125" s="80" t="s">
        <v>105</v>
      </c>
    </row>
    <row r="126" spans="1:10">
      <c r="A126" s="9" t="s">
        <v>137</v>
      </c>
      <c r="B126" s="9">
        <f>+B128+B132+B136</f>
        <v>1982</v>
      </c>
      <c r="C126" s="9">
        <f t="shared" ref="C126:I126" si="251">+C128+C132+C136</f>
        <v>1955</v>
      </c>
      <c r="D126" s="9">
        <f t="shared" si="251"/>
        <v>2042</v>
      </c>
      <c r="E126" s="9">
        <f t="shared" si="251"/>
        <v>1783</v>
      </c>
      <c r="F126" s="9">
        <f t="shared" si="251"/>
        <v>1800</v>
      </c>
      <c r="G126" s="9">
        <f t="shared" si="251"/>
        <v>1756</v>
      </c>
      <c r="H126" s="9">
        <f t="shared" si="251"/>
        <v>2119</v>
      </c>
      <c r="I126" s="9">
        <f t="shared" si="251"/>
        <v>2223</v>
      </c>
    </row>
    <row r="127" spans="1:10">
      <c r="A127" s="48" t="s">
        <v>130</v>
      </c>
      <c r="B127" s="51" t="str">
        <f>+IFERROR(B126/A126-1,"nm")</f>
        <v>nm</v>
      </c>
      <c r="C127" s="51">
        <f t="shared" ref="C127" si="252">+IFERROR(C126/B126-1,"nm")</f>
        <v>-1.3622603430877955E-2</v>
      </c>
      <c r="D127" s="51">
        <f t="shared" ref="D127" si="253">+IFERROR(D126/C126-1,"nm")</f>
        <v>4.4501278772378416E-2</v>
      </c>
      <c r="E127" s="51">
        <f t="shared" ref="E127" si="254">+IFERROR(E126/D126-1,"nm")</f>
        <v>-0.12683643486777674</v>
      </c>
      <c r="F127" s="51">
        <f t="shared" ref="F127" si="255">+IFERROR(F126/E126-1,"nm")</f>
        <v>9.534492428491248E-3</v>
      </c>
      <c r="G127" s="51">
        <f t="shared" ref="G127" si="256">+IFERROR(G126/F126-1,"nm")</f>
        <v>-2.4444444444444491E-2</v>
      </c>
      <c r="H127" s="51">
        <f t="shared" ref="H127" si="257">+IFERROR(H126/G126-1,"nm")</f>
        <v>0.20671981776765369</v>
      </c>
      <c r="I127" s="51">
        <f>+IFERROR(I126/H126-1,"nm")</f>
        <v>4.9079754601226933E-2</v>
      </c>
    </row>
    <row r="128" spans="1:10">
      <c r="A128" s="49" t="s">
        <v>114</v>
      </c>
      <c r="B128" s="3">
        <f>+Historicals!B126</f>
        <v>1982</v>
      </c>
      <c r="C128" s="3">
        <f>+Historicals!C126</f>
        <v>1955</v>
      </c>
      <c r="D128" s="3">
        <f>+Historicals!D126</f>
        <v>2042</v>
      </c>
      <c r="E128" s="3">
        <f>+Historicals!E126</f>
        <v>1611</v>
      </c>
      <c r="F128" s="3">
        <f>+Historicals!F126</f>
        <v>1658</v>
      </c>
      <c r="G128" s="3">
        <f>+Historicals!G126</f>
        <v>1642</v>
      </c>
      <c r="H128" s="3">
        <f>+Historicals!H126</f>
        <v>1986</v>
      </c>
      <c r="I128" s="3">
        <f>+Historicals!I126</f>
        <v>2094</v>
      </c>
    </row>
    <row r="129" spans="1:9">
      <c r="A129" s="48" t="s">
        <v>130</v>
      </c>
      <c r="B129" s="51" t="str">
        <f>+IFERROR(B128/A128-1,"nm")</f>
        <v>nm</v>
      </c>
      <c r="C129" s="51">
        <f t="shared" ref="C129" si="258">+IFERROR(C128/B128-1,"nm")</f>
        <v>-1.3622603430877955E-2</v>
      </c>
      <c r="D129" s="51">
        <f t="shared" ref="D129" si="259">+IFERROR(D128/C128-1,"nm")</f>
        <v>4.4501278772378416E-2</v>
      </c>
      <c r="E129" s="51">
        <f t="shared" ref="E129" si="260">+IFERROR(E128/D128-1,"nm")</f>
        <v>-0.21106758080313415</v>
      </c>
      <c r="F129" s="51">
        <f t="shared" ref="F129" si="261">+IFERROR(F128/E128-1,"nm")</f>
        <v>2.9174425822470429E-2</v>
      </c>
      <c r="G129" s="51">
        <f t="shared" ref="G129" si="262">+IFERROR(G128/F128-1,"nm")</f>
        <v>-9.6501809408926498E-3</v>
      </c>
      <c r="H129" s="51">
        <f t="shared" ref="H129" si="263">+IFERROR(H128/G128-1,"nm")</f>
        <v>0.2095006090133984</v>
      </c>
      <c r="I129" s="51">
        <f>+IFERROR(I128/H128-1,"nm")</f>
        <v>5.4380664652567967E-2</v>
      </c>
    </row>
    <row r="130" spans="1:9">
      <c r="A130" s="48" t="s">
        <v>138</v>
      </c>
      <c r="B130" s="51">
        <f>+Historicals!B288</f>
        <v>0</v>
      </c>
      <c r="C130" s="51">
        <f>+Historicals!C288</f>
        <v>0</v>
      </c>
      <c r="D130" s="51">
        <f>+Historicals!D288</f>
        <v>0</v>
      </c>
      <c r="E130" s="51">
        <f>+Historicals!E288</f>
        <v>0</v>
      </c>
      <c r="F130" s="51">
        <f>+Historicals!F288</f>
        <v>0</v>
      </c>
      <c r="G130" s="51">
        <f>+Historicals!G288</f>
        <v>0</v>
      </c>
      <c r="H130" s="51">
        <f>+Historicals!H288</f>
        <v>0</v>
      </c>
      <c r="I130" s="51">
        <f>+Historicals!I288</f>
        <v>0</v>
      </c>
    </row>
    <row r="131" spans="1:9">
      <c r="A131" s="48" t="s">
        <v>139</v>
      </c>
      <c r="B131" s="51" t="str">
        <f t="shared" ref="B131:H131" si="264">+IFERROR(B129-B130,"nm")</f>
        <v>nm</v>
      </c>
      <c r="C131" s="51">
        <f t="shared" si="264"/>
        <v>-1.3622603430877955E-2</v>
      </c>
      <c r="D131" s="51">
        <f t="shared" si="264"/>
        <v>4.4501278772378416E-2</v>
      </c>
      <c r="E131" s="51">
        <f t="shared" si="264"/>
        <v>-0.21106758080313415</v>
      </c>
      <c r="F131" s="51">
        <f t="shared" si="264"/>
        <v>2.9174425822470429E-2</v>
      </c>
      <c r="G131" s="51">
        <f t="shared" si="264"/>
        <v>-9.6501809408926498E-3</v>
      </c>
      <c r="H131" s="51">
        <f t="shared" si="264"/>
        <v>0.2095006090133984</v>
      </c>
      <c r="I131" s="51">
        <f>+IFERROR(I129-I130,"nm")</f>
        <v>5.4380664652567967E-2</v>
      </c>
    </row>
    <row r="132" spans="1:9">
      <c r="A132" s="49" t="s">
        <v>115</v>
      </c>
      <c r="B132" s="3">
        <f>+Historicals!B127</f>
        <v>0</v>
      </c>
      <c r="C132" s="3">
        <f>+Historicals!C127</f>
        <v>0</v>
      </c>
      <c r="D132" s="3">
        <f>+Historicals!D127</f>
        <v>0</v>
      </c>
      <c r="E132" s="3">
        <f>+Historicals!E127</f>
        <v>144</v>
      </c>
      <c r="F132" s="3">
        <f>+Historicals!F127</f>
        <v>118</v>
      </c>
      <c r="G132" s="3">
        <f>+Historicals!G127</f>
        <v>89</v>
      </c>
      <c r="H132" s="3">
        <f>+Historicals!H127</f>
        <v>104</v>
      </c>
      <c r="I132" s="3">
        <f>+Historicals!I127</f>
        <v>103</v>
      </c>
    </row>
    <row r="133" spans="1:9">
      <c r="A133" s="48" t="s">
        <v>130</v>
      </c>
      <c r="B133" s="51" t="str">
        <f>+IFERROR(B132/A132-1,"nm")</f>
        <v>nm</v>
      </c>
      <c r="C133" s="51" t="str">
        <f t="shared" ref="C133" si="265">+IFERROR(C132/B132-1,"nm")</f>
        <v>nm</v>
      </c>
      <c r="D133" s="51" t="str">
        <f t="shared" ref="D133" si="266">+IFERROR(D132/C132-1,"nm")</f>
        <v>nm</v>
      </c>
      <c r="E133" s="51" t="str">
        <f t="shared" ref="E133" si="267">+IFERROR(E132/D132-1,"nm")</f>
        <v>nm</v>
      </c>
      <c r="F133" s="51">
        <f t="shared" ref="F133" si="268">+IFERROR(F132/E132-1,"nm")</f>
        <v>-0.18055555555555558</v>
      </c>
      <c r="G133" s="51">
        <f t="shared" ref="G133" si="269">+IFERROR(G132/F132-1,"nm")</f>
        <v>-0.24576271186440679</v>
      </c>
      <c r="H133" s="51">
        <f t="shared" ref="H133" si="270">+IFERROR(H132/G132-1,"nm")</f>
        <v>0.1685393258426966</v>
      </c>
      <c r="I133" s="51">
        <f>+IFERROR(I132/H132-1,"nm")</f>
        <v>-9.6153846153845812E-3</v>
      </c>
    </row>
    <row r="134" spans="1:9">
      <c r="A134" s="48" t="s">
        <v>138</v>
      </c>
      <c r="B134" s="51">
        <f>+Historicals!B292</f>
        <v>0</v>
      </c>
      <c r="C134" s="51">
        <f>+Historicals!C292</f>
        <v>0</v>
      </c>
      <c r="D134" s="51">
        <f>+Historicals!D292</f>
        <v>0</v>
      </c>
      <c r="E134" s="51">
        <f>+Historicals!E292</f>
        <v>0</v>
      </c>
      <c r="F134" s="51">
        <f>+Historicals!F292</f>
        <v>0</v>
      </c>
      <c r="G134" s="51">
        <f>+Historicals!G292</f>
        <v>0</v>
      </c>
      <c r="H134" s="51">
        <f>+Historicals!H292</f>
        <v>0</v>
      </c>
      <c r="I134" s="51">
        <f>+Historicals!I292</f>
        <v>0</v>
      </c>
    </row>
    <row r="135" spans="1:9">
      <c r="A135" s="48" t="s">
        <v>139</v>
      </c>
      <c r="B135" s="51" t="str">
        <f t="shared" ref="B135:H135" si="271">+IFERROR(B133-B134,"nm")</f>
        <v>nm</v>
      </c>
      <c r="C135" s="51" t="str">
        <f t="shared" si="271"/>
        <v>nm</v>
      </c>
      <c r="D135" s="51" t="str">
        <f t="shared" si="271"/>
        <v>nm</v>
      </c>
      <c r="E135" s="51" t="str">
        <f t="shared" si="271"/>
        <v>nm</v>
      </c>
      <c r="F135" s="51">
        <f t="shared" si="271"/>
        <v>-0.18055555555555558</v>
      </c>
      <c r="G135" s="51">
        <f t="shared" si="271"/>
        <v>-0.24576271186440679</v>
      </c>
      <c r="H135" s="51">
        <f t="shared" si="271"/>
        <v>0.1685393258426966</v>
      </c>
      <c r="I135" s="51">
        <f>+IFERROR(I133-I134,"nm")</f>
        <v>-9.6153846153845812E-3</v>
      </c>
    </row>
    <row r="136" spans="1:9">
      <c r="A136" s="49" t="s">
        <v>116</v>
      </c>
      <c r="B136" s="3">
        <f>+Historicals!B128</f>
        <v>0</v>
      </c>
      <c r="C136" s="3">
        <f>+Historicals!C128</f>
        <v>0</v>
      </c>
      <c r="D136" s="3">
        <f>+Historicals!D128</f>
        <v>0</v>
      </c>
      <c r="E136" s="3">
        <f>+Historicals!E128</f>
        <v>28</v>
      </c>
      <c r="F136" s="3">
        <f>+Historicals!F128</f>
        <v>24</v>
      </c>
      <c r="G136" s="3">
        <f>+Historicals!G128</f>
        <v>25</v>
      </c>
      <c r="H136" s="3">
        <f>+Historicals!H128</f>
        <v>29</v>
      </c>
      <c r="I136" s="3">
        <f>+Historicals!I128</f>
        <v>26</v>
      </c>
    </row>
    <row r="137" spans="1:9">
      <c r="A137" s="48" t="s">
        <v>130</v>
      </c>
      <c r="B137" s="51" t="str">
        <f>+IFERROR(B136/A136-1,"nm")</f>
        <v>nm</v>
      </c>
      <c r="C137" s="51" t="str">
        <f t="shared" ref="C137" si="272">+IFERROR(C136/B136-1,"nm")</f>
        <v>nm</v>
      </c>
      <c r="D137" s="51" t="str">
        <f t="shared" ref="D137" si="273">+IFERROR(D136/C136-1,"nm")</f>
        <v>nm</v>
      </c>
      <c r="E137" s="51" t="str">
        <f t="shared" ref="E137" si="274">+IFERROR(E136/D136-1,"nm")</f>
        <v>nm</v>
      </c>
      <c r="F137" s="51">
        <f t="shared" ref="F137" si="275">+IFERROR(F136/E136-1,"nm")</f>
        <v>-0.1428571428571429</v>
      </c>
      <c r="G137" s="51">
        <f t="shared" ref="G137" si="276">+IFERROR(G136/F136-1,"nm")</f>
        <v>4.1666666666666741E-2</v>
      </c>
      <c r="H137" s="51">
        <f t="shared" ref="H137" si="277">+IFERROR(H136/G136-1,"nm")</f>
        <v>0.15999999999999992</v>
      </c>
      <c r="I137" s="51">
        <f>+IFERROR(I136/H136-1,"nm")</f>
        <v>-0.10344827586206895</v>
      </c>
    </row>
    <row r="138" spans="1:9">
      <c r="A138" s="48" t="s">
        <v>138</v>
      </c>
      <c r="B138" s="51">
        <f>+Historicals!B290</f>
        <v>0</v>
      </c>
      <c r="C138" s="51">
        <f>+Historicals!C290</f>
        <v>0</v>
      </c>
      <c r="D138" s="51">
        <f>+Historicals!D290</f>
        <v>0</v>
      </c>
      <c r="E138" s="51">
        <f>+Historicals!E290</f>
        <v>0</v>
      </c>
      <c r="F138" s="51">
        <f>+Historicals!F290</f>
        <v>0</v>
      </c>
      <c r="G138" s="51">
        <f>+Historicals!G290</f>
        <v>0</v>
      </c>
      <c r="H138" s="51">
        <f>+Historicals!H290</f>
        <v>0</v>
      </c>
      <c r="I138" s="51">
        <f>+Historicals!I290</f>
        <v>0</v>
      </c>
    </row>
    <row r="139" spans="1:9">
      <c r="A139" s="48" t="s">
        <v>139</v>
      </c>
      <c r="B139" s="51" t="str">
        <f t="shared" ref="B139:H139" si="278">+IFERROR(B137-B138,"nm")</f>
        <v>nm</v>
      </c>
      <c r="C139" s="51" t="str">
        <f t="shared" si="278"/>
        <v>nm</v>
      </c>
      <c r="D139" s="51" t="str">
        <f t="shared" si="278"/>
        <v>nm</v>
      </c>
      <c r="E139" s="51" t="str">
        <f t="shared" si="278"/>
        <v>nm</v>
      </c>
      <c r="F139" s="51">
        <f t="shared" si="278"/>
        <v>-0.1428571428571429</v>
      </c>
      <c r="G139" s="51">
        <f t="shared" si="278"/>
        <v>4.1666666666666741E-2</v>
      </c>
      <c r="H139" s="51">
        <f t="shared" si="278"/>
        <v>0.15999999999999992</v>
      </c>
      <c r="I139" s="51">
        <f>+IFERROR(I137-I138,"nm")</f>
        <v>-0.10344827586206895</v>
      </c>
    </row>
    <row r="140" spans="1:9">
      <c r="A140" s="9" t="s">
        <v>131</v>
      </c>
      <c r="B140" s="52">
        <f t="shared" ref="B140:H140" si="279">+B146+B143</f>
        <v>535</v>
      </c>
      <c r="C140" s="52">
        <f t="shared" si="279"/>
        <v>514</v>
      </c>
      <c r="D140" s="52">
        <f t="shared" si="279"/>
        <v>505</v>
      </c>
      <c r="E140" s="52">
        <f t="shared" si="279"/>
        <v>343</v>
      </c>
      <c r="F140" s="52">
        <f t="shared" si="279"/>
        <v>334</v>
      </c>
      <c r="G140" s="52">
        <f t="shared" si="279"/>
        <v>322</v>
      </c>
      <c r="H140" s="52">
        <f t="shared" si="279"/>
        <v>569</v>
      </c>
      <c r="I140" s="52">
        <f>+I146+I143</f>
        <v>691</v>
      </c>
    </row>
    <row r="141" spans="1:9">
      <c r="A141" s="50" t="s">
        <v>130</v>
      </c>
      <c r="B141" s="51" t="str">
        <f>+IFERROR(B140/A140-1,"nm")</f>
        <v>nm</v>
      </c>
      <c r="C141" s="51">
        <f t="shared" ref="C141" si="280">+IFERROR(C140/B140-1,"nm")</f>
        <v>-3.9252336448598157E-2</v>
      </c>
      <c r="D141" s="51">
        <f t="shared" ref="D141" si="281">+IFERROR(D140/C140-1,"nm")</f>
        <v>-1.7509727626459193E-2</v>
      </c>
      <c r="E141" s="51">
        <f t="shared" ref="E141" si="282">+IFERROR(E140/D140-1,"nm")</f>
        <v>-0.32079207920792074</v>
      </c>
      <c r="F141" s="51">
        <f t="shared" ref="F141" si="283">+IFERROR(F140/E140-1,"nm")</f>
        <v>-2.6239067055393583E-2</v>
      </c>
      <c r="G141" s="51">
        <f t="shared" ref="G141" si="284">+IFERROR(G140/F140-1,"nm")</f>
        <v>-3.59281437125748E-2</v>
      </c>
      <c r="H141" s="51">
        <f t="shared" ref="H141" si="285">+IFERROR(H140/G140-1,"nm")</f>
        <v>0.76708074534161486</v>
      </c>
      <c r="I141" s="51">
        <f>+IFERROR(I140/H140-1,"nm")</f>
        <v>0.21441124780316345</v>
      </c>
    </row>
    <row r="142" spans="1:9">
      <c r="A142" s="50" t="s">
        <v>132</v>
      </c>
      <c r="B142" s="51">
        <f>+IFERROR(B140/B$126,"nm")</f>
        <v>0.26992936427850656</v>
      </c>
      <c r="C142" s="51">
        <f t="shared" ref="C142:I142" si="286">+IFERROR(C140/C$126,"nm")</f>
        <v>0.26291560102301792</v>
      </c>
      <c r="D142" s="51">
        <f t="shared" si="286"/>
        <v>0.24730656219392752</v>
      </c>
      <c r="E142" s="51">
        <f t="shared" si="286"/>
        <v>0.19237240605720696</v>
      </c>
      <c r="F142" s="51">
        <f t="shared" si="286"/>
        <v>0.18555555555555556</v>
      </c>
      <c r="G142" s="51">
        <f t="shared" si="286"/>
        <v>0.18337129840546698</v>
      </c>
      <c r="H142" s="51">
        <f t="shared" si="286"/>
        <v>0.26852288815478997</v>
      </c>
      <c r="I142" s="51">
        <f t="shared" si="286"/>
        <v>0.31084120557804767</v>
      </c>
    </row>
    <row r="143" spans="1:9">
      <c r="A143" s="9" t="s">
        <v>133</v>
      </c>
      <c r="B143" s="9">
        <f>+Historicals!B173</f>
        <v>18</v>
      </c>
      <c r="C143" s="9">
        <f>+Historicals!C173</f>
        <v>27</v>
      </c>
      <c r="D143" s="9">
        <f>+Historicals!D173</f>
        <v>28</v>
      </c>
      <c r="E143" s="9">
        <f>+Historicals!E173</f>
        <v>33</v>
      </c>
      <c r="F143" s="9">
        <f>+Historicals!F173</f>
        <v>31</v>
      </c>
      <c r="G143" s="9">
        <f>+Historicals!G173</f>
        <v>25</v>
      </c>
      <c r="H143" s="9">
        <f>+Historicals!H173</f>
        <v>26</v>
      </c>
      <c r="I143" s="9">
        <f>+Historicals!I173</f>
        <v>22</v>
      </c>
    </row>
    <row r="144" spans="1:9">
      <c r="A144" s="50" t="s">
        <v>130</v>
      </c>
      <c r="B144" s="51" t="str">
        <f>+IFERROR(B143/A143-1,"nm")</f>
        <v>nm</v>
      </c>
      <c r="C144" s="51">
        <f t="shared" ref="C144" si="287">+IFERROR(C143/B143-1,"nm")</f>
        <v>0.5</v>
      </c>
      <c r="D144" s="51">
        <f t="shared" ref="D144" si="288">+IFERROR(D143/C143-1,"nm")</f>
        <v>3.7037037037036979E-2</v>
      </c>
      <c r="E144" s="51">
        <f t="shared" ref="E144" si="289">+IFERROR(E143/D143-1,"nm")</f>
        <v>0.1785714285714286</v>
      </c>
      <c r="F144" s="51">
        <f t="shared" ref="F144" si="290">+IFERROR(F143/E143-1,"nm")</f>
        <v>-6.0606060606060552E-2</v>
      </c>
      <c r="G144" s="51">
        <f t="shared" ref="G144" si="291">+IFERROR(G143/F143-1,"nm")</f>
        <v>-0.19354838709677424</v>
      </c>
      <c r="H144" s="51">
        <f t="shared" ref="H144" si="292">+IFERROR(H143/G143-1,"nm")</f>
        <v>4.0000000000000036E-2</v>
      </c>
      <c r="I144" s="51">
        <f>+IFERROR(I143/H143-1,"nm")</f>
        <v>-0.15384615384615385</v>
      </c>
    </row>
    <row r="145" spans="1:9">
      <c r="A145" s="50" t="s">
        <v>134</v>
      </c>
      <c r="B145" s="51">
        <f>+IFERROR(B143/B$126,"nm")</f>
        <v>9.0817356205852677E-3</v>
      </c>
      <c r="C145" s="51">
        <f t="shared" ref="C145:I145" si="293">+IFERROR(C143/C$126,"nm")</f>
        <v>1.3810741687979539E-2</v>
      </c>
      <c r="D145" s="51">
        <f t="shared" si="293"/>
        <v>1.3712047012732615E-2</v>
      </c>
      <c r="E145" s="51">
        <f t="shared" si="293"/>
        <v>1.8508132361189006E-2</v>
      </c>
      <c r="F145" s="51">
        <f t="shared" si="293"/>
        <v>1.7222222222222222E-2</v>
      </c>
      <c r="G145" s="51">
        <f t="shared" si="293"/>
        <v>1.4236902050113895E-2</v>
      </c>
      <c r="H145" s="51">
        <f t="shared" si="293"/>
        <v>1.2269938650306749E-2</v>
      </c>
      <c r="I145" s="51">
        <f t="shared" si="293"/>
        <v>9.8965362123256857E-3</v>
      </c>
    </row>
    <row r="146" spans="1:9">
      <c r="A146" s="9" t="s">
        <v>135</v>
      </c>
      <c r="B146" s="9">
        <f>+Historicals!B140</f>
        <v>517</v>
      </c>
      <c r="C146" s="9">
        <f>+Historicals!C140</f>
        <v>487</v>
      </c>
      <c r="D146" s="9">
        <f>+Historicals!D140</f>
        <v>477</v>
      </c>
      <c r="E146" s="9">
        <f>+Historicals!E140</f>
        <v>310</v>
      </c>
      <c r="F146" s="9">
        <f>+Historicals!F140</f>
        <v>303</v>
      </c>
      <c r="G146" s="9">
        <f>+Historicals!G140</f>
        <v>297</v>
      </c>
      <c r="H146" s="9">
        <f>+Historicals!H140</f>
        <v>543</v>
      </c>
      <c r="I146" s="9">
        <f>+Historicals!I140</f>
        <v>669</v>
      </c>
    </row>
    <row r="147" spans="1:9">
      <c r="A147" s="50" t="s">
        <v>130</v>
      </c>
      <c r="B147" s="51" t="str">
        <f>+IFERROR(B146/A146-1,"nm")</f>
        <v>nm</v>
      </c>
      <c r="C147" s="51">
        <f t="shared" ref="C147" si="294">+IFERROR(C146/B146-1,"nm")</f>
        <v>-5.8027079303675011E-2</v>
      </c>
      <c r="D147" s="51">
        <f t="shared" ref="D147" si="295">+IFERROR(D146/C146-1,"nm")</f>
        <v>-2.0533880903490731E-2</v>
      </c>
      <c r="E147" s="51">
        <f t="shared" ref="E147" si="296">+IFERROR(E146/D146-1,"nm")</f>
        <v>-0.35010482180293501</v>
      </c>
      <c r="F147" s="51">
        <f t="shared" ref="F147" si="297">+IFERROR(F146/E146-1,"nm")</f>
        <v>-2.2580645161290325E-2</v>
      </c>
      <c r="G147" s="51">
        <f t="shared" ref="G147" si="298">+IFERROR(G146/F146-1,"nm")</f>
        <v>-1.980198019801982E-2</v>
      </c>
      <c r="H147" s="51">
        <f t="shared" ref="H147" si="299">+IFERROR(H146/G146-1,"nm")</f>
        <v>0.82828282828282829</v>
      </c>
      <c r="I147" s="51">
        <f>+IFERROR(I146/H146-1,"nm")</f>
        <v>0.2320441988950277</v>
      </c>
    </row>
    <row r="148" spans="1:9">
      <c r="A148" s="50" t="s">
        <v>132</v>
      </c>
      <c r="B148" s="51">
        <f>+IFERROR(B146/B$126,"nm")</f>
        <v>0.26084762865792127</v>
      </c>
      <c r="C148" s="51">
        <f t="shared" ref="C148:I148" si="300">+IFERROR(C146/C$126,"nm")</f>
        <v>0.24910485933503837</v>
      </c>
      <c r="D148" s="51">
        <f t="shared" si="300"/>
        <v>0.23359451518119489</v>
      </c>
      <c r="E148" s="51">
        <f t="shared" si="300"/>
        <v>0.17386427369601795</v>
      </c>
      <c r="F148" s="51">
        <f t="shared" si="300"/>
        <v>0.16833333333333333</v>
      </c>
      <c r="G148" s="51">
        <f t="shared" si="300"/>
        <v>0.16913439635535307</v>
      </c>
      <c r="H148" s="51">
        <f t="shared" si="300"/>
        <v>0.25625294950448324</v>
      </c>
      <c r="I148" s="51">
        <f t="shared" si="300"/>
        <v>0.30094466936572201</v>
      </c>
    </row>
    <row r="149" spans="1:9">
      <c r="A149" s="9" t="s">
        <v>136</v>
      </c>
      <c r="B149" s="9">
        <f>+Historicals!B151</f>
        <v>122</v>
      </c>
      <c r="C149" s="9">
        <f>+Historicals!C151</f>
        <v>125</v>
      </c>
      <c r="D149" s="9">
        <f>+Historicals!D151</f>
        <v>125</v>
      </c>
      <c r="E149" s="9">
        <f>+Historicals!E151</f>
        <v>115</v>
      </c>
      <c r="F149" s="9">
        <f>+Historicals!F151</f>
        <v>100</v>
      </c>
      <c r="G149" s="9">
        <f>+Historicals!G151</f>
        <v>80</v>
      </c>
      <c r="H149" s="9">
        <f>+Historicals!H151</f>
        <v>63</v>
      </c>
      <c r="I149" s="9">
        <f>+Historicals!I151</f>
        <v>49</v>
      </c>
    </row>
    <row r="150" spans="1:9">
      <c r="A150" s="50" t="s">
        <v>130</v>
      </c>
      <c r="B150" s="51" t="str">
        <f>+IFERROR(B149/A149-1,"nm")</f>
        <v>nm</v>
      </c>
      <c r="C150" s="51">
        <f t="shared" ref="C150" si="301">+IFERROR(C149/B149-1,"nm")</f>
        <v>2.4590163934426146E-2</v>
      </c>
      <c r="D150" s="51">
        <f t="shared" ref="D150" si="302">+IFERROR(D149/C149-1,"nm")</f>
        <v>0</v>
      </c>
      <c r="E150" s="51">
        <f t="shared" ref="E150" si="303">+IFERROR(E149/D149-1,"nm")</f>
        <v>-7.999999999999996E-2</v>
      </c>
      <c r="F150" s="51">
        <f t="shared" ref="F150" si="304">+IFERROR(F149/E149-1,"nm")</f>
        <v>-0.13043478260869568</v>
      </c>
      <c r="G150" s="51">
        <f t="shared" ref="G150" si="305">+IFERROR(G149/F149-1,"nm")</f>
        <v>-0.19999999999999996</v>
      </c>
      <c r="H150" s="51">
        <f t="shared" ref="H150" si="306">+IFERROR(H149/G149-1,"nm")</f>
        <v>-0.21250000000000002</v>
      </c>
      <c r="I150" s="51">
        <f>+IFERROR(I149/H149-1,"nm")</f>
        <v>-0.22222222222222221</v>
      </c>
    </row>
    <row r="151" spans="1:9">
      <c r="A151" s="50" t="s">
        <v>134</v>
      </c>
      <c r="B151" s="51">
        <f>+IFERROR(B149/B$126,"nm")</f>
        <v>6.1553985872855703E-2</v>
      </c>
      <c r="C151" s="51">
        <f t="shared" ref="C151:I151" si="307">+IFERROR(C149/C$126,"nm")</f>
        <v>6.3938618925831206E-2</v>
      </c>
      <c r="D151" s="51">
        <f t="shared" si="307"/>
        <v>6.1214495592556317E-2</v>
      </c>
      <c r="E151" s="51">
        <f t="shared" si="307"/>
        <v>6.449803701626472E-2</v>
      </c>
      <c r="F151" s="51">
        <f t="shared" si="307"/>
        <v>5.5555555555555552E-2</v>
      </c>
      <c r="G151" s="51">
        <f t="shared" si="307"/>
        <v>4.5558086560364468E-2</v>
      </c>
      <c r="H151" s="51">
        <f t="shared" si="307"/>
        <v>2.9731005191127889E-2</v>
      </c>
      <c r="I151" s="51">
        <f t="shared" si="307"/>
        <v>2.2042285200179937E-2</v>
      </c>
    </row>
    <row r="152" spans="1:9">
      <c r="A152" s="80" t="s">
        <v>108</v>
      </c>
      <c r="B152" s="81"/>
      <c r="C152" s="81"/>
      <c r="D152" s="81"/>
      <c r="E152" s="81"/>
      <c r="F152" s="81"/>
      <c r="G152" s="81"/>
      <c r="H152" s="81"/>
      <c r="I152" s="81"/>
    </row>
    <row r="153" spans="1:9">
      <c r="A153" s="9" t="s">
        <v>137</v>
      </c>
      <c r="B153" s="9">
        <f>Historicals!B123</f>
        <v>115</v>
      </c>
      <c r="C153" s="9">
        <f>Historicals!C123</f>
        <v>73</v>
      </c>
      <c r="D153" s="9">
        <f>Historicals!D123</f>
        <v>73</v>
      </c>
      <c r="E153" s="9">
        <f>Historicals!E123</f>
        <v>88</v>
      </c>
      <c r="F153" s="9">
        <f>Historicals!F123</f>
        <v>42</v>
      </c>
      <c r="G153" s="9">
        <f>Historicals!G123</f>
        <v>30</v>
      </c>
      <c r="H153" s="9">
        <f>Historicals!H123</f>
        <v>25</v>
      </c>
      <c r="I153" s="9">
        <f>Historicals!I123</f>
        <v>102</v>
      </c>
    </row>
    <row r="154" spans="1:9">
      <c r="A154" s="48" t="s">
        <v>130</v>
      </c>
      <c r="B154" s="51" t="str">
        <f>+IFERROR(B153/A153-1,"nm")</f>
        <v>nm</v>
      </c>
      <c r="C154" s="51">
        <f t="shared" ref="C154" si="308">+IFERROR(C153/B153-1,"nm")</f>
        <v>-0.36521739130434783</v>
      </c>
      <c r="D154" s="51">
        <f t="shared" ref="D154" si="309">+IFERROR(D153/C153-1,"nm")</f>
        <v>0</v>
      </c>
      <c r="E154" s="51">
        <f t="shared" ref="E154" si="310">+IFERROR(E153/D153-1,"nm")</f>
        <v>0.20547945205479445</v>
      </c>
      <c r="F154" s="51">
        <f t="shared" ref="F154" si="311">+IFERROR(F153/E153-1,"nm")</f>
        <v>-0.52272727272727271</v>
      </c>
      <c r="G154" s="51">
        <f t="shared" ref="G154" si="312">+IFERROR(G153/F153-1,"nm")</f>
        <v>-0.2857142857142857</v>
      </c>
      <c r="H154" s="51">
        <f t="shared" ref="H154" si="313">+IFERROR(H153/G153-1,"nm")</f>
        <v>-0.16666666666666663</v>
      </c>
      <c r="I154" s="51">
        <f>+IFERROR(I153/H153-1,"nm")</f>
        <v>3.08</v>
      </c>
    </row>
    <row r="155" spans="1:9">
      <c r="A155" s="9" t="s">
        <v>131</v>
      </c>
      <c r="B155" s="52">
        <f t="shared" ref="B155:H155" si="314">+B161+B158</f>
        <v>-2057</v>
      </c>
      <c r="C155" s="52">
        <f t="shared" si="314"/>
        <v>-2366</v>
      </c>
      <c r="D155" s="52">
        <f t="shared" si="314"/>
        <v>-2444</v>
      </c>
      <c r="E155" s="52">
        <f t="shared" si="314"/>
        <v>-2441</v>
      </c>
      <c r="F155" s="52">
        <f t="shared" si="314"/>
        <v>-3067</v>
      </c>
      <c r="G155" s="52">
        <f t="shared" si="314"/>
        <v>-3254</v>
      </c>
      <c r="H155" s="52">
        <f t="shared" si="314"/>
        <v>-3434</v>
      </c>
      <c r="I155" s="52">
        <f>+I161+I158</f>
        <v>-4042</v>
      </c>
    </row>
    <row r="156" spans="1:9">
      <c r="A156" s="50" t="s">
        <v>130</v>
      </c>
      <c r="B156" s="51" t="str">
        <f>+IFERROR(B155/A155-1,"nm")</f>
        <v>nm</v>
      </c>
      <c r="C156" s="51">
        <f t="shared" ref="C156" si="315">+IFERROR(C155/B155-1,"nm")</f>
        <v>0.15021876519202726</v>
      </c>
      <c r="D156" s="51">
        <f t="shared" ref="D156" si="316">+IFERROR(D155/C155-1,"nm")</f>
        <v>3.2967032967033072E-2</v>
      </c>
      <c r="E156" s="51">
        <f t="shared" ref="E156" si="317">+IFERROR(E155/D155-1,"nm")</f>
        <v>-1.2274959083469206E-3</v>
      </c>
      <c r="F156" s="51">
        <f t="shared" ref="F156" si="318">+IFERROR(F155/E155-1,"nm")</f>
        <v>0.25645227365833678</v>
      </c>
      <c r="G156" s="51">
        <f t="shared" ref="G156" si="319">+IFERROR(G155/F155-1,"nm")</f>
        <v>6.0971633518095869E-2</v>
      </c>
      <c r="H156" s="51">
        <f t="shared" ref="H156" si="320">+IFERROR(H155/G155-1,"nm")</f>
        <v>5.5316533497234088E-2</v>
      </c>
      <c r="I156" s="51">
        <f>+IFERROR(I155/H155-1,"nm")</f>
        <v>0.1770529994175889</v>
      </c>
    </row>
    <row r="157" spans="1:9">
      <c r="A157" s="50" t="s">
        <v>132</v>
      </c>
      <c r="B157" s="51">
        <f>+IFERROR(B155/B$153,"nm")</f>
        <v>-17.88695652173913</v>
      </c>
      <c r="C157" s="51">
        <f t="shared" ref="C157:I157" si="321">+IFERROR(C155/C$153,"nm")</f>
        <v>-32.410958904109592</v>
      </c>
      <c r="D157" s="51">
        <f t="shared" si="321"/>
        <v>-33.479452054794521</v>
      </c>
      <c r="E157" s="51">
        <f t="shared" si="321"/>
        <v>-27.738636363636363</v>
      </c>
      <c r="F157" s="51">
        <f t="shared" si="321"/>
        <v>-73.023809523809518</v>
      </c>
      <c r="G157" s="51">
        <f t="shared" si="321"/>
        <v>-108.46666666666667</v>
      </c>
      <c r="H157" s="51">
        <f t="shared" si="321"/>
        <v>-137.36000000000001</v>
      </c>
      <c r="I157" s="51">
        <f t="shared" si="321"/>
        <v>-39.627450980392155</v>
      </c>
    </row>
    <row r="158" spans="1:9">
      <c r="A158" s="9" t="s">
        <v>133</v>
      </c>
      <c r="B158" s="9">
        <f>+Historicals!B171</f>
        <v>210</v>
      </c>
      <c r="C158" s="9">
        <f>+Historicals!C171</f>
        <v>230</v>
      </c>
      <c r="D158" s="9">
        <f>+Historicals!D171</f>
        <v>233</v>
      </c>
      <c r="E158" s="9">
        <f>+Historicals!E171</f>
        <v>217</v>
      </c>
      <c r="F158" s="9">
        <f>+Historicals!F171</f>
        <v>195</v>
      </c>
      <c r="G158" s="9">
        <f>+Historicals!G171</f>
        <v>214</v>
      </c>
      <c r="H158" s="9">
        <f>+Historicals!H171</f>
        <v>222</v>
      </c>
      <c r="I158" s="9">
        <f>+Historicals!I171</f>
        <v>220</v>
      </c>
    </row>
    <row r="159" spans="1:9">
      <c r="A159" s="50" t="s">
        <v>130</v>
      </c>
      <c r="B159" s="51" t="str">
        <f>+IFERROR(B158/A158-1,"nm")</f>
        <v>nm</v>
      </c>
      <c r="C159" s="51">
        <f t="shared" ref="C159" si="322">+IFERROR(C158/B158-1,"nm")</f>
        <v>9.5238095238095344E-2</v>
      </c>
      <c r="D159" s="51">
        <f t="shared" ref="D159" si="323">+IFERROR(D158/C158-1,"nm")</f>
        <v>1.304347826086949E-2</v>
      </c>
      <c r="E159" s="51">
        <f t="shared" ref="E159" si="324">+IFERROR(E158/D158-1,"nm")</f>
        <v>-6.8669527896995763E-2</v>
      </c>
      <c r="F159" s="51">
        <f t="shared" ref="F159" si="325">+IFERROR(F158/E158-1,"nm")</f>
        <v>-0.10138248847926268</v>
      </c>
      <c r="G159" s="51">
        <f t="shared" ref="G159" si="326">+IFERROR(G158/F158-1,"nm")</f>
        <v>9.7435897435897534E-2</v>
      </c>
      <c r="H159" s="51">
        <f t="shared" ref="H159" si="327">+IFERROR(H158/G158-1,"nm")</f>
        <v>3.7383177570093462E-2</v>
      </c>
      <c r="I159" s="51">
        <f>+IFERROR(I158/H158-1,"nm")</f>
        <v>-9.009009009009028E-3</v>
      </c>
    </row>
    <row r="160" spans="1:9">
      <c r="A160" s="50" t="s">
        <v>134</v>
      </c>
      <c r="B160" s="51">
        <f>+IFERROR(B158/B$153,"nm")</f>
        <v>1.826086956521739</v>
      </c>
      <c r="C160" s="51">
        <f t="shared" ref="C160:I160" si="328">+IFERROR(C158/C$153,"nm")</f>
        <v>3.1506849315068495</v>
      </c>
      <c r="D160" s="51">
        <f t="shared" si="328"/>
        <v>3.1917808219178081</v>
      </c>
      <c r="E160" s="51">
        <f t="shared" si="328"/>
        <v>2.4659090909090908</v>
      </c>
      <c r="F160" s="51">
        <f t="shared" si="328"/>
        <v>4.6428571428571432</v>
      </c>
      <c r="G160" s="51">
        <f t="shared" si="328"/>
        <v>7.1333333333333337</v>
      </c>
      <c r="H160" s="51">
        <f t="shared" si="328"/>
        <v>8.8800000000000008</v>
      </c>
      <c r="I160" s="51">
        <f t="shared" si="328"/>
        <v>2.1568627450980391</v>
      </c>
    </row>
    <row r="161" spans="1:9">
      <c r="A161" s="9" t="s">
        <v>135</v>
      </c>
      <c r="B161" s="9">
        <f>+Historicals!B138</f>
        <v>-2267</v>
      </c>
      <c r="C161" s="9">
        <f>+Historicals!C138</f>
        <v>-2596</v>
      </c>
      <c r="D161" s="9">
        <f>+Historicals!D138</f>
        <v>-2677</v>
      </c>
      <c r="E161" s="9">
        <f>+Historicals!E138</f>
        <v>-2658</v>
      </c>
      <c r="F161" s="9">
        <f>+Historicals!F138</f>
        <v>-3262</v>
      </c>
      <c r="G161" s="9">
        <f>+Historicals!G138</f>
        <v>-3468</v>
      </c>
      <c r="H161" s="9">
        <f>+Historicals!H138</f>
        <v>-3656</v>
      </c>
      <c r="I161" s="9">
        <f>+Historicals!I138</f>
        <v>-4262</v>
      </c>
    </row>
    <row r="162" spans="1:9">
      <c r="A162" s="50" t="s">
        <v>130</v>
      </c>
      <c r="B162" s="51" t="str">
        <f>+IFERROR(B161/A161-1,"nm")</f>
        <v>nm</v>
      </c>
      <c r="C162" s="51">
        <f t="shared" ref="C162" si="329">+IFERROR(C161/B161-1,"nm")</f>
        <v>0.145125716806352</v>
      </c>
      <c r="D162" s="51">
        <f t="shared" ref="D162" si="330">+IFERROR(D161/C161-1,"nm")</f>
        <v>3.1201848998459125E-2</v>
      </c>
      <c r="E162" s="51">
        <f t="shared" ref="E162" si="331">+IFERROR(E161/D161-1,"nm")</f>
        <v>-7.097497198356395E-3</v>
      </c>
      <c r="F162" s="51">
        <f t="shared" ref="F162" si="332">+IFERROR(F161/E161-1,"nm")</f>
        <v>0.22723852520692245</v>
      </c>
      <c r="G162" s="51">
        <f t="shared" ref="G162" si="333">+IFERROR(G161/F161-1,"nm")</f>
        <v>6.3151440833844275E-2</v>
      </c>
      <c r="H162" s="51">
        <f t="shared" ref="H162" si="334">+IFERROR(H161/G161-1,"nm")</f>
        <v>5.4209919261822392E-2</v>
      </c>
      <c r="I162" s="51">
        <f>+IFERROR(I161/H161-1,"nm")</f>
        <v>0.16575492341356668</v>
      </c>
    </row>
    <row r="163" spans="1:9">
      <c r="A163" s="50" t="s">
        <v>132</v>
      </c>
      <c r="B163" s="51">
        <f>+IFERROR(B161/B$153,"nm")</f>
        <v>-19.713043478260868</v>
      </c>
      <c r="C163" s="51">
        <f t="shared" ref="C163:I163" si="335">+IFERROR(C161/C$153,"nm")</f>
        <v>-35.561643835616437</v>
      </c>
      <c r="D163" s="51">
        <f t="shared" si="335"/>
        <v>-36.671232876712331</v>
      </c>
      <c r="E163" s="51">
        <f t="shared" si="335"/>
        <v>-30.204545454545453</v>
      </c>
      <c r="F163" s="51">
        <f t="shared" si="335"/>
        <v>-77.666666666666671</v>
      </c>
      <c r="G163" s="51">
        <f t="shared" si="335"/>
        <v>-115.6</v>
      </c>
      <c r="H163" s="51">
        <f t="shared" si="335"/>
        <v>-146.24</v>
      </c>
      <c r="I163" s="51">
        <f t="shared" si="335"/>
        <v>-41.784313725490193</v>
      </c>
    </row>
    <row r="164" spans="1:9">
      <c r="A164" s="9" t="s">
        <v>136</v>
      </c>
      <c r="B164" s="9">
        <f>+Historicals!B149</f>
        <v>484</v>
      </c>
      <c r="C164" s="9">
        <f>+Historicals!C149</f>
        <v>511</v>
      </c>
      <c r="D164" s="9">
        <f>+Historicals!D149</f>
        <v>533</v>
      </c>
      <c r="E164" s="9">
        <f>+Historicals!E149</f>
        <v>597</v>
      </c>
      <c r="F164" s="9">
        <f>+Historicals!F149</f>
        <v>665</v>
      </c>
      <c r="G164" s="9">
        <f>+Historicals!G149</f>
        <v>830</v>
      </c>
      <c r="H164" s="9">
        <f>+Historicals!H149</f>
        <v>780</v>
      </c>
      <c r="I164" s="9">
        <f>+Historicals!I149</f>
        <v>789</v>
      </c>
    </row>
    <row r="165" spans="1:9">
      <c r="A165" s="50" t="s">
        <v>130</v>
      </c>
      <c r="B165" s="51" t="str">
        <f>+IFERROR(B164/A164-1,"nm")</f>
        <v>nm</v>
      </c>
      <c r="C165" s="51">
        <f t="shared" ref="C165" si="336">+IFERROR(C164/B164-1,"nm")</f>
        <v>5.5785123966942241E-2</v>
      </c>
      <c r="D165" s="51">
        <f t="shared" ref="D165" si="337">+IFERROR(D164/C164-1,"nm")</f>
        <v>4.3052837573385627E-2</v>
      </c>
      <c r="E165" s="51">
        <f t="shared" ref="E165" si="338">+IFERROR(E164/D164-1,"nm")</f>
        <v>0.12007504690431525</v>
      </c>
      <c r="F165" s="51">
        <f t="shared" ref="F165" si="339">+IFERROR(F164/E164-1,"nm")</f>
        <v>0.11390284757118918</v>
      </c>
      <c r="G165" s="51">
        <f t="shared" ref="G165" si="340">+IFERROR(G164/F164-1,"nm")</f>
        <v>0.24812030075187974</v>
      </c>
      <c r="H165" s="51">
        <f t="shared" ref="H165" si="341">+IFERROR(H164/G164-1,"nm")</f>
        <v>-6.0240963855421659E-2</v>
      </c>
      <c r="I165" s="51">
        <f>+IFERROR(I164/H164-1,"nm")</f>
        <v>1.1538461538461497E-2</v>
      </c>
    </row>
    <row r="166" spans="1:9">
      <c r="A166" s="50" t="s">
        <v>134</v>
      </c>
      <c r="B166" s="51">
        <f>+IFERROR(B164/B$153,"nm")</f>
        <v>4.2086956521739127</v>
      </c>
      <c r="C166" s="51">
        <f t="shared" ref="C166:I166" si="342">+IFERROR(C164/C$153,"nm")</f>
        <v>7</v>
      </c>
      <c r="D166" s="51">
        <f t="shared" si="342"/>
        <v>7.3013698630136989</v>
      </c>
      <c r="E166" s="51">
        <f t="shared" si="342"/>
        <v>6.7840909090909092</v>
      </c>
      <c r="F166" s="51">
        <f t="shared" si="342"/>
        <v>15.833333333333334</v>
      </c>
      <c r="G166" s="51">
        <f t="shared" si="342"/>
        <v>27.666666666666668</v>
      </c>
      <c r="H166" s="51">
        <f t="shared" si="342"/>
        <v>31.2</v>
      </c>
      <c r="I166" s="51">
        <f t="shared" si="342"/>
        <v>7.7352941176470589</v>
      </c>
    </row>
    <row r="167" spans="1:9">
      <c r="A167" s="80" t="s">
        <v>109</v>
      </c>
      <c r="B167" s="81"/>
      <c r="C167" s="81"/>
      <c r="D167" s="81"/>
      <c r="E167" s="81"/>
      <c r="F167" s="81"/>
      <c r="G167" s="81"/>
      <c r="H167" s="81"/>
      <c r="I167" s="81"/>
    </row>
    <row r="168" spans="1:9">
      <c r="A168" s="9" t="s">
        <v>137</v>
      </c>
      <c r="B168" s="9">
        <f>+Historicals!B130</f>
        <v>-82</v>
      </c>
      <c r="C168" s="9">
        <f>+Historicals!C130</f>
        <v>-86</v>
      </c>
      <c r="D168" s="9">
        <f>+Historicals!D130</f>
        <v>75</v>
      </c>
      <c r="E168" s="9">
        <f>+Historicals!E130</f>
        <v>26</v>
      </c>
      <c r="F168" s="9">
        <f>+Historicals!F130</f>
        <v>-7</v>
      </c>
      <c r="G168" s="9">
        <f>+Historicals!G130</f>
        <v>-11</v>
      </c>
      <c r="H168" s="9">
        <f>+Historicals!H130</f>
        <v>40</v>
      </c>
      <c r="I168" s="9">
        <f>+Historicals!I130</f>
        <v>-72</v>
      </c>
    </row>
    <row r="169" spans="1:9">
      <c r="A169" s="48" t="s">
        <v>130</v>
      </c>
      <c r="B169" s="51" t="str">
        <f>+IFERROR(B168/A168-1,"nm")</f>
        <v>nm</v>
      </c>
      <c r="C169" s="51">
        <f t="shared" ref="C169" si="343">+IFERROR(C168/B168-1,"nm")</f>
        <v>4.8780487804878092E-2</v>
      </c>
      <c r="D169" s="51">
        <f t="shared" ref="D169" si="344">+IFERROR(D168/C168-1,"nm")</f>
        <v>-1.8720930232558139</v>
      </c>
      <c r="E169" s="51">
        <f t="shared" ref="E169" si="345">+IFERROR(E168/D168-1,"nm")</f>
        <v>-0.65333333333333332</v>
      </c>
      <c r="F169" s="51">
        <f t="shared" ref="F169" si="346">+IFERROR(F168/E168-1,"nm")</f>
        <v>-1.2692307692307692</v>
      </c>
      <c r="G169" s="51">
        <f t="shared" ref="G169" si="347">+IFERROR(G168/F168-1,"nm")</f>
        <v>0.5714285714285714</v>
      </c>
      <c r="H169" s="51">
        <f t="shared" ref="H169" si="348">+IFERROR(H168/G168-1,"nm")</f>
        <v>-4.6363636363636367</v>
      </c>
      <c r="I169" s="51">
        <f>+IFERROR(I168/H168-1,"nm")</f>
        <v>-2.8</v>
      </c>
    </row>
    <row r="170" spans="1:9">
      <c r="A170" s="9" t="s">
        <v>131</v>
      </c>
      <c r="B170" s="52">
        <f t="shared" ref="B170:H170" si="349">+B176+B173</f>
        <v>-1022</v>
      </c>
      <c r="C170" s="52">
        <f t="shared" si="349"/>
        <v>-1089</v>
      </c>
      <c r="D170" s="52">
        <f t="shared" si="349"/>
        <v>-633</v>
      </c>
      <c r="E170" s="52">
        <f t="shared" si="349"/>
        <v>-1346</v>
      </c>
      <c r="F170" s="52">
        <f t="shared" si="349"/>
        <v>-1694</v>
      </c>
      <c r="G170" s="52">
        <f t="shared" si="349"/>
        <v>-1855</v>
      </c>
      <c r="H170" s="52">
        <f t="shared" si="349"/>
        <v>-2120</v>
      </c>
      <c r="I170" s="52">
        <f>+I176+I173</f>
        <v>-2085</v>
      </c>
    </row>
    <row r="171" spans="1:9">
      <c r="A171" s="50" t="s">
        <v>130</v>
      </c>
      <c r="B171" s="51" t="str">
        <f>+IFERROR(B170/A170-1,"nm")</f>
        <v>nm</v>
      </c>
      <c r="C171" s="51">
        <f t="shared" ref="C171" si="350">+IFERROR(C170/B170-1,"nm")</f>
        <v>6.5557729941291498E-2</v>
      </c>
      <c r="D171" s="51">
        <f t="shared" ref="D171" si="351">+IFERROR(D170/C170-1,"nm")</f>
        <v>-0.41873278236914602</v>
      </c>
      <c r="E171" s="51">
        <f t="shared" ref="E171" si="352">+IFERROR(E170/D170-1,"nm")</f>
        <v>1.126382306477093</v>
      </c>
      <c r="F171" s="51">
        <f t="shared" ref="F171" si="353">+IFERROR(F170/E170-1,"nm")</f>
        <v>0.25854383358098065</v>
      </c>
      <c r="G171" s="51">
        <f t="shared" ref="G171" si="354">+IFERROR(G170/F170-1,"nm")</f>
        <v>9.5041322314049603E-2</v>
      </c>
      <c r="H171" s="51">
        <f t="shared" ref="H171" si="355">+IFERROR(H170/G170-1,"nm")</f>
        <v>0.14285714285714279</v>
      </c>
      <c r="I171" s="51">
        <f>+IFERROR(I170/H170-1,"nm")</f>
        <v>-1.650943396226412E-2</v>
      </c>
    </row>
    <row r="172" spans="1:9">
      <c r="A172" s="50" t="s">
        <v>132</v>
      </c>
      <c r="B172" s="51">
        <f>+IFERROR(B170/B$168,"nm")</f>
        <v>12.463414634146341</v>
      </c>
      <c r="C172" s="51">
        <f t="shared" ref="C172:I172" si="356">+IFERROR(C170/C$168,"nm")</f>
        <v>12.662790697674419</v>
      </c>
      <c r="D172" s="51">
        <f t="shared" si="356"/>
        <v>-8.44</v>
      </c>
      <c r="E172" s="51">
        <f t="shared" si="356"/>
        <v>-51.769230769230766</v>
      </c>
      <c r="F172" s="51">
        <f t="shared" si="356"/>
        <v>242</v>
      </c>
      <c r="G172" s="51">
        <f t="shared" si="356"/>
        <v>168.63636363636363</v>
      </c>
      <c r="H172" s="51">
        <f t="shared" si="356"/>
        <v>-53</v>
      </c>
      <c r="I172" s="51">
        <f t="shared" si="356"/>
        <v>28.958333333333332</v>
      </c>
    </row>
    <row r="173" spans="1:9">
      <c r="A173" s="9" t="s">
        <v>133</v>
      </c>
      <c r="B173" s="9">
        <f>+Historicals!B174</f>
        <v>75</v>
      </c>
      <c r="C173" s="9">
        <f>+Historicals!C174</f>
        <v>84</v>
      </c>
      <c r="D173" s="9">
        <f>+Historicals!D174</f>
        <v>91</v>
      </c>
      <c r="E173" s="9">
        <f>+Historicals!E174</f>
        <v>110</v>
      </c>
      <c r="F173" s="9">
        <f>+Historicals!F174</f>
        <v>116</v>
      </c>
      <c r="G173" s="9">
        <f>+Historicals!G174</f>
        <v>112</v>
      </c>
      <c r="H173" s="9">
        <f>+Historicals!H174</f>
        <v>141</v>
      </c>
      <c r="I173" s="9">
        <f>+Historicals!I174</f>
        <v>134</v>
      </c>
    </row>
    <row r="174" spans="1:9">
      <c r="A174" s="50" t="s">
        <v>130</v>
      </c>
      <c r="B174" s="51" t="str">
        <f>+IFERROR(B173/A173-1,"nm")</f>
        <v>nm</v>
      </c>
      <c r="C174" s="51">
        <f t="shared" ref="C174" si="357">+IFERROR(C173/B173-1,"nm")</f>
        <v>0.12000000000000011</v>
      </c>
      <c r="D174" s="51">
        <f t="shared" ref="D174" si="358">+IFERROR(D173/C173-1,"nm")</f>
        <v>8.3333333333333259E-2</v>
      </c>
      <c r="E174" s="51">
        <f t="shared" ref="E174" si="359">+IFERROR(E173/D173-1,"nm")</f>
        <v>0.20879120879120872</v>
      </c>
      <c r="F174" s="51">
        <f t="shared" ref="F174" si="360">+IFERROR(F173/E173-1,"nm")</f>
        <v>5.4545454545454453E-2</v>
      </c>
      <c r="G174" s="51">
        <f t="shared" ref="G174" si="361">+IFERROR(G173/F173-1,"nm")</f>
        <v>-3.4482758620689613E-2</v>
      </c>
      <c r="H174" s="51">
        <f t="shared" ref="H174" si="362">+IFERROR(H173/G173-1,"nm")</f>
        <v>0.2589285714285714</v>
      </c>
      <c r="I174" s="51">
        <f>+IFERROR(I173/H173-1,"nm")</f>
        <v>-4.9645390070921946E-2</v>
      </c>
    </row>
    <row r="175" spans="1:9">
      <c r="A175" s="50" t="s">
        <v>134</v>
      </c>
      <c r="B175" s="51">
        <f>+IFERROR(B173/B$168,"nm")</f>
        <v>-0.91463414634146345</v>
      </c>
      <c r="C175" s="51">
        <f t="shared" ref="C175:I175" si="363">+IFERROR(C173/C$168,"nm")</f>
        <v>-0.97674418604651159</v>
      </c>
      <c r="D175" s="51">
        <f t="shared" si="363"/>
        <v>1.2133333333333334</v>
      </c>
      <c r="E175" s="51">
        <f t="shared" si="363"/>
        <v>4.2307692307692308</v>
      </c>
      <c r="F175" s="51">
        <f t="shared" si="363"/>
        <v>-16.571428571428573</v>
      </c>
      <c r="G175" s="51">
        <f t="shared" si="363"/>
        <v>-10.181818181818182</v>
      </c>
      <c r="H175" s="51">
        <f t="shared" si="363"/>
        <v>3.5249999999999999</v>
      </c>
      <c r="I175" s="51">
        <f t="shared" si="363"/>
        <v>-1.8611111111111112</v>
      </c>
    </row>
    <row r="176" spans="1:9">
      <c r="A176" s="9" t="s">
        <v>135</v>
      </c>
      <c r="B176" s="9">
        <f>+Historicals!B141</f>
        <v>-1097</v>
      </c>
      <c r="C176" s="9">
        <f>+Historicals!C141</f>
        <v>-1173</v>
      </c>
      <c r="D176" s="9">
        <f>+Historicals!D141</f>
        <v>-724</v>
      </c>
      <c r="E176" s="9">
        <f>+Historicals!E141</f>
        <v>-1456</v>
      </c>
      <c r="F176" s="9">
        <f>+Historicals!F141</f>
        <v>-1810</v>
      </c>
      <c r="G176" s="9">
        <f>+Historicals!G141</f>
        <v>-1967</v>
      </c>
      <c r="H176" s="9">
        <f>+Historicals!H141</f>
        <v>-2261</v>
      </c>
      <c r="I176" s="9">
        <f>+Historicals!I141</f>
        <v>-2219</v>
      </c>
    </row>
    <row r="177" spans="1:9">
      <c r="A177" s="50" t="s">
        <v>130</v>
      </c>
      <c r="B177" s="51" t="str">
        <f>+IFERROR(B176/A176-1,"nm")</f>
        <v>nm</v>
      </c>
      <c r="C177" s="51">
        <f t="shared" ref="C177" si="364">+IFERROR(C176/B176-1,"nm")</f>
        <v>6.9279854147675568E-2</v>
      </c>
      <c r="D177" s="51">
        <f t="shared" ref="D177" si="365">+IFERROR(D176/C176-1,"nm")</f>
        <v>-0.38277919863597609</v>
      </c>
      <c r="E177" s="51">
        <f t="shared" ref="E177" si="366">+IFERROR(E176/D176-1,"nm")</f>
        <v>1.0110497237569063</v>
      </c>
      <c r="F177" s="51">
        <f t="shared" ref="F177" si="367">+IFERROR(F176/E176-1,"nm")</f>
        <v>0.24313186813186816</v>
      </c>
      <c r="G177" s="51">
        <f t="shared" ref="G177" si="368">+IFERROR(G176/F176-1,"nm")</f>
        <v>8.6740331491712785E-2</v>
      </c>
      <c r="H177" s="51">
        <f t="shared" ref="H177" si="369">+IFERROR(H176/G176-1,"nm")</f>
        <v>0.14946619217081847</v>
      </c>
      <c r="I177" s="51">
        <f>+IFERROR(I176/H176-1,"nm")</f>
        <v>-1.8575851393188847E-2</v>
      </c>
    </row>
    <row r="178" spans="1:9">
      <c r="A178" s="50" t="s">
        <v>132</v>
      </c>
      <c r="B178" s="51">
        <f>+IFERROR(B176/B$168,"nm")</f>
        <v>13.378048780487806</v>
      </c>
      <c r="C178" s="51">
        <f t="shared" ref="C178:I178" si="370">+IFERROR(C176/C$168,"nm")</f>
        <v>13.63953488372093</v>
      </c>
      <c r="D178" s="51">
        <f t="shared" si="370"/>
        <v>-9.6533333333333342</v>
      </c>
      <c r="E178" s="51">
        <f t="shared" si="370"/>
        <v>-56</v>
      </c>
      <c r="F178" s="51">
        <f t="shared" si="370"/>
        <v>258.57142857142856</v>
      </c>
      <c r="G178" s="51">
        <f t="shared" si="370"/>
        <v>178.81818181818181</v>
      </c>
      <c r="H178" s="51">
        <f t="shared" si="370"/>
        <v>-56.524999999999999</v>
      </c>
      <c r="I178" s="51">
        <f t="shared" si="370"/>
        <v>30.819444444444443</v>
      </c>
    </row>
    <row r="179" spans="1:9">
      <c r="A179" s="9" t="s">
        <v>136</v>
      </c>
      <c r="B179" s="9">
        <f>+Historicals!B152</f>
        <v>713</v>
      </c>
      <c r="C179" s="9">
        <f>+Historicals!C152</f>
        <v>937</v>
      </c>
      <c r="D179" s="9">
        <f>+Historicals!D152</f>
        <v>1238</v>
      </c>
      <c r="E179" s="9">
        <f>+Historicals!E152</f>
        <v>1450</v>
      </c>
      <c r="F179" s="9">
        <f>+Historicals!F152</f>
        <v>1673</v>
      </c>
      <c r="G179" s="9">
        <f>+Historicals!G152</f>
        <v>1916</v>
      </c>
      <c r="H179" s="9">
        <f>+Historicals!H152</f>
        <v>1870</v>
      </c>
      <c r="I179" s="9">
        <f>+Historicals!I152</f>
        <v>1817</v>
      </c>
    </row>
    <row r="180" spans="1:9">
      <c r="A180" s="50" t="s">
        <v>130</v>
      </c>
      <c r="B180" s="51" t="str">
        <f>+IFERROR(B179/A179-1,"nm")</f>
        <v>nm</v>
      </c>
      <c r="C180" s="51">
        <f t="shared" ref="C180" si="371">+IFERROR(C179/B179-1,"nm")</f>
        <v>0.31416549789621318</v>
      </c>
      <c r="D180" s="51">
        <f t="shared" ref="D180" si="372">+IFERROR(D179/C179-1,"nm")</f>
        <v>0.32123799359658478</v>
      </c>
      <c r="E180" s="51">
        <f t="shared" ref="E180" si="373">+IFERROR(E179/D179-1,"nm")</f>
        <v>0.17124394184168024</v>
      </c>
      <c r="F180" s="51">
        <f t="shared" ref="F180" si="374">+IFERROR(F179/E179-1,"nm")</f>
        <v>0.15379310344827579</v>
      </c>
      <c r="G180" s="51">
        <f t="shared" ref="G180" si="375">+IFERROR(G179/F179-1,"nm")</f>
        <v>0.14524805738194857</v>
      </c>
      <c r="H180" s="51">
        <f t="shared" ref="H180" si="376">+IFERROR(H179/G179-1,"nm")</f>
        <v>-2.4008350730688965E-2</v>
      </c>
      <c r="I180" s="51">
        <f>+IFERROR(I179/H179-1,"nm")</f>
        <v>-2.8342245989304793E-2</v>
      </c>
    </row>
    <row r="181" spans="1:9">
      <c r="A181" s="50" t="s">
        <v>134</v>
      </c>
      <c r="B181" s="51">
        <f>+IFERROR(B179/B$168,"nm")</f>
        <v>-8.6951219512195124</v>
      </c>
      <c r="C181" s="51">
        <f t="shared" ref="C181:I181" si="377">+IFERROR(C179/C$168,"nm")</f>
        <v>-10.895348837209303</v>
      </c>
      <c r="D181" s="51">
        <f t="shared" si="377"/>
        <v>16.506666666666668</v>
      </c>
      <c r="E181" s="51">
        <f t="shared" si="377"/>
        <v>55.769230769230766</v>
      </c>
      <c r="F181" s="51">
        <f t="shared" si="377"/>
        <v>-239</v>
      </c>
      <c r="G181" s="51">
        <f t="shared" si="377"/>
        <v>-174.18181818181819</v>
      </c>
      <c r="H181" s="51">
        <f t="shared" si="377"/>
        <v>46.75</v>
      </c>
      <c r="I181" s="51">
        <f t="shared" si="377"/>
        <v>-25.236111111111111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2020-05-20T17:26:08Z</dcterms:created>
  <dcterms:modified xsi:type="dcterms:W3CDTF">2023-09-26T18:16:56Z</dcterms:modified>
</cp:coreProperties>
</file>