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8EE8508F-9521-4CF7-88B0-24F463B8B73E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Instructions" sheetId="1" r:id="rId1"/>
    <sheet name="Marriott Inc." sheetId="2" r:id="rId2"/>
    <sheet name="J&amp;J Inc." sheetId="3" r:id="rId3"/>
    <sheet name="Hyatt Hotels Corp" sheetId="6" r:id="rId4"/>
    <sheet name="Pfizer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2" l="1"/>
  <c r="I21" i="2"/>
  <c r="J21" i="2"/>
  <c r="C24" i="7"/>
  <c r="B24" i="7"/>
  <c r="C23" i="7"/>
  <c r="B23" i="7"/>
  <c r="C22" i="7"/>
  <c r="B22" i="7"/>
  <c r="C21" i="7"/>
  <c r="B21" i="7"/>
  <c r="C20" i="7"/>
  <c r="B20" i="7"/>
  <c r="H25" i="2"/>
  <c r="J20" i="2"/>
  <c r="J14" i="2"/>
  <c r="K14" i="2"/>
  <c r="I14" i="2"/>
  <c r="C50" i="2" l="1"/>
  <c r="D50" i="2"/>
  <c r="B50" i="2"/>
  <c r="C41" i="2"/>
  <c r="D41" i="2"/>
  <c r="B41" i="2"/>
  <c r="J5" i="2"/>
  <c r="K5" i="2" s="1"/>
  <c r="B44" i="3"/>
  <c r="C42" i="3"/>
  <c r="B42" i="3"/>
  <c r="C44" i="3"/>
  <c r="C61" i="2"/>
  <c r="B61" i="2"/>
  <c r="C39" i="3"/>
  <c r="C40" i="3"/>
  <c r="C41" i="3"/>
  <c r="B41" i="3"/>
  <c r="B40" i="3"/>
  <c r="B39" i="3"/>
  <c r="C38" i="3"/>
  <c r="B38" i="3"/>
  <c r="C37" i="3"/>
  <c r="D37" i="3"/>
  <c r="B37" i="3"/>
  <c r="C31" i="3"/>
  <c r="D31" i="3"/>
  <c r="C32" i="3"/>
  <c r="D32" i="3"/>
  <c r="C33" i="3"/>
  <c r="D33" i="3"/>
  <c r="B33" i="3"/>
  <c r="B32" i="3"/>
  <c r="B31" i="3"/>
  <c r="C30" i="3"/>
  <c r="D30" i="3"/>
  <c r="B30" i="3"/>
  <c r="C29" i="3"/>
  <c r="D29" i="3"/>
  <c r="B29" i="3"/>
  <c r="C15" i="3"/>
  <c r="C16" i="3" s="1"/>
  <c r="D15" i="3"/>
  <c r="D16" i="3" s="1"/>
  <c r="B15" i="3"/>
  <c r="B16" i="3" s="1"/>
  <c r="C10" i="3"/>
  <c r="D10" i="3"/>
  <c r="B10" i="3"/>
  <c r="B21" i="3"/>
  <c r="C6" i="3"/>
  <c r="C60" i="2"/>
  <c r="B60" i="2"/>
  <c r="C57" i="2"/>
  <c r="C58" i="2"/>
  <c r="C59" i="2"/>
  <c r="B58" i="2"/>
  <c r="B59" i="2"/>
  <c r="B57" i="2"/>
  <c r="C54" i="2"/>
  <c r="C55" i="2"/>
  <c r="B55" i="2"/>
  <c r="B54" i="2"/>
  <c r="C51" i="2"/>
  <c r="C52" i="2"/>
  <c r="C53" i="2"/>
  <c r="B52" i="2"/>
  <c r="B53" i="2"/>
  <c r="B51" i="2"/>
  <c r="B25" i="2"/>
  <c r="B34" i="2" s="1"/>
  <c r="C21" i="2"/>
  <c r="D21" i="2"/>
  <c r="B21" i="2"/>
  <c r="C9" i="2"/>
  <c r="C11" i="2" s="1"/>
  <c r="C14" i="2" s="1"/>
  <c r="D9" i="2"/>
  <c r="D11" i="2" s="1"/>
  <c r="D14" i="2" s="1"/>
  <c r="B9" i="2"/>
  <c r="B11" i="2" s="1"/>
  <c r="B14" i="2" s="1"/>
  <c r="B56" i="2" s="1"/>
  <c r="C5" i="2"/>
  <c r="C56" i="2" l="1"/>
  <c r="B45" i="2"/>
  <c r="B44" i="2"/>
  <c r="B43" i="2"/>
  <c r="B42" i="2"/>
  <c r="B30" i="2"/>
  <c r="B29" i="2"/>
  <c r="B28" i="2"/>
  <c r="B27" i="2"/>
  <c r="B26" i="2"/>
  <c r="D42" i="2"/>
  <c r="D43" i="2"/>
  <c r="D44" i="2"/>
  <c r="D45" i="2"/>
  <c r="D30" i="2"/>
  <c r="D29" i="2"/>
  <c r="D28" i="2"/>
  <c r="D27" i="2"/>
  <c r="D26" i="2"/>
  <c r="C42" i="2"/>
  <c r="C43" i="2"/>
  <c r="C44" i="2"/>
  <c r="C45" i="2"/>
  <c r="C30" i="2"/>
  <c r="C29" i="2"/>
  <c r="C28" i="2"/>
  <c r="C27" i="2"/>
  <c r="C26" i="2"/>
  <c r="B38" i="2"/>
  <c r="B37" i="2"/>
  <c r="B36" i="2"/>
  <c r="B35" i="2"/>
  <c r="D35" i="2"/>
  <c r="D36" i="2"/>
  <c r="D37" i="2"/>
  <c r="D38" i="2"/>
  <c r="C35" i="2"/>
  <c r="C36" i="2"/>
  <c r="C37" i="2"/>
  <c r="C38" i="2"/>
  <c r="B25" i="3"/>
  <c r="B24" i="3"/>
  <c r="B23" i="3"/>
  <c r="B22" i="3"/>
  <c r="D24" i="3"/>
  <c r="D25" i="3"/>
  <c r="D23" i="3"/>
  <c r="D22" i="3"/>
  <c r="C24" i="3"/>
  <c r="C25" i="3"/>
  <c r="C23" i="3"/>
  <c r="C22" i="3"/>
  <c r="D6" i="3"/>
  <c r="D21" i="3" s="1"/>
  <c r="C21" i="3"/>
  <c r="D5" i="2"/>
  <c r="D25" i="2" s="1"/>
  <c r="D34" i="2" s="1"/>
  <c r="C25" i="2"/>
  <c r="C34" i="2" s="1"/>
</calcChain>
</file>

<file path=xl/sharedStrings.xml><?xml version="1.0" encoding="utf-8"?>
<sst xmlns="http://schemas.openxmlformats.org/spreadsheetml/2006/main" count="140" uniqueCount="81">
  <si>
    <t>Instructions</t>
  </si>
  <si>
    <t>Marriot Inc.</t>
  </si>
  <si>
    <t>You are required to map out the revenue drivers and cost drivers for the following companies:</t>
  </si>
  <si>
    <t>Johnson &amp; Johnson</t>
  </si>
  <si>
    <t>Format:</t>
  </si>
  <si>
    <t>You are free to refer to company websites, annual and quarterly reports, press releases and any other publicly available data</t>
  </si>
  <si>
    <t>You are required to break-down the company's revenue into price volume data and map-out how each of these individual variables affect the revenue growth</t>
  </si>
  <si>
    <t>For cost drivers, identify each of the cost item's correlation with revenue (fixed or variable and if variable varies based on what?)</t>
  </si>
  <si>
    <t>You can use charts/smart arts in word document and have bullet points below the diagram for any further explanations</t>
  </si>
  <si>
    <t>You are required to comment on the company performance in the light of revenue and cost drivers</t>
  </si>
  <si>
    <t xml:space="preserve">You are required identify peers and compare their performance with the given company, however, you are not required to go deep into identifying drivers for the peers </t>
  </si>
  <si>
    <t>The comment of company performance should be limited to a single page</t>
  </si>
  <si>
    <t>OPERATING COSTS AND EXPENSES</t>
  </si>
  <si>
    <t>Total Operating Costs &amp; Expenses</t>
  </si>
  <si>
    <t>MARRIOTT INC.</t>
  </si>
  <si>
    <t>REVENUE AND COSTS ITEMS FROM THE CONSOLIDATED INCOME STATEMENT</t>
  </si>
  <si>
    <t xml:space="preserve">Base Management Fees </t>
  </si>
  <si>
    <t xml:space="preserve">Franchise Fees </t>
  </si>
  <si>
    <t xml:space="preserve">Incentive Management Fees  </t>
  </si>
  <si>
    <t xml:space="preserve">Gross Fee Revenues </t>
  </si>
  <si>
    <t xml:space="preserve">Contract Investment Amortization </t>
  </si>
  <si>
    <t xml:space="preserve">Net Fee Revenues  </t>
  </si>
  <si>
    <t xml:space="preserve">Owned, Leased, and other Revenue  </t>
  </si>
  <si>
    <t xml:space="preserve">Gross Revenue </t>
  </si>
  <si>
    <t xml:space="preserve">Owned, Leased, and other-direct   </t>
  </si>
  <si>
    <t xml:space="preserve">Depreciation, Amortization, and other   </t>
  </si>
  <si>
    <t xml:space="preserve">General, Administrative, and other   </t>
  </si>
  <si>
    <t xml:space="preserve">Restructuring, Merger-related Charges, and other  </t>
  </si>
  <si>
    <t>REVENUES</t>
  </si>
  <si>
    <t>Cost Reimbursement Revenue</t>
  </si>
  <si>
    <t>Reimbursed Expenses</t>
  </si>
  <si>
    <t>GROWTH OF EACH REVENUE AND COST DRIVER</t>
  </si>
  <si>
    <t>CONTRIBUTION OF EACH COST DRIVER ON TOTAL COSTS</t>
  </si>
  <si>
    <t>CONTRIBUTION OF EACH REVENUE DRIVER TO GROSS REVENUE</t>
  </si>
  <si>
    <t>Years Ending December 31,</t>
  </si>
  <si>
    <t>($ In millions)</t>
  </si>
  <si>
    <t>JOHNSON AND JOHNSON INC.</t>
  </si>
  <si>
    <t>REVENUE</t>
  </si>
  <si>
    <t xml:space="preserve">Sales to Customers </t>
  </si>
  <si>
    <t xml:space="preserve">Cost of Products Sold   </t>
  </si>
  <si>
    <t xml:space="preserve">Gross Profit   </t>
  </si>
  <si>
    <t xml:space="preserve">Selling, Marketing and Administrative Expenses  </t>
  </si>
  <si>
    <t xml:space="preserve">Research and Development Expense  </t>
  </si>
  <si>
    <t xml:space="preserve">In-process Research and Development (Note 5)   </t>
  </si>
  <si>
    <t>COGS</t>
  </si>
  <si>
    <t>Operating Costs and Expense</t>
  </si>
  <si>
    <t>Total Costs</t>
  </si>
  <si>
    <t>Total Operating Costs and Expenses</t>
  </si>
  <si>
    <t>GROWTH OF EACH COST DRIVER</t>
  </si>
  <si>
    <t>PERCENTAGE OF EACH COST DRIVER ON REVENUE</t>
  </si>
  <si>
    <t>Gross Revenue</t>
  </si>
  <si>
    <t>Sales Growth</t>
  </si>
  <si>
    <t xml:space="preserve"> REVENUES:</t>
  </si>
  <si>
    <t>Owned and leased hotels</t>
  </si>
  <si>
    <t>Management, franchise, license, and other fees</t>
  </si>
  <si>
    <t xml:space="preserve"> Contra revenue  </t>
  </si>
  <si>
    <t xml:space="preserve">Net management, franchise, license, and other fees  </t>
  </si>
  <si>
    <t xml:space="preserve">Distribution and destination management  </t>
  </si>
  <si>
    <t xml:space="preserve">Other revenues </t>
  </si>
  <si>
    <t xml:space="preserve">Revenues for the reimbursement of costs incurred on behalf of managed and franchised properties  </t>
  </si>
  <si>
    <t xml:space="preserve">Total revenues </t>
  </si>
  <si>
    <t xml:space="preserve">  DIRECT AND SELLING, GENERAL, AND ADMINISTRATIVE EXPENSES:</t>
  </si>
  <si>
    <t xml:space="preserve">Owned and leased hotels   </t>
  </si>
  <si>
    <t xml:space="preserve">Depreciation and amortization  </t>
  </si>
  <si>
    <t xml:space="preserve"> Other direct costs </t>
  </si>
  <si>
    <t xml:space="preserve">Selling, general, and administrative </t>
  </si>
  <si>
    <t xml:space="preserve"> </t>
  </si>
  <si>
    <t xml:space="preserve"> Costs incurred on behalf of managed and franchised properties  </t>
  </si>
  <si>
    <t xml:space="preserve">Direct and selling, general, and administrative expenses </t>
  </si>
  <si>
    <t xml:space="preserve">Revenues     </t>
  </si>
  <si>
    <t>Costs and expenses:</t>
  </si>
  <si>
    <t xml:space="preserve"> Cost of sales(a)  </t>
  </si>
  <si>
    <t xml:space="preserve"> Selling, informational and administrative expenses(a)   </t>
  </si>
  <si>
    <t xml:space="preserve">Research and development expenses(a)  </t>
  </si>
  <si>
    <t xml:space="preserve">Acquired in-process research and development expenses(b) </t>
  </si>
  <si>
    <t xml:space="preserve"> Amortization of intangible assets </t>
  </si>
  <si>
    <t xml:space="preserve">Restructuring charges and certain acquisition-related costs  </t>
  </si>
  <si>
    <t xml:space="preserve">Other (income)/deductions––net </t>
  </si>
  <si>
    <t xml:space="preserve">  </t>
  </si>
  <si>
    <t xml:space="preserve"> Income from continuing operations before provision/(benefit) for taxes on income </t>
  </si>
  <si>
    <t>Growth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</si>
</sst>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6"/>
      <color theme="0"/>
      <name val="Times New Roman"/>
      <family val="1"/>
    </font>
    <font>
      <b/>
      <sz val="12"/>
      <color theme="4"/>
      <name val="Times New Roman"/>
      <family val="1"/>
    </font>
    <font>
      <b/>
      <i/>
      <sz val="12"/>
      <color theme="1"/>
      <name val="Times New Roman"/>
      <family val="1"/>
    </font>
    <font>
      <sz val="12"/>
      <color theme="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dashed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0">
    <xf numFmtId="0" fontId="0" fillId="0" borderId="0" xfId="0"/>
    <xf numFmtId="0" fontId="2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horizontal="left" indent="1"/>
    </xf>
    <xf numFmtId="0" fontId="0" fillId="0" borderId="0" xfId="0" applyAlignment="1">
      <alignment horizontal="left" wrapText="1" indent="1"/>
    </xf>
    <xf numFmtId="0" fontId="4" fillId="2" borderId="0" xfId="0" applyFont="1" applyFill="1"/>
    <xf numFmtId="0" fontId="5" fillId="0" borderId="0" xfId="0" applyFont="1"/>
    <xf numFmtId="0" fontId="6" fillId="3" borderId="0" xfId="0" applyFont="1" applyFill="1" applyAlignment="1">
      <alignment horizontal="center"/>
    </xf>
    <xf numFmtId="3" fontId="5" fillId="0" borderId="0" xfId="0" applyNumberFormat="1" applyFont="1"/>
    <xf numFmtId="37" fontId="5" fillId="0" borderId="0" xfId="0" applyNumberFormat="1" applyFont="1"/>
    <xf numFmtId="0" fontId="6" fillId="0" borderId="0" xfId="0" applyFont="1"/>
    <xf numFmtId="3" fontId="6" fillId="0" borderId="0" xfId="0" applyNumberFormat="1" applyFont="1"/>
    <xf numFmtId="37" fontId="6" fillId="0" borderId="0" xfId="0" applyNumberFormat="1" applyFont="1"/>
    <xf numFmtId="0" fontId="7" fillId="2" borderId="0" xfId="0" applyFont="1" applyFill="1" applyAlignment="1">
      <alignment vertical="center"/>
    </xf>
    <xf numFmtId="0" fontId="8" fillId="0" borderId="0" xfId="0" applyFont="1"/>
    <xf numFmtId="164" fontId="5" fillId="0" borderId="0" xfId="1" applyNumberFormat="1" applyFont="1"/>
    <xf numFmtId="37" fontId="6" fillId="0" borderId="1" xfId="0" applyNumberFormat="1" applyFont="1" applyBorder="1"/>
    <xf numFmtId="37" fontId="6" fillId="0" borderId="2" xfId="0" applyNumberFormat="1" applyFont="1" applyBorder="1"/>
    <xf numFmtId="10" fontId="5" fillId="0" borderId="0" xfId="2" applyNumberFormat="1" applyFont="1"/>
    <xf numFmtId="9" fontId="5" fillId="0" borderId="0" xfId="0" applyNumberFormat="1" applyFont="1"/>
    <xf numFmtId="0" fontId="9" fillId="0" borderId="0" xfId="0" applyFont="1"/>
    <xf numFmtId="37" fontId="6" fillId="0" borderId="3" xfId="0" applyNumberFormat="1" applyFont="1" applyBorder="1"/>
    <xf numFmtId="37" fontId="6" fillId="0" borderId="4" xfId="0" applyNumberFormat="1" applyFont="1" applyBorder="1"/>
    <xf numFmtId="10" fontId="6" fillId="0" borderId="0" xfId="2" applyNumberFormat="1" applyFont="1"/>
    <xf numFmtId="165" fontId="5" fillId="0" borderId="0" xfId="0" applyNumberFormat="1" applyFont="1"/>
    <xf numFmtId="41" fontId="5" fillId="0" borderId="0" xfId="1" applyNumberFormat="1" applyFont="1"/>
    <xf numFmtId="41" fontId="5" fillId="0" borderId="0" xfId="0" applyNumberFormat="1" applyFont="1"/>
    <xf numFmtId="0" fontId="10" fillId="0" borderId="0" xfId="0" applyFont="1"/>
    <xf numFmtId="0" fontId="6" fillId="3" borderId="0" xfId="0" applyFont="1" applyFill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Times New Roman" panose="02020603050405020304" pitchFamily="18" charset="0"/>
                <a:cs typeface="Times New Roman" panose="02020603050405020304" pitchFamily="18" charset="0"/>
              </a:rPr>
              <a:t>Each</a:t>
            </a:r>
            <a:r>
              <a:rPr lang="en-US" sz="1200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Revenue Driver's Contribution</a:t>
            </a:r>
            <a:endParaRPr lang="en-US" sz="120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'Marriott Inc.'!$I$5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'Marriott Inc.'!$H$6:$H$10</c:f>
              <c:strCache>
                <c:ptCount val="5"/>
                <c:pt idx="0">
                  <c:v>Base Management Fees </c:v>
                </c:pt>
                <c:pt idx="1">
                  <c:v>Franchise Fees </c:v>
                </c:pt>
                <c:pt idx="2">
                  <c:v>Incentive Management Fees  </c:v>
                </c:pt>
                <c:pt idx="3">
                  <c:v>Owned, Leased, and other Revenue  </c:v>
                </c:pt>
                <c:pt idx="4">
                  <c:v>Cost Reimbursement Revenue</c:v>
                </c:pt>
              </c:strCache>
            </c:strRef>
          </c:cat>
          <c:val>
            <c:numRef>
              <c:f>'Marriott Inc.'!$I$6:$I$10</c:f>
              <c:numCache>
                <c:formatCode>#,##0_);\(#,##0\)</c:formatCode>
                <c:ptCount val="5"/>
                <c:pt idx="0" formatCode="_(&quot;$&quot;* #,##0_);_(&quot;$&quot;* \(#,##0\);_(&quot;$&quot;* &quot;-&quot;??_);_(@_)">
                  <c:v>1044</c:v>
                </c:pt>
                <c:pt idx="1">
                  <c:v>2505</c:v>
                </c:pt>
                <c:pt idx="2">
                  <c:v>529</c:v>
                </c:pt>
                <c:pt idx="3">
                  <c:v>1367</c:v>
                </c:pt>
                <c:pt idx="4">
                  <c:v>15417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7C-44AE-8F9D-F714C4E7DC9D}"/>
            </c:ext>
          </c:extLst>
        </c:ser>
        <c:ser>
          <c:idx val="1"/>
          <c:order val="1"/>
          <c:tx>
            <c:strRef>
              <c:f>'Marriott Inc.'!$J$5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'Marriott Inc.'!$H$6:$H$10</c:f>
              <c:strCache>
                <c:ptCount val="5"/>
                <c:pt idx="0">
                  <c:v>Base Management Fees </c:v>
                </c:pt>
                <c:pt idx="1">
                  <c:v>Franchise Fees </c:v>
                </c:pt>
                <c:pt idx="2">
                  <c:v>Incentive Management Fees  </c:v>
                </c:pt>
                <c:pt idx="3">
                  <c:v>Owned, Leased, and other Revenue  </c:v>
                </c:pt>
                <c:pt idx="4">
                  <c:v>Cost Reimbursement Revenue</c:v>
                </c:pt>
              </c:strCache>
            </c:strRef>
          </c:cat>
          <c:val>
            <c:numRef>
              <c:f>'Marriott Inc.'!$J$6:$J$10</c:f>
              <c:numCache>
                <c:formatCode>#,##0_);\(#,##0\)</c:formatCode>
                <c:ptCount val="5"/>
                <c:pt idx="0" formatCode="_(&quot;$&quot;* #,##0_);_(&quot;$&quot;* \(#,##0\);_(&quot;$&quot;* &quot;-&quot;??_);_(@_)">
                  <c:v>669</c:v>
                </c:pt>
                <c:pt idx="1">
                  <c:v>1790</c:v>
                </c:pt>
                <c:pt idx="2">
                  <c:v>235</c:v>
                </c:pt>
                <c:pt idx="3">
                  <c:v>796</c:v>
                </c:pt>
                <c:pt idx="4">
                  <c:v>10442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7C-44AE-8F9D-F714C4E7DC9D}"/>
            </c:ext>
          </c:extLst>
        </c:ser>
        <c:ser>
          <c:idx val="2"/>
          <c:order val="2"/>
          <c:tx>
            <c:strRef>
              <c:f>'Marriott Inc.'!$K$5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'Marriott Inc.'!$H$6:$H$10</c:f>
              <c:strCache>
                <c:ptCount val="5"/>
                <c:pt idx="0">
                  <c:v>Base Management Fees </c:v>
                </c:pt>
                <c:pt idx="1">
                  <c:v>Franchise Fees </c:v>
                </c:pt>
                <c:pt idx="2">
                  <c:v>Incentive Management Fees  </c:v>
                </c:pt>
                <c:pt idx="3">
                  <c:v>Owned, Leased, and other Revenue  </c:v>
                </c:pt>
                <c:pt idx="4">
                  <c:v>Cost Reimbursement Revenue</c:v>
                </c:pt>
              </c:strCache>
            </c:strRef>
          </c:cat>
          <c:val>
            <c:numRef>
              <c:f>'Marriott Inc.'!$K$6:$K$10</c:f>
              <c:numCache>
                <c:formatCode>#,##0_);\(#,##0\)</c:formatCode>
                <c:ptCount val="5"/>
                <c:pt idx="0" formatCode="_(&quot;$&quot;* #,##0_);_(&quot;$&quot;* \(#,##0\);_(&quot;$&quot;* &quot;-&quot;??_);_(@_)">
                  <c:v>443</c:v>
                </c:pt>
                <c:pt idx="1">
                  <c:v>1153</c:v>
                </c:pt>
                <c:pt idx="2">
                  <c:v>87</c:v>
                </c:pt>
                <c:pt idx="3">
                  <c:v>568</c:v>
                </c:pt>
                <c:pt idx="4">
                  <c:v>8452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7C-44AE-8F9D-F714C4E7DC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8428175"/>
        <c:axId val="1607606223"/>
      </c:barChart>
      <c:catAx>
        <c:axId val="1878428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7606223"/>
        <c:crosses val="autoZero"/>
        <c:auto val="1"/>
        <c:lblAlgn val="ctr"/>
        <c:lblOffset val="100"/>
        <c:noMultiLvlLbl val="0"/>
      </c:catAx>
      <c:valAx>
        <c:axId val="16076062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8428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Times New Roman" panose="02020603050405020304" pitchFamily="18" charset="0"/>
                <a:cs typeface="Times New Roman" panose="02020603050405020304" pitchFamily="18" charset="0"/>
              </a:rPr>
              <a:t>%</a:t>
            </a:r>
            <a:r>
              <a:rPr lang="en-US" sz="1200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of Each Cost Driver on Revenue</a:t>
            </a:r>
            <a:endParaRPr lang="en-US" sz="120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'Marriott Inc.'!$B$41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'Marriott Inc.'!$A$42:$A$45</c:f>
              <c:strCache>
                <c:ptCount val="4"/>
                <c:pt idx="0">
                  <c:v>Owned, Leased, and other-direct   </c:v>
                </c:pt>
                <c:pt idx="1">
                  <c:v>Depreciation, Amortization, and other   </c:v>
                </c:pt>
                <c:pt idx="2">
                  <c:v>General, Administrative, and other   </c:v>
                </c:pt>
                <c:pt idx="3">
                  <c:v>Reimbursed Expenses</c:v>
                </c:pt>
              </c:strCache>
            </c:strRef>
          </c:cat>
          <c:val>
            <c:numRef>
              <c:f>'Marriott Inc.'!$B$42:$B$45</c:f>
              <c:numCache>
                <c:formatCode>0.00%</c:formatCode>
                <c:ptCount val="4"/>
                <c:pt idx="0">
                  <c:v>5.1701728204881336E-2</c:v>
                </c:pt>
                <c:pt idx="1">
                  <c:v>9.2909064651229955E-3</c:v>
                </c:pt>
                <c:pt idx="2">
                  <c:v>4.2892215857122225E-2</c:v>
                </c:pt>
                <c:pt idx="3">
                  <c:v>0.72887883310065948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1C-4450-8E5F-AD404F624D63}"/>
            </c:ext>
          </c:extLst>
        </c:ser>
        <c:ser>
          <c:idx val="1"/>
          <c:order val="1"/>
          <c:tx>
            <c:strRef>
              <c:f>'Marriott Inc.'!$C$41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'Marriott Inc.'!$A$42:$A$45</c:f>
              <c:strCache>
                <c:ptCount val="4"/>
                <c:pt idx="0">
                  <c:v>Owned, Leased, and other-direct   </c:v>
                </c:pt>
                <c:pt idx="1">
                  <c:v>Depreciation, Amortization, and other   </c:v>
                </c:pt>
                <c:pt idx="2">
                  <c:v>General, Administrative, and other   </c:v>
                </c:pt>
                <c:pt idx="3">
                  <c:v>Reimbursed Expenses</c:v>
                </c:pt>
              </c:strCache>
            </c:strRef>
          </c:cat>
          <c:val>
            <c:numRef>
              <c:f>'Marriott Inc.'!$C$42:$C$45</c:f>
              <c:numCache>
                <c:formatCode>0.00%</c:formatCode>
                <c:ptCount val="4"/>
                <c:pt idx="0">
                  <c:v>5.2969618243487046E-2</c:v>
                </c:pt>
                <c:pt idx="1">
                  <c:v>1.587645233456015E-2</c:v>
                </c:pt>
                <c:pt idx="2">
                  <c:v>5.9392364869740928E-2</c:v>
                </c:pt>
                <c:pt idx="3">
                  <c:v>0.74489427726059032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1C-4450-8E5F-AD404F624D63}"/>
            </c:ext>
          </c:extLst>
        </c:ser>
        <c:ser>
          <c:idx val="2"/>
          <c:order val="2"/>
          <c:tx>
            <c:strRef>
              <c:f>'Marriott Inc.'!$D$41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'Marriott Inc.'!$A$42:$A$45</c:f>
              <c:strCache>
                <c:ptCount val="4"/>
                <c:pt idx="0">
                  <c:v>Owned, Leased, and other-direct   </c:v>
                </c:pt>
                <c:pt idx="1">
                  <c:v>Depreciation, Amortization, and other   </c:v>
                </c:pt>
                <c:pt idx="2">
                  <c:v>General, Administrative, and other   </c:v>
                </c:pt>
                <c:pt idx="3">
                  <c:v>Reimbursed Expenses</c:v>
                </c:pt>
              </c:strCache>
            </c:strRef>
          </c:cat>
          <c:val>
            <c:numRef>
              <c:f>'Marriott Inc.'!$D$42:$D$45</c:f>
              <c:numCache>
                <c:formatCode>0.00%</c:formatCode>
                <c:ptCount val="4"/>
                <c:pt idx="0">
                  <c:v>6.4043136883927723E-2</c:v>
                </c:pt>
                <c:pt idx="1">
                  <c:v>3.2731056664459371E-2</c:v>
                </c:pt>
                <c:pt idx="2">
                  <c:v>7.2084003405543468E-2</c:v>
                </c:pt>
                <c:pt idx="3">
                  <c:v>0.79793775423327973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1C-4450-8E5F-AD404F624D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38301727"/>
        <c:axId val="1877767935"/>
      </c:barChart>
      <c:catAx>
        <c:axId val="19383017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7767935"/>
        <c:crosses val="autoZero"/>
        <c:auto val="1"/>
        <c:lblAlgn val="ctr"/>
        <c:lblOffset val="100"/>
        <c:noMultiLvlLbl val="0"/>
      </c:catAx>
      <c:valAx>
        <c:axId val="18777679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83017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Times New Roman" panose="02020603050405020304" pitchFamily="18" charset="0"/>
                <a:cs typeface="Times New Roman" panose="02020603050405020304" pitchFamily="18" charset="0"/>
              </a:rPr>
              <a:t>Growth</a:t>
            </a:r>
            <a:r>
              <a:rPr lang="en-US" sz="1200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Rates of each revenue and cost driver</a:t>
            </a:r>
            <a:endParaRPr lang="en-US" sz="120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'Marriott Inc.'!$B$50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'Marriott Inc.'!$A$51:$A$61</c:f>
              <c:strCache>
                <c:ptCount val="11"/>
                <c:pt idx="0">
                  <c:v>Base Management Fees </c:v>
                </c:pt>
                <c:pt idx="1">
                  <c:v>Franchise Fees </c:v>
                </c:pt>
                <c:pt idx="2">
                  <c:v>Incentive Management Fees  </c:v>
                </c:pt>
                <c:pt idx="3">
                  <c:v>Owned, Leased, and other Revenue  </c:v>
                </c:pt>
                <c:pt idx="4">
                  <c:v>Cost Reimbursement Revenue</c:v>
                </c:pt>
                <c:pt idx="5">
                  <c:v>Gross Revenue</c:v>
                </c:pt>
                <c:pt idx="6">
                  <c:v>Owned, Leased, and other-direct   </c:v>
                </c:pt>
                <c:pt idx="7">
                  <c:v>Depreciation, Amortization, and other   </c:v>
                </c:pt>
                <c:pt idx="8">
                  <c:v>General, Administrative, and other   </c:v>
                </c:pt>
                <c:pt idx="9">
                  <c:v>Reimbursed Expenses</c:v>
                </c:pt>
                <c:pt idx="10">
                  <c:v>Total Costs</c:v>
                </c:pt>
              </c:strCache>
            </c:strRef>
          </c:cat>
          <c:val>
            <c:numRef>
              <c:f>'Marriott Inc.'!$B$51:$B$61</c:f>
              <c:numCache>
                <c:formatCode>0.00%</c:formatCode>
                <c:ptCount val="11"/>
                <c:pt idx="0">
                  <c:v>0.5605381165919282</c:v>
                </c:pt>
                <c:pt idx="1">
                  <c:v>0.3994413407821229</c:v>
                </c:pt>
                <c:pt idx="2">
                  <c:v>1.2510638297872341</c:v>
                </c:pt>
                <c:pt idx="3">
                  <c:v>0.71733668341708545</c:v>
                </c:pt>
                <c:pt idx="4">
                  <c:v>0.47644129477111663</c:v>
                </c:pt>
                <c:pt idx="5">
                  <c:v>0.49909792884462728</c:v>
                </c:pt>
                <c:pt idx="6">
                  <c:v>0.46321525885558584</c:v>
                </c:pt>
                <c:pt idx="7">
                  <c:v>-0.12272727272727273</c:v>
                </c:pt>
                <c:pt idx="8">
                  <c:v>8.2624544349939252E-2</c:v>
                </c:pt>
                <c:pt idx="9">
                  <c:v>0.46686688626235223</c:v>
                </c:pt>
                <c:pt idx="10">
                  <c:v>0.42983398034195092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89-486E-BD2E-65432B4CDBCF}"/>
            </c:ext>
          </c:extLst>
        </c:ser>
        <c:ser>
          <c:idx val="1"/>
          <c:order val="1"/>
          <c:tx>
            <c:strRef>
              <c:f>'Marriott Inc.'!$C$50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'Marriott Inc.'!$A$51:$A$61</c:f>
              <c:strCache>
                <c:ptCount val="11"/>
                <c:pt idx="0">
                  <c:v>Base Management Fees </c:v>
                </c:pt>
                <c:pt idx="1">
                  <c:v>Franchise Fees </c:v>
                </c:pt>
                <c:pt idx="2">
                  <c:v>Incentive Management Fees  </c:v>
                </c:pt>
                <c:pt idx="3">
                  <c:v>Owned, Leased, and other Revenue  </c:v>
                </c:pt>
                <c:pt idx="4">
                  <c:v>Cost Reimbursement Revenue</c:v>
                </c:pt>
                <c:pt idx="5">
                  <c:v>Gross Revenue</c:v>
                </c:pt>
                <c:pt idx="6">
                  <c:v>Owned, Leased, and other-direct   </c:v>
                </c:pt>
                <c:pt idx="7">
                  <c:v>Depreciation, Amortization, and other   </c:v>
                </c:pt>
                <c:pt idx="8">
                  <c:v>General, Administrative, and other   </c:v>
                </c:pt>
                <c:pt idx="9">
                  <c:v>Reimbursed Expenses</c:v>
                </c:pt>
                <c:pt idx="10">
                  <c:v>Total Costs</c:v>
                </c:pt>
              </c:strCache>
            </c:strRef>
          </c:cat>
          <c:val>
            <c:numRef>
              <c:f>'Marriott Inc.'!$C$51:$C$61</c:f>
              <c:numCache>
                <c:formatCode>0.00%</c:formatCode>
                <c:ptCount val="11"/>
                <c:pt idx="0">
                  <c:v>0.51015801354401802</c:v>
                </c:pt>
                <c:pt idx="1">
                  <c:v>0.55247181266261924</c:v>
                </c:pt>
                <c:pt idx="2">
                  <c:v>1.7011494252873562</c:v>
                </c:pt>
                <c:pt idx="3">
                  <c:v>0.40140845070422537</c:v>
                </c:pt>
                <c:pt idx="4">
                  <c:v>0.2354472314245149</c:v>
                </c:pt>
                <c:pt idx="5">
                  <c:v>0.31085043988269795</c:v>
                </c:pt>
                <c:pt idx="6">
                  <c:v>8.4194977843426888E-2</c:v>
                </c:pt>
                <c:pt idx="7">
                  <c:v>-0.36416184971098264</c:v>
                </c:pt>
                <c:pt idx="8">
                  <c:v>8.0052493438320216E-2</c:v>
                </c:pt>
                <c:pt idx="9">
                  <c:v>0.22371072910491999</c:v>
                </c:pt>
                <c:pt idx="10">
                  <c:v>0.15447697148850958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89-486E-BD2E-65432B4CDB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78404511"/>
        <c:axId val="1877765535"/>
      </c:lineChart>
      <c:catAx>
        <c:axId val="18784045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7765535"/>
        <c:crosses val="autoZero"/>
        <c:auto val="1"/>
        <c:lblAlgn val="ctr"/>
        <c:lblOffset val="100"/>
        <c:noMultiLvlLbl val="0"/>
      </c:catAx>
      <c:valAx>
        <c:axId val="18777655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84045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Times New Roman" panose="02020603050405020304" pitchFamily="18" charset="0"/>
                <a:cs typeface="Times New Roman" panose="02020603050405020304" pitchFamily="18" charset="0"/>
              </a:rPr>
              <a:t>Gross</a:t>
            </a:r>
            <a:r>
              <a:rPr lang="en-US" sz="1200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Revenue and Total Cost Growth</a:t>
            </a:r>
            <a:endParaRPr lang="en-US" sz="120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'Marriott Inc.'!$H$20</c:f>
              <c:strCache>
                <c:ptCount val="1"/>
                <c:pt idx="0">
                  <c:v>Gross Revenue 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'Marriott Inc.'!$I$19:$K$19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'Marriott Inc.'!$I$20:$K$20</c:f>
              <c:numCache>
                <c:formatCode>#,##0_);\(#,##0\)</c:formatCode>
                <c:ptCount val="3"/>
                <c:pt idx="0">
                  <c:v>10571</c:v>
                </c:pt>
                <c:pt idx="1">
                  <c:v>13857</c:v>
                </c:pt>
                <c:pt idx="2">
                  <c:v>20773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01-493D-AF53-C9E9958754DE}"/>
            </c:ext>
          </c:extLst>
        </c:ser>
        <c:ser>
          <c:idx val="1"/>
          <c:order val="1"/>
          <c:tx>
            <c:strRef>
              <c:f>'Marriott Inc.'!$H$21</c:f>
              <c:strCache>
                <c:ptCount val="1"/>
                <c:pt idx="0">
                  <c:v>Total Operating Costs &amp; Expenses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'Marriott Inc.'!$I$19:$K$19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'Marriott Inc.'!$I$21:$K$21</c:f>
              <c:numCache>
                <c:formatCode>#,##0_);\(#,##0\)</c:formatCode>
                <c:ptCount val="3"/>
                <c:pt idx="0">
                  <c:v>10487</c:v>
                </c:pt>
                <c:pt idx="1">
                  <c:v>12107</c:v>
                </c:pt>
                <c:pt idx="2">
                  <c:v>17311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01-493D-AF53-C9E9958754D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13432239"/>
        <c:axId val="1100424447"/>
      </c:lineChart>
      <c:catAx>
        <c:axId val="1113432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0424447"/>
        <c:crosses val="autoZero"/>
        <c:auto val="1"/>
        <c:lblAlgn val="ctr"/>
        <c:lblOffset val="100"/>
        <c:noMultiLvlLbl val="0"/>
      </c:catAx>
      <c:valAx>
        <c:axId val="1100424447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_);\(#,##0\)" sourceLinked="1"/>
        <c:majorTickMark val="none"/>
        <c:minorTickMark val="none"/>
        <c:tickLblPos val="nextTo"/>
        <c:crossAx val="1113432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285750</xdr:colOff>
      <xdr:row>15</xdr:row>
      <xdr:rowOff>90487</xdr:rowOff>
    </xdr:from>
    <xdr:to>
      <xdr:col>12</xdr:col>
      <xdr:colOff>104775</xdr:colOff>
      <xdr:row>29</xdr:row>
      <xdr:rowOff>14287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73B551E-EF43-C8EE-C8F3-F9446E60AA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314325</xdr:colOff>
      <xdr:row>30</xdr:row>
      <xdr:rowOff>71437</xdr:rowOff>
    </xdr:from>
    <xdr:to>
      <xdr:col>13</xdr:col>
      <xdr:colOff>9525</xdr:colOff>
      <xdr:row>44</xdr:row>
      <xdr:rowOff>14287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7B146DD-5B8D-5E00-18FA-6B0C397B5D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371475</xdr:colOff>
      <xdr:row>45</xdr:row>
      <xdr:rowOff>71437</xdr:rowOff>
    </xdr:from>
    <xdr:to>
      <xdr:col>13</xdr:col>
      <xdr:colOff>66675</xdr:colOff>
      <xdr:row>59</xdr:row>
      <xdr:rowOff>14287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27ACA7AD-E8C9-0959-110E-BB1A65DF45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171450</xdr:colOff>
      <xdr:row>1</xdr:row>
      <xdr:rowOff>90487</xdr:rowOff>
    </xdr:from>
    <xdr:to>
      <xdr:col>11</xdr:col>
      <xdr:colOff>600075</xdr:colOff>
      <xdr:row>14</xdr:row>
      <xdr:rowOff>195262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FA79A178-E475-14CE-1413-64F4261E82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4"/>
  <sheetViews>
    <sheetView workbookViewId="0">
      <selection activeCell="A11" sqref="A11"/>
    </sheetView>
  </sheetViews>
  <sheetFormatPr defaultRowHeight="15" x14ac:dyDescent="0.25"/>
  <cols>
    <col min="1" max="1" width="157.85546875" style="2" customWidth="1"/>
  </cols>
  <sheetData>
    <row r="1" spans="1:1" ht="23.25" x14ac:dyDescent="0.35">
      <c r="A1" s="1" t="s">
        <v>0</v>
      </c>
    </row>
    <row r="3" spans="1:1" x14ac:dyDescent="0.25">
      <c r="A3" s="2" t="s">
        <v>2</v>
      </c>
    </row>
    <row r="4" spans="1:1" s="4" customFormat="1" x14ac:dyDescent="0.25">
      <c r="A4" s="5" t="s">
        <v>1</v>
      </c>
    </row>
    <row r="5" spans="1:1" x14ac:dyDescent="0.25">
      <c r="A5" s="5" t="s">
        <v>3</v>
      </c>
    </row>
    <row r="6" spans="1:1" x14ac:dyDescent="0.25">
      <c r="A6" s="2" t="s">
        <v>5</v>
      </c>
    </row>
    <row r="7" spans="1:1" x14ac:dyDescent="0.25">
      <c r="A7" s="2" t="s">
        <v>6</v>
      </c>
    </row>
    <row r="8" spans="1:1" x14ac:dyDescent="0.25">
      <c r="A8" s="2" t="s">
        <v>7</v>
      </c>
    </row>
    <row r="9" spans="1:1" x14ac:dyDescent="0.25">
      <c r="A9" s="2" t="s">
        <v>9</v>
      </c>
    </row>
    <row r="10" spans="1:1" x14ac:dyDescent="0.25">
      <c r="A10" s="2" t="s">
        <v>10</v>
      </c>
    </row>
    <row r="12" spans="1:1" x14ac:dyDescent="0.25">
      <c r="A12" s="3" t="s">
        <v>4</v>
      </c>
    </row>
    <row r="13" spans="1:1" x14ac:dyDescent="0.25">
      <c r="A13" s="2" t="s">
        <v>8</v>
      </c>
    </row>
    <row r="14" spans="1:1" x14ac:dyDescent="0.25">
      <c r="A14" s="2" t="s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36501-B1D3-4763-B259-9AF2684B51AC}">
  <dimension ref="A1:Q114"/>
  <sheetViews>
    <sheetView tabSelected="1" topLeftCell="A2" workbookViewId="0">
      <selection activeCell="D54" sqref="D54"/>
    </sheetView>
  </sheetViews>
  <sheetFormatPr defaultRowHeight="15" x14ac:dyDescent="0.25"/>
  <cols>
    <col min="1" max="1" width="43.5703125" customWidth="1"/>
    <col min="2" max="2" width="17.42578125" customWidth="1"/>
    <col min="3" max="3" width="22" customWidth="1"/>
    <col min="4" max="4" width="23.85546875" customWidth="1"/>
    <col min="8" max="8" width="16.42578125" customWidth="1"/>
  </cols>
  <sheetData>
    <row r="1" spans="1:17" ht="28.5" customHeight="1" x14ac:dyDescent="0.25">
      <c r="A1" s="14" t="s">
        <v>14</v>
      </c>
      <c r="B1" s="6" t="s">
        <v>35</v>
      </c>
      <c r="C1" s="6"/>
      <c r="D1" s="6"/>
      <c r="E1" s="6"/>
      <c r="F1" s="6"/>
      <c r="G1" s="6"/>
      <c r="H1" s="6"/>
      <c r="I1" s="6"/>
      <c r="J1" s="6"/>
      <c r="K1" s="7"/>
      <c r="L1" s="7"/>
      <c r="M1" s="7"/>
      <c r="N1" s="7"/>
      <c r="O1" s="7"/>
      <c r="P1" s="7"/>
      <c r="Q1" s="7"/>
    </row>
    <row r="2" spans="1:17" ht="15.75" x14ac:dyDescent="0.25">
      <c r="A2" s="29" t="s">
        <v>15</v>
      </c>
      <c r="B2" s="29"/>
      <c r="C2" s="29"/>
      <c r="D2" s="29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 ht="15.75" x14ac:dyDescent="0.25">
      <c r="A3" s="8"/>
      <c r="B3" s="8"/>
      <c r="C3" s="8" t="s">
        <v>34</v>
      </c>
      <c r="D3" s="8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7" ht="15.75" x14ac:dyDescent="0.25">
      <c r="A4" s="11" t="s">
        <v>28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17" ht="15.75" x14ac:dyDescent="0.25">
      <c r="A5" s="7"/>
      <c r="B5" s="11">
        <v>2022</v>
      </c>
      <c r="C5" s="11">
        <f>B5-1</f>
        <v>2021</v>
      </c>
      <c r="D5" s="11">
        <f>C5-1</f>
        <v>2020</v>
      </c>
      <c r="E5" s="7"/>
      <c r="F5" s="7"/>
      <c r="G5" s="7"/>
      <c r="H5" s="7"/>
      <c r="I5" s="11">
        <v>2022</v>
      </c>
      <c r="J5" s="11">
        <f>I5-1</f>
        <v>2021</v>
      </c>
      <c r="K5" s="11">
        <f>J5-1</f>
        <v>2020</v>
      </c>
      <c r="L5" s="7"/>
      <c r="M5" s="7"/>
      <c r="N5" s="7"/>
      <c r="O5" s="7"/>
      <c r="P5" s="7"/>
      <c r="Q5" s="7"/>
    </row>
    <row r="6" spans="1:17" ht="15.75" x14ac:dyDescent="0.25">
      <c r="A6" s="7" t="s">
        <v>16</v>
      </c>
      <c r="B6" s="16">
        <v>1044</v>
      </c>
      <c r="C6" s="16">
        <v>669</v>
      </c>
      <c r="D6" s="16">
        <v>443</v>
      </c>
      <c r="E6" s="7"/>
      <c r="F6" s="7"/>
      <c r="G6" s="7"/>
      <c r="H6" s="7" t="s">
        <v>16</v>
      </c>
      <c r="I6" s="16">
        <v>1044</v>
      </c>
      <c r="J6" s="16">
        <v>669</v>
      </c>
      <c r="K6" s="16">
        <v>443</v>
      </c>
      <c r="L6" s="7"/>
      <c r="M6" s="7"/>
      <c r="N6" s="7"/>
      <c r="O6" s="7"/>
      <c r="P6" s="7"/>
      <c r="Q6" s="7"/>
    </row>
    <row r="7" spans="1:17" ht="15.75" x14ac:dyDescent="0.25">
      <c r="A7" s="7" t="s">
        <v>17</v>
      </c>
      <c r="B7" s="10">
        <v>2505</v>
      </c>
      <c r="C7" s="10">
        <v>1790</v>
      </c>
      <c r="D7" s="10">
        <v>1153</v>
      </c>
      <c r="E7" s="7"/>
      <c r="F7" s="7"/>
      <c r="G7" s="7"/>
      <c r="H7" s="7" t="s">
        <v>17</v>
      </c>
      <c r="I7" s="10">
        <v>2505</v>
      </c>
      <c r="J7" s="10">
        <v>1790</v>
      </c>
      <c r="K7" s="10">
        <v>1153</v>
      </c>
      <c r="L7" s="7"/>
      <c r="M7" s="7"/>
      <c r="N7" s="7"/>
      <c r="O7" s="7"/>
      <c r="P7" s="7"/>
      <c r="Q7" s="7"/>
    </row>
    <row r="8" spans="1:17" ht="16.5" thickBot="1" x14ac:dyDescent="0.3">
      <c r="A8" s="7" t="s">
        <v>18</v>
      </c>
      <c r="B8" s="10">
        <v>529</v>
      </c>
      <c r="C8" s="10">
        <v>235</v>
      </c>
      <c r="D8" s="10">
        <v>87</v>
      </c>
      <c r="E8" s="7"/>
      <c r="F8" s="10"/>
      <c r="G8" s="7"/>
      <c r="H8" s="7" t="s">
        <v>18</v>
      </c>
      <c r="I8" s="10">
        <v>529</v>
      </c>
      <c r="J8" s="10">
        <v>235</v>
      </c>
      <c r="K8" s="10">
        <v>87</v>
      </c>
      <c r="L8" s="7"/>
      <c r="M8" s="7"/>
      <c r="N8" s="7"/>
      <c r="O8" s="7"/>
      <c r="P8" s="7"/>
      <c r="Q8" s="7"/>
    </row>
    <row r="9" spans="1:17" ht="16.5" thickBot="1" x14ac:dyDescent="0.3">
      <c r="A9" s="11" t="s">
        <v>19</v>
      </c>
      <c r="B9" s="17">
        <f>SUM(B6:B8)</f>
        <v>4078</v>
      </c>
      <c r="C9" s="17">
        <f t="shared" ref="C9:D9" si="0">SUM(C6:C8)</f>
        <v>2694</v>
      </c>
      <c r="D9" s="17">
        <f t="shared" si="0"/>
        <v>1683</v>
      </c>
      <c r="E9" s="7"/>
      <c r="F9" s="10"/>
      <c r="G9" s="7"/>
      <c r="H9" s="7" t="s">
        <v>22</v>
      </c>
      <c r="I9" s="10">
        <v>1367</v>
      </c>
      <c r="J9" s="10">
        <v>796</v>
      </c>
      <c r="K9" s="10">
        <v>568</v>
      </c>
      <c r="L9" s="7"/>
      <c r="M9" s="7"/>
      <c r="N9" s="7"/>
      <c r="O9" s="7"/>
      <c r="P9" s="7"/>
      <c r="Q9" s="7"/>
    </row>
    <row r="10" spans="1:17" ht="15.75" x14ac:dyDescent="0.25">
      <c r="A10" s="7" t="s">
        <v>20</v>
      </c>
      <c r="B10" s="10">
        <v>-89</v>
      </c>
      <c r="C10" s="10">
        <v>-75</v>
      </c>
      <c r="D10" s="10">
        <v>-132</v>
      </c>
      <c r="E10" s="7"/>
      <c r="F10" s="7"/>
      <c r="G10" s="7"/>
      <c r="H10" s="7" t="s">
        <v>29</v>
      </c>
      <c r="I10" s="10">
        <v>15417</v>
      </c>
      <c r="J10" s="10">
        <v>10442</v>
      </c>
      <c r="K10" s="10">
        <v>8452</v>
      </c>
      <c r="L10" s="7"/>
      <c r="M10" s="7"/>
      <c r="N10" s="7"/>
      <c r="O10" s="7"/>
      <c r="P10" s="7"/>
      <c r="Q10" s="7"/>
    </row>
    <row r="11" spans="1:17" ht="15.75" x14ac:dyDescent="0.25">
      <c r="A11" s="11" t="s">
        <v>21</v>
      </c>
      <c r="B11" s="18">
        <f>B9+B10</f>
        <v>3989</v>
      </c>
      <c r="C11" s="18">
        <f t="shared" ref="C11:D11" si="1">C9+C10</f>
        <v>2619</v>
      </c>
      <c r="D11" s="18">
        <f t="shared" si="1"/>
        <v>1551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1:17" ht="15.75" x14ac:dyDescent="0.25">
      <c r="A12" s="7" t="s">
        <v>22</v>
      </c>
      <c r="B12" s="10">
        <v>1367</v>
      </c>
      <c r="C12" s="10">
        <v>796</v>
      </c>
      <c r="D12" s="10">
        <v>568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1:17" ht="16.5" thickBot="1" x14ac:dyDescent="0.3">
      <c r="A13" s="7" t="s">
        <v>29</v>
      </c>
      <c r="B13" s="10">
        <v>15417</v>
      </c>
      <c r="C13" s="10">
        <v>10442</v>
      </c>
      <c r="D13" s="10">
        <v>8452</v>
      </c>
      <c r="E13" s="7"/>
      <c r="F13" s="10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1:17" ht="16.5" thickBot="1" x14ac:dyDescent="0.3">
      <c r="A14" s="12" t="s">
        <v>23</v>
      </c>
      <c r="B14" s="17">
        <f>SUM(B11:B13)</f>
        <v>20773</v>
      </c>
      <c r="C14" s="17">
        <f t="shared" ref="C14:D14" si="2">SUM(C11:C13)</f>
        <v>13857</v>
      </c>
      <c r="D14" s="17">
        <f t="shared" si="2"/>
        <v>10571</v>
      </c>
      <c r="E14" s="7"/>
      <c r="F14" s="7"/>
      <c r="G14" s="7"/>
      <c r="H14" s="7"/>
      <c r="I14" s="7">
        <f>B5</f>
        <v>2022</v>
      </c>
      <c r="J14" s="7">
        <f t="shared" ref="J14:K14" si="3">C5</f>
        <v>2021</v>
      </c>
      <c r="K14" s="7">
        <f t="shared" si="3"/>
        <v>2020</v>
      </c>
      <c r="L14" s="7"/>
      <c r="M14" s="7"/>
      <c r="N14" s="7"/>
      <c r="O14" s="7"/>
      <c r="P14" s="7"/>
      <c r="Q14" s="7"/>
    </row>
    <row r="15" spans="1:17" ht="15.75" x14ac:dyDescent="0.25">
      <c r="A15" s="11" t="s">
        <v>12</v>
      </c>
      <c r="B15" s="10"/>
      <c r="C15" s="10"/>
      <c r="D15" s="10"/>
      <c r="E15" s="7"/>
      <c r="F15" s="7"/>
      <c r="G15" s="7"/>
      <c r="H15" s="7" t="s">
        <v>24</v>
      </c>
      <c r="I15" s="10">
        <v>1074</v>
      </c>
      <c r="J15" s="10">
        <v>734</v>
      </c>
      <c r="K15" s="10">
        <v>677</v>
      </c>
      <c r="L15" s="10"/>
      <c r="M15" s="7"/>
      <c r="N15" s="7"/>
      <c r="O15" s="7"/>
      <c r="P15" s="7"/>
      <c r="Q15" s="7"/>
    </row>
    <row r="16" spans="1:17" ht="15.75" x14ac:dyDescent="0.25">
      <c r="A16" s="7" t="s">
        <v>24</v>
      </c>
      <c r="B16" s="10">
        <v>1074</v>
      </c>
      <c r="C16" s="10">
        <v>734</v>
      </c>
      <c r="D16" s="10">
        <v>677</v>
      </c>
      <c r="E16" s="7"/>
      <c r="F16" s="7"/>
      <c r="G16" s="7"/>
      <c r="H16" s="7" t="s">
        <v>25</v>
      </c>
      <c r="I16" s="10">
        <v>193</v>
      </c>
      <c r="J16" s="10">
        <v>220</v>
      </c>
      <c r="K16" s="10">
        <v>346</v>
      </c>
      <c r="L16" s="7"/>
      <c r="M16" s="7"/>
      <c r="N16" s="7"/>
      <c r="O16" s="7"/>
      <c r="P16" s="7"/>
      <c r="Q16" s="7"/>
    </row>
    <row r="17" spans="1:17" ht="15.75" x14ac:dyDescent="0.25">
      <c r="A17" s="7" t="s">
        <v>25</v>
      </c>
      <c r="B17" s="10">
        <v>193</v>
      </c>
      <c r="C17" s="10">
        <v>220</v>
      </c>
      <c r="D17" s="10">
        <v>346</v>
      </c>
      <c r="E17" s="7"/>
      <c r="F17" s="7"/>
      <c r="G17" s="7"/>
      <c r="H17" s="7" t="s">
        <v>26</v>
      </c>
      <c r="I17" s="10">
        <v>891</v>
      </c>
      <c r="J17" s="10">
        <v>823</v>
      </c>
      <c r="K17" s="10">
        <v>762</v>
      </c>
      <c r="L17" s="7"/>
      <c r="M17" s="7"/>
      <c r="N17" s="7"/>
      <c r="O17" s="7"/>
      <c r="P17" s="7"/>
      <c r="Q17" s="7"/>
    </row>
    <row r="18" spans="1:17" ht="15.75" x14ac:dyDescent="0.25">
      <c r="A18" s="7" t="s">
        <v>26</v>
      </c>
      <c r="B18" s="10">
        <v>891</v>
      </c>
      <c r="C18" s="10">
        <v>823</v>
      </c>
      <c r="D18" s="10">
        <v>762</v>
      </c>
      <c r="E18" s="7"/>
      <c r="F18" s="7"/>
      <c r="G18" s="7"/>
      <c r="H18" s="7" t="s">
        <v>30</v>
      </c>
      <c r="I18" s="10">
        <v>15141</v>
      </c>
      <c r="J18" s="10">
        <v>10322</v>
      </c>
      <c r="K18" s="10">
        <v>8435</v>
      </c>
      <c r="L18" s="7"/>
      <c r="M18" s="7"/>
      <c r="N18" s="7"/>
      <c r="O18" s="7"/>
      <c r="P18" s="7"/>
      <c r="Q18" s="7"/>
    </row>
    <row r="19" spans="1:17" ht="16.5" thickBot="1" x14ac:dyDescent="0.3">
      <c r="A19" s="7" t="s">
        <v>27</v>
      </c>
      <c r="B19" s="10">
        <v>12</v>
      </c>
      <c r="C19" s="10">
        <v>8</v>
      </c>
      <c r="D19" s="10">
        <v>267</v>
      </c>
      <c r="E19" s="7"/>
      <c r="F19" s="7"/>
      <c r="G19" s="7"/>
      <c r="H19" s="7"/>
      <c r="I19" s="7">
        <v>2020</v>
      </c>
      <c r="J19" s="7">
        <v>2021</v>
      </c>
      <c r="K19" s="7">
        <v>2022</v>
      </c>
      <c r="L19" s="7"/>
      <c r="M19" s="7"/>
      <c r="N19" s="7"/>
      <c r="O19" s="7"/>
      <c r="P19" s="7"/>
      <c r="Q19" s="7"/>
    </row>
    <row r="20" spans="1:17" ht="16.5" thickBot="1" x14ac:dyDescent="0.3">
      <c r="A20" s="7" t="s">
        <v>30</v>
      </c>
      <c r="B20" s="10">
        <v>15141</v>
      </c>
      <c r="C20" s="10">
        <v>10322</v>
      </c>
      <c r="D20" s="10">
        <v>8435</v>
      </c>
      <c r="E20" s="7"/>
      <c r="F20" s="7"/>
      <c r="G20" s="7"/>
      <c r="H20" s="12" t="s">
        <v>23</v>
      </c>
      <c r="I20" s="17">
        <f>D14</f>
        <v>10571</v>
      </c>
      <c r="J20" s="17">
        <f t="shared" ref="J20" si="4">C14</f>
        <v>13857</v>
      </c>
      <c r="K20" s="17">
        <v>20773</v>
      </c>
      <c r="L20" s="7"/>
      <c r="M20" s="7"/>
      <c r="N20" s="7"/>
      <c r="O20" s="7"/>
      <c r="P20" s="7"/>
      <c r="Q20" s="7"/>
    </row>
    <row r="21" spans="1:17" ht="16.5" thickBot="1" x14ac:dyDescent="0.3">
      <c r="A21" s="12" t="s">
        <v>13</v>
      </c>
      <c r="B21" s="17">
        <f>SUM(B16:B20)</f>
        <v>17311</v>
      </c>
      <c r="C21" s="17">
        <f t="shared" ref="C21:D21" si="5">SUM(C16:C20)</f>
        <v>12107</v>
      </c>
      <c r="D21" s="17">
        <f t="shared" si="5"/>
        <v>10487</v>
      </c>
      <c r="E21" s="7"/>
      <c r="F21" s="7"/>
      <c r="G21" s="7"/>
      <c r="H21" s="12" t="s">
        <v>13</v>
      </c>
      <c r="I21" s="17">
        <f>D21</f>
        <v>10487</v>
      </c>
      <c r="J21" s="17">
        <f t="shared" ref="J21" si="6">C21</f>
        <v>12107</v>
      </c>
      <c r="K21" s="17">
        <v>17311</v>
      </c>
      <c r="L21" s="7"/>
      <c r="M21" s="7"/>
      <c r="N21" s="7"/>
      <c r="O21" s="7"/>
      <c r="P21" s="7"/>
      <c r="Q21" s="7"/>
    </row>
    <row r="22" spans="1:17" ht="15.75" x14ac:dyDescent="0.25">
      <c r="A22" s="7"/>
      <c r="B22" s="7"/>
      <c r="C22" s="7"/>
      <c r="D22" s="7"/>
      <c r="E22" s="7"/>
      <c r="F22" s="7"/>
      <c r="G22" s="7"/>
      <c r="H22" s="25"/>
      <c r="I22" s="10"/>
      <c r="J22" s="10"/>
      <c r="K22" s="10"/>
      <c r="L22" s="7"/>
      <c r="M22" s="7"/>
      <c r="N22" s="7"/>
      <c r="O22" s="7"/>
      <c r="P22" s="7"/>
      <c r="Q22" s="7"/>
    </row>
    <row r="23" spans="1:17" ht="15.75" x14ac:dyDescent="0.25">
      <c r="A23" s="7"/>
      <c r="B23" s="7"/>
      <c r="C23" s="7"/>
      <c r="D23" s="7"/>
      <c r="E23" s="7"/>
      <c r="F23" s="7"/>
      <c r="G23" s="7"/>
      <c r="H23" s="25"/>
      <c r="I23" s="10"/>
      <c r="J23" s="10"/>
      <c r="K23" s="10"/>
      <c r="L23" s="7"/>
      <c r="M23" s="7"/>
      <c r="N23" s="7"/>
      <c r="O23" s="7"/>
      <c r="P23" s="7"/>
      <c r="Q23" s="7"/>
    </row>
    <row r="24" spans="1:17" ht="15.75" x14ac:dyDescent="0.25">
      <c r="A24" s="15" t="s">
        <v>33</v>
      </c>
      <c r="B24" s="7"/>
      <c r="C24" s="7"/>
      <c r="D24" s="7"/>
      <c r="E24" s="7"/>
      <c r="F24" s="7"/>
      <c r="G24" s="7"/>
      <c r="H24" s="25"/>
      <c r="I24" s="7"/>
      <c r="J24" s="7"/>
      <c r="K24" s="7"/>
      <c r="L24" s="7"/>
      <c r="M24" s="7"/>
      <c r="N24" s="7"/>
      <c r="O24" s="7"/>
      <c r="P24" s="7"/>
      <c r="Q24" s="7"/>
    </row>
    <row r="25" spans="1:17" ht="15.75" x14ac:dyDescent="0.25">
      <c r="A25" s="7"/>
      <c r="B25" s="11">
        <f>B5</f>
        <v>2022</v>
      </c>
      <c r="C25" s="11">
        <f t="shared" ref="C25:D25" si="7">C5</f>
        <v>2021</v>
      </c>
      <c r="D25" s="11">
        <f t="shared" si="7"/>
        <v>2020</v>
      </c>
      <c r="E25" s="7"/>
      <c r="F25" s="7"/>
      <c r="G25" s="7" t="s">
        <v>30</v>
      </c>
      <c r="H25" s="25">
        <f>CORREL(I18:K18,I20:K20)</f>
        <v>-0.90050210057960089</v>
      </c>
      <c r="I25" s="7"/>
      <c r="J25" s="7"/>
      <c r="K25" s="7"/>
      <c r="L25" s="7"/>
      <c r="M25" s="7"/>
      <c r="N25" s="7"/>
      <c r="O25" s="7"/>
      <c r="P25" s="7"/>
      <c r="Q25" s="7"/>
    </row>
    <row r="26" spans="1:17" ht="15.75" x14ac:dyDescent="0.25">
      <c r="A26" s="7" t="s">
        <v>16</v>
      </c>
      <c r="B26" s="19">
        <f>B6/B14</f>
        <v>5.025754585278968E-2</v>
      </c>
      <c r="C26" s="19">
        <f t="shared" ref="C26:D26" si="8">C6/C14</f>
        <v>4.8278848235548823E-2</v>
      </c>
      <c r="D26" s="19">
        <f t="shared" si="8"/>
        <v>4.1907104342067923E-2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1:17" ht="15.75" x14ac:dyDescent="0.25">
      <c r="A27" s="7" t="s">
        <v>17</v>
      </c>
      <c r="B27" s="19">
        <f>B7/B14</f>
        <v>0.1205892263996534</v>
      </c>
      <c r="C27" s="19">
        <f t="shared" ref="C27:D27" si="9">C7/C14</f>
        <v>0.12917658944937577</v>
      </c>
      <c r="D27" s="19">
        <f t="shared" si="9"/>
        <v>0.10907198940497588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1:17" ht="15.75" x14ac:dyDescent="0.25">
      <c r="A28" s="7" t="s">
        <v>18</v>
      </c>
      <c r="B28" s="19">
        <f>B8/B14</f>
        <v>2.546574880854956E-2</v>
      </c>
      <c r="C28" s="19">
        <f t="shared" ref="C28:D28" si="10">C8/C14</f>
        <v>1.6958937721007435E-2</v>
      </c>
      <c r="D28" s="19">
        <f t="shared" si="10"/>
        <v>8.2300633809478767E-3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1:17" ht="15.75" x14ac:dyDescent="0.25">
      <c r="A29" s="7" t="s">
        <v>22</v>
      </c>
      <c r="B29" s="19">
        <f>B12/B14</f>
        <v>6.5806575843643189E-2</v>
      </c>
      <c r="C29" s="19">
        <f t="shared" ref="C29:D29" si="11">C12/C14</f>
        <v>5.7443891174135814E-2</v>
      </c>
      <c r="D29" s="19">
        <f t="shared" si="11"/>
        <v>5.3731908050326363E-2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</row>
    <row r="30" spans="1:17" ht="15.75" x14ac:dyDescent="0.25">
      <c r="A30" s="7" t="s">
        <v>29</v>
      </c>
      <c r="B30" s="19">
        <f>B13/B14</f>
        <v>0.74216531073990277</v>
      </c>
      <c r="C30" s="19">
        <f t="shared" ref="C30:D30" si="12">C13/C14</f>
        <v>0.7535541603521686</v>
      </c>
      <c r="D30" s="19">
        <f t="shared" si="12"/>
        <v>0.7995459275376029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1:17" ht="15.75" x14ac:dyDescent="0.25">
      <c r="A31" s="7"/>
      <c r="B31" s="20"/>
      <c r="C31" s="20"/>
      <c r="D31" s="20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</row>
    <row r="32" spans="1:17" ht="15.75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</row>
    <row r="33" spans="1:17" ht="15.75" x14ac:dyDescent="0.25">
      <c r="A33" s="15" t="s">
        <v>32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</row>
    <row r="34" spans="1:17" ht="15.75" x14ac:dyDescent="0.25">
      <c r="A34" s="7"/>
      <c r="B34" s="11">
        <f>B25</f>
        <v>2022</v>
      </c>
      <c r="C34" s="11">
        <f t="shared" ref="C34:D34" si="13">C25</f>
        <v>2021</v>
      </c>
      <c r="D34" s="11">
        <f t="shared" si="13"/>
        <v>2020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</row>
    <row r="35" spans="1:17" ht="15.75" x14ac:dyDescent="0.25">
      <c r="A35" s="7" t="s">
        <v>24</v>
      </c>
      <c r="B35" s="19">
        <f>B16/B21</f>
        <v>6.2041476517821041E-2</v>
      </c>
      <c r="C35" s="19">
        <f t="shared" ref="C35:D35" si="14">C16/C21</f>
        <v>6.0626084083588008E-2</v>
      </c>
      <c r="D35" s="19">
        <f t="shared" si="14"/>
        <v>6.4556117097358631E-2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</row>
    <row r="36" spans="1:17" ht="15.75" x14ac:dyDescent="0.25">
      <c r="A36" s="7" t="s">
        <v>25</v>
      </c>
      <c r="B36" s="19">
        <f>B17/B21</f>
        <v>1.1148980417075847E-2</v>
      </c>
      <c r="C36" s="19">
        <f t="shared" ref="C36:D36" si="15">C17/C21</f>
        <v>1.8171305856116298E-2</v>
      </c>
      <c r="D36" s="19">
        <f t="shared" si="15"/>
        <v>3.2993229712977974E-2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</row>
    <row r="37" spans="1:17" ht="15.75" x14ac:dyDescent="0.25">
      <c r="A37" s="7" t="s">
        <v>26</v>
      </c>
      <c r="B37" s="19">
        <f>B18/B21</f>
        <v>5.147016347986829E-2</v>
      </c>
      <c r="C37" s="19">
        <f t="shared" ref="C37:D37" si="16">C18/C21</f>
        <v>6.7977203270835049E-2</v>
      </c>
      <c r="D37" s="19">
        <f t="shared" si="16"/>
        <v>7.2661390292743391E-2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</row>
    <row r="38" spans="1:17" ht="15.75" x14ac:dyDescent="0.25">
      <c r="A38" s="7" t="s">
        <v>30</v>
      </c>
      <c r="B38" s="19">
        <f>B20/B21</f>
        <v>0.87464617873028705</v>
      </c>
      <c r="C38" s="19">
        <f t="shared" ref="C38:D38" si="17">C20/C21</f>
        <v>0.85256463203105637</v>
      </c>
      <c r="D38" s="19">
        <f t="shared" si="17"/>
        <v>0.8043291694478879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</row>
    <row r="39" spans="1:17" ht="15.75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</row>
    <row r="40" spans="1:17" ht="15.75" x14ac:dyDescent="0.25">
      <c r="A40" s="15" t="s">
        <v>49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</row>
    <row r="41" spans="1:17" ht="15.75" x14ac:dyDescent="0.25">
      <c r="A41" s="7"/>
      <c r="B41" s="11">
        <f>B34</f>
        <v>2022</v>
      </c>
      <c r="C41" s="11">
        <f t="shared" ref="C41:D41" si="18">C34</f>
        <v>2021</v>
      </c>
      <c r="D41" s="11">
        <f t="shared" si="18"/>
        <v>2020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</row>
    <row r="42" spans="1:17" ht="15.75" x14ac:dyDescent="0.25">
      <c r="A42" s="7" t="s">
        <v>24</v>
      </c>
      <c r="B42" s="19">
        <f>B16/B14</f>
        <v>5.1701728204881336E-2</v>
      </c>
      <c r="C42" s="19">
        <f t="shared" ref="C42:D42" si="19">C16/C14</f>
        <v>5.2969618243487046E-2</v>
      </c>
      <c r="D42" s="19">
        <f t="shared" si="19"/>
        <v>6.4043136883927723E-2</v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</row>
    <row r="43" spans="1:17" ht="15.75" x14ac:dyDescent="0.25">
      <c r="A43" s="7" t="s">
        <v>25</v>
      </c>
      <c r="B43" s="19">
        <f>B17/B14</f>
        <v>9.2909064651229955E-3</v>
      </c>
      <c r="C43" s="19">
        <f t="shared" ref="C43:D43" si="20">C17/C14</f>
        <v>1.587645233456015E-2</v>
      </c>
      <c r="D43" s="19">
        <f t="shared" si="20"/>
        <v>3.2731056664459371E-2</v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</row>
    <row r="44" spans="1:17" ht="15.75" x14ac:dyDescent="0.25">
      <c r="A44" s="7" t="s">
        <v>26</v>
      </c>
      <c r="B44" s="19">
        <f>B18/B14</f>
        <v>4.2892215857122225E-2</v>
      </c>
      <c r="C44" s="19">
        <f t="shared" ref="C44:D44" si="21">C18/C14</f>
        <v>5.9392364869740928E-2</v>
      </c>
      <c r="D44" s="19">
        <f t="shared" si="21"/>
        <v>7.2084003405543468E-2</v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</row>
    <row r="45" spans="1:17" ht="15.75" x14ac:dyDescent="0.25">
      <c r="A45" s="7" t="s">
        <v>30</v>
      </c>
      <c r="B45" s="19">
        <f>B20/B14</f>
        <v>0.72887883310065948</v>
      </c>
      <c r="C45" s="19">
        <f t="shared" ref="C45:D45" si="22">C20/C14</f>
        <v>0.74489427726059032</v>
      </c>
      <c r="D45" s="19">
        <f t="shared" si="22"/>
        <v>0.79793775423327973</v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</row>
    <row r="46" spans="1:17" ht="15.75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</row>
    <row r="47" spans="1:17" ht="15.75" x14ac:dyDescent="0.25"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</row>
    <row r="48" spans="1:17" ht="15.75" x14ac:dyDescent="0.25">
      <c r="A48" s="15" t="s">
        <v>31</v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</row>
    <row r="49" spans="1:17" ht="15.75" x14ac:dyDescent="0.25">
      <c r="A49" s="7"/>
      <c r="B49" s="11"/>
      <c r="C49" s="11"/>
      <c r="D49" s="11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</row>
    <row r="50" spans="1:17" ht="15.75" x14ac:dyDescent="0.25">
      <c r="B50" s="11">
        <f>B34</f>
        <v>2022</v>
      </c>
      <c r="C50" s="11">
        <f t="shared" ref="C50:D50" si="23">C34</f>
        <v>2021</v>
      </c>
      <c r="D50" s="11">
        <f t="shared" si="23"/>
        <v>2020</v>
      </c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</row>
    <row r="51" spans="1:17" ht="15.75" x14ac:dyDescent="0.25">
      <c r="A51" s="7" t="s">
        <v>16</v>
      </c>
      <c r="B51" s="19">
        <f>(B6-C6)/C6</f>
        <v>0.5605381165919282</v>
      </c>
      <c r="C51" s="19">
        <f t="shared" ref="C51" si="24">(C6-D6)/D6</f>
        <v>0.51015801354401802</v>
      </c>
      <c r="D51" s="19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</row>
    <row r="52" spans="1:17" ht="15.75" x14ac:dyDescent="0.25">
      <c r="A52" s="7" t="s">
        <v>17</v>
      </c>
      <c r="B52" s="19">
        <f t="shared" ref="B52:C53" si="25">(B7-C7)/C7</f>
        <v>0.3994413407821229</v>
      </c>
      <c r="C52" s="19">
        <f t="shared" si="25"/>
        <v>0.55247181266261924</v>
      </c>
      <c r="D52" s="19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</row>
    <row r="53" spans="1:17" ht="15.75" x14ac:dyDescent="0.25">
      <c r="A53" s="7" t="s">
        <v>18</v>
      </c>
      <c r="B53" s="19">
        <f t="shared" si="25"/>
        <v>1.2510638297872341</v>
      </c>
      <c r="C53" s="19">
        <f t="shared" si="25"/>
        <v>1.7011494252873562</v>
      </c>
      <c r="D53" s="19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</row>
    <row r="54" spans="1:17" ht="15.75" x14ac:dyDescent="0.25">
      <c r="A54" s="7" t="s">
        <v>22</v>
      </c>
      <c r="B54" s="19">
        <f>(B12-C12)/C12</f>
        <v>0.71733668341708545</v>
      </c>
      <c r="C54" s="19">
        <f t="shared" ref="C54" si="26">(C12-D12)/D12</f>
        <v>0.40140845070422537</v>
      </c>
      <c r="D54" s="19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</row>
    <row r="55" spans="1:17" ht="15.75" x14ac:dyDescent="0.25">
      <c r="A55" s="7" t="s">
        <v>29</v>
      </c>
      <c r="B55" s="19">
        <f>(B13-C13)/C13</f>
        <v>0.47644129477111663</v>
      </c>
      <c r="C55" s="19">
        <f t="shared" ref="C55" si="27">(C13-D13)/D13</f>
        <v>0.2354472314245149</v>
      </c>
      <c r="D55" s="19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</row>
    <row r="56" spans="1:17" ht="15.75" x14ac:dyDescent="0.25">
      <c r="A56" s="11" t="s">
        <v>50</v>
      </c>
      <c r="B56" s="24">
        <f>(B14-C14)/C14</f>
        <v>0.49909792884462728</v>
      </c>
      <c r="C56" s="24">
        <f>(C14-D14)/D14</f>
        <v>0.31085043988269795</v>
      </c>
      <c r="D56" s="19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</row>
    <row r="57" spans="1:17" ht="15.75" x14ac:dyDescent="0.25">
      <c r="A57" s="7" t="s">
        <v>24</v>
      </c>
      <c r="B57" s="19">
        <f>(B16-C16)/C16</f>
        <v>0.46321525885558584</v>
      </c>
      <c r="C57" s="19">
        <f>(C16-D16)/D16</f>
        <v>8.4194977843426888E-2</v>
      </c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</row>
    <row r="58" spans="1:17" ht="15.75" x14ac:dyDescent="0.25">
      <c r="A58" s="7" t="s">
        <v>25</v>
      </c>
      <c r="B58" s="19">
        <f t="shared" ref="B58:C59" si="28">(B17-C17)/C17</f>
        <v>-0.12272727272727273</v>
      </c>
      <c r="C58" s="19">
        <f t="shared" si="28"/>
        <v>-0.36416184971098264</v>
      </c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</row>
    <row r="59" spans="1:17" ht="15.75" x14ac:dyDescent="0.25">
      <c r="A59" s="7" t="s">
        <v>26</v>
      </c>
      <c r="B59" s="19">
        <f t="shared" si="28"/>
        <v>8.2624544349939252E-2</v>
      </c>
      <c r="C59" s="19">
        <f t="shared" si="28"/>
        <v>8.0052493438320216E-2</v>
      </c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</row>
    <row r="60" spans="1:17" ht="15.75" x14ac:dyDescent="0.25">
      <c r="A60" s="7" t="s">
        <v>30</v>
      </c>
      <c r="B60" s="19">
        <f>(B20-C20)/C20</f>
        <v>0.46686688626235223</v>
      </c>
      <c r="C60" s="19">
        <f>(C20-D20)/D20</f>
        <v>0.22371072910491999</v>
      </c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</row>
    <row r="61" spans="1:17" ht="15.75" x14ac:dyDescent="0.25">
      <c r="A61" s="11" t="s">
        <v>46</v>
      </c>
      <c r="B61" s="24">
        <f>(B21-C21)/C21</f>
        <v>0.42983398034195092</v>
      </c>
      <c r="C61" s="24">
        <f>(C21-D21)/D21</f>
        <v>0.15447697148850958</v>
      </c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</row>
    <row r="62" spans="1:17" ht="15.75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</row>
    <row r="63" spans="1:17" ht="15.75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</row>
    <row r="64" spans="1:17" ht="15.75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</row>
    <row r="65" spans="1:17" ht="15.75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</row>
    <row r="66" spans="1:17" ht="15.75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</row>
    <row r="67" spans="1:17" ht="15.75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</row>
    <row r="68" spans="1:17" ht="15.75" x14ac:dyDescent="0.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</row>
    <row r="69" spans="1:17" ht="15.75" x14ac:dyDescent="0.2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</row>
    <row r="70" spans="1:17" ht="15.75" x14ac:dyDescent="0.2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</row>
    <row r="71" spans="1:17" ht="15.75" x14ac:dyDescent="0.2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</row>
    <row r="72" spans="1:17" ht="15.75" x14ac:dyDescent="0.2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</row>
    <row r="73" spans="1:17" ht="15.75" x14ac:dyDescent="0.2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</row>
    <row r="74" spans="1:17" ht="15.75" x14ac:dyDescent="0.2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</row>
    <row r="75" spans="1:17" ht="15.75" x14ac:dyDescent="0.2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</row>
    <row r="76" spans="1:17" ht="15.75" x14ac:dyDescent="0.2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</row>
    <row r="77" spans="1:17" ht="15.75" x14ac:dyDescent="0.2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</row>
    <row r="78" spans="1:17" ht="15.75" x14ac:dyDescent="0.2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</row>
    <row r="79" spans="1:17" ht="15.75" x14ac:dyDescent="0.2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</row>
    <row r="80" spans="1:17" ht="15.75" x14ac:dyDescent="0.2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</row>
    <row r="81" spans="1:17" ht="15.75" x14ac:dyDescent="0.2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</row>
    <row r="82" spans="1:17" ht="15.75" x14ac:dyDescent="0.2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</row>
    <row r="83" spans="1:17" ht="15.75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</row>
    <row r="84" spans="1:17" ht="15.75" x14ac:dyDescent="0.2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</row>
    <row r="85" spans="1:17" ht="15.75" x14ac:dyDescent="0.2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</row>
    <row r="86" spans="1:17" ht="15.75" x14ac:dyDescent="0.2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</row>
    <row r="87" spans="1:17" ht="15.75" x14ac:dyDescent="0.2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</row>
    <row r="88" spans="1:17" ht="15.75" x14ac:dyDescent="0.2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</row>
    <row r="89" spans="1:17" ht="15.75" x14ac:dyDescent="0.2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</row>
    <row r="90" spans="1:17" ht="15.75" x14ac:dyDescent="0.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</row>
    <row r="91" spans="1:17" ht="15.75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</row>
    <row r="92" spans="1:17" ht="15.75" x14ac:dyDescent="0.2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</row>
    <row r="93" spans="1:17" ht="15.75" x14ac:dyDescent="0.2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</row>
    <row r="94" spans="1:17" ht="15.75" x14ac:dyDescent="0.2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</row>
    <row r="95" spans="1:17" ht="15.75" x14ac:dyDescent="0.2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</row>
    <row r="96" spans="1:17" ht="15.75" x14ac:dyDescent="0.2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</row>
    <row r="97" spans="1:17" ht="15.75" x14ac:dyDescent="0.2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</row>
    <row r="98" spans="1:17" ht="15.75" x14ac:dyDescent="0.2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</row>
    <row r="99" spans="1:17" ht="15.75" x14ac:dyDescent="0.2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</row>
    <row r="100" spans="1:17" ht="15.75" x14ac:dyDescent="0.2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</row>
    <row r="101" spans="1:17" ht="15.75" x14ac:dyDescent="0.2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</row>
    <row r="102" spans="1:17" ht="15.75" x14ac:dyDescent="0.2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</row>
    <row r="103" spans="1:17" ht="15.75" x14ac:dyDescent="0.2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</row>
    <row r="104" spans="1:17" ht="15.75" x14ac:dyDescent="0.2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</row>
    <row r="105" spans="1:17" ht="15.75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</row>
    <row r="106" spans="1:17" ht="15.75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</row>
    <row r="107" spans="1:17" ht="15.75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</row>
    <row r="108" spans="1:17" ht="15.75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</row>
    <row r="109" spans="1:17" ht="15.75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</row>
    <row r="110" spans="1:17" ht="15.75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</row>
    <row r="111" spans="1:17" ht="15.75" x14ac:dyDescent="0.2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</row>
    <row r="112" spans="1:17" ht="15.75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</row>
    <row r="113" spans="1:17" ht="15.75" x14ac:dyDescent="0.2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</row>
    <row r="114" spans="1:17" ht="15.75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</row>
  </sheetData>
  <mergeCells count="1">
    <mergeCell ref="A2:D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BAFE3-161C-4248-AE6E-C9E89A1A8BE9}">
  <dimension ref="A1:L145"/>
  <sheetViews>
    <sheetView workbookViewId="0">
      <selection activeCell="H11" sqref="H11"/>
    </sheetView>
  </sheetViews>
  <sheetFormatPr defaultRowHeight="15" x14ac:dyDescent="0.25"/>
  <cols>
    <col min="1" max="1" width="51" customWidth="1"/>
    <col min="2" max="4" width="18.140625" customWidth="1"/>
  </cols>
  <sheetData>
    <row r="1" spans="1:12" ht="36" customHeight="1" x14ac:dyDescent="0.25">
      <c r="A1" s="14" t="s">
        <v>36</v>
      </c>
      <c r="B1" s="6" t="s">
        <v>35</v>
      </c>
      <c r="C1" s="6"/>
      <c r="D1" s="6"/>
      <c r="E1" s="6"/>
      <c r="F1" s="6"/>
      <c r="G1" s="6"/>
      <c r="H1" s="6"/>
      <c r="I1" s="6"/>
      <c r="J1" s="6"/>
    </row>
    <row r="2" spans="1:12" ht="15.75" x14ac:dyDescent="0.25">
      <c r="A2" s="29" t="s">
        <v>15</v>
      </c>
      <c r="B2" s="29"/>
      <c r="C2" s="29"/>
      <c r="D2" s="29"/>
      <c r="E2" s="7"/>
      <c r="F2" s="7"/>
      <c r="G2" s="7"/>
      <c r="H2" s="7"/>
      <c r="I2" s="7"/>
      <c r="J2" s="7"/>
    </row>
    <row r="3" spans="1:12" ht="15.75" x14ac:dyDescent="0.25">
      <c r="A3" s="8"/>
      <c r="B3" s="8"/>
      <c r="C3" s="8" t="s">
        <v>34</v>
      </c>
      <c r="D3" s="8"/>
      <c r="E3" s="7"/>
      <c r="F3" s="7"/>
      <c r="G3" s="7"/>
      <c r="H3" s="7"/>
      <c r="I3" s="7"/>
      <c r="J3" s="7"/>
    </row>
    <row r="4" spans="1:12" ht="15.75" x14ac:dyDescent="0.25">
      <c r="B4" s="7"/>
      <c r="C4" s="7"/>
      <c r="D4" s="7"/>
      <c r="E4" s="7"/>
      <c r="F4" s="7"/>
      <c r="G4" s="7"/>
      <c r="H4" s="7"/>
      <c r="I4" s="7"/>
      <c r="J4" s="7"/>
    </row>
    <row r="5" spans="1:12" ht="15.75" x14ac:dyDescent="0.25">
      <c r="A5" s="11" t="s">
        <v>37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2" ht="15.75" x14ac:dyDescent="0.25">
      <c r="A6" s="7"/>
      <c r="B6" s="11">
        <v>2022</v>
      </c>
      <c r="C6" s="11">
        <f>B6-1</f>
        <v>2021</v>
      </c>
      <c r="D6" s="11">
        <f>C6-1</f>
        <v>2020</v>
      </c>
      <c r="E6" s="7"/>
      <c r="F6" s="7"/>
      <c r="G6" s="7"/>
      <c r="H6" s="7"/>
      <c r="I6" s="7"/>
      <c r="J6" s="7"/>
      <c r="K6" s="7"/>
      <c r="L6" s="7"/>
    </row>
    <row r="7" spans="1:12" ht="15.75" x14ac:dyDescent="0.25">
      <c r="A7" s="11" t="s">
        <v>38</v>
      </c>
      <c r="B7" s="13">
        <v>94943</v>
      </c>
      <c r="C7" s="13">
        <v>93775</v>
      </c>
      <c r="D7" s="13">
        <v>82584</v>
      </c>
      <c r="E7" s="7"/>
      <c r="F7" s="11"/>
      <c r="G7" s="10"/>
      <c r="H7" s="10"/>
      <c r="I7" s="10"/>
      <c r="J7" s="7"/>
      <c r="K7" s="7"/>
      <c r="L7" s="7"/>
    </row>
    <row r="8" spans="1:12" ht="15.75" x14ac:dyDescent="0.25">
      <c r="A8" s="21" t="s">
        <v>44</v>
      </c>
      <c r="B8" s="10"/>
      <c r="C8" s="10"/>
      <c r="D8" s="10"/>
      <c r="E8" s="7"/>
      <c r="F8" s="11"/>
      <c r="G8" s="10"/>
      <c r="H8" s="10"/>
      <c r="I8" s="10"/>
      <c r="J8" s="7"/>
      <c r="K8" s="7"/>
      <c r="L8" s="7"/>
    </row>
    <row r="9" spans="1:12" ht="15.75" x14ac:dyDescent="0.25">
      <c r="A9" s="7" t="s">
        <v>39</v>
      </c>
      <c r="B9" s="10">
        <v>31089</v>
      </c>
      <c r="C9" s="10">
        <v>29855</v>
      </c>
      <c r="D9" s="10">
        <v>28427</v>
      </c>
      <c r="E9" s="7"/>
      <c r="F9" s="7"/>
      <c r="G9" s="7"/>
      <c r="H9" s="7"/>
      <c r="I9" s="7"/>
      <c r="J9" s="7"/>
      <c r="K9" s="7"/>
      <c r="L9" s="7"/>
    </row>
    <row r="10" spans="1:12" ht="15.75" x14ac:dyDescent="0.25">
      <c r="A10" s="11" t="s">
        <v>40</v>
      </c>
      <c r="B10" s="22">
        <f>B7-B9</f>
        <v>63854</v>
      </c>
      <c r="C10" s="22">
        <f t="shared" ref="C10:D10" si="0">C7-C9</f>
        <v>63920</v>
      </c>
      <c r="D10" s="22">
        <f t="shared" si="0"/>
        <v>54157</v>
      </c>
      <c r="E10" s="7"/>
      <c r="F10" s="7"/>
      <c r="G10" s="7"/>
      <c r="H10" s="7"/>
      <c r="I10" s="7"/>
      <c r="J10" s="7"/>
      <c r="K10" s="7"/>
      <c r="L10" s="7"/>
    </row>
    <row r="11" spans="1:12" ht="15.75" x14ac:dyDescent="0.25">
      <c r="A11" s="21" t="s">
        <v>45</v>
      </c>
      <c r="B11" s="10"/>
      <c r="C11" s="10"/>
      <c r="D11" s="10"/>
      <c r="E11" s="7"/>
      <c r="F11" s="7"/>
      <c r="G11" s="7"/>
      <c r="H11" s="7"/>
      <c r="I11" s="7"/>
      <c r="J11" s="7"/>
      <c r="K11" s="7"/>
      <c r="L11" s="7"/>
    </row>
    <row r="12" spans="1:12" ht="15.75" x14ac:dyDescent="0.25">
      <c r="A12" s="7" t="s">
        <v>41</v>
      </c>
      <c r="B12" s="10">
        <v>24765</v>
      </c>
      <c r="C12" s="10">
        <v>24659</v>
      </c>
      <c r="D12" s="10">
        <v>22084</v>
      </c>
      <c r="E12" s="7"/>
      <c r="F12" s="7"/>
      <c r="G12" s="7"/>
      <c r="H12" s="7"/>
      <c r="I12" s="7"/>
      <c r="J12" s="7"/>
      <c r="K12" s="7"/>
      <c r="L12" s="7"/>
    </row>
    <row r="13" spans="1:12" ht="15.75" x14ac:dyDescent="0.25">
      <c r="A13" s="7" t="s">
        <v>42</v>
      </c>
      <c r="B13" s="10">
        <v>14603</v>
      </c>
      <c r="C13" s="10">
        <v>14714</v>
      </c>
      <c r="D13" s="10">
        <v>12159</v>
      </c>
      <c r="E13" s="7"/>
      <c r="F13" s="7"/>
      <c r="G13" s="7"/>
      <c r="H13" s="7"/>
      <c r="I13" s="7"/>
      <c r="J13" s="7"/>
      <c r="K13" s="7"/>
      <c r="L13" s="7"/>
    </row>
    <row r="14" spans="1:12" ht="15.75" x14ac:dyDescent="0.25">
      <c r="A14" s="7" t="s">
        <v>43</v>
      </c>
      <c r="B14" s="10">
        <v>783</v>
      </c>
      <c r="C14" s="10">
        <v>900</v>
      </c>
      <c r="D14" s="10">
        <v>181</v>
      </c>
      <c r="E14" s="7"/>
      <c r="F14" s="7"/>
      <c r="G14" s="7"/>
      <c r="H14" s="7"/>
      <c r="I14" s="7"/>
      <c r="J14" s="7"/>
      <c r="K14" s="7"/>
      <c r="L14" s="7"/>
    </row>
    <row r="15" spans="1:12" ht="16.5" thickBot="1" x14ac:dyDescent="0.3">
      <c r="A15" s="11" t="s">
        <v>47</v>
      </c>
      <c r="B15" s="13">
        <f>SUM(B12:B14)</f>
        <v>40151</v>
      </c>
      <c r="C15" s="13">
        <f t="shared" ref="C15:D15" si="1">SUM(C12:C14)</f>
        <v>40273</v>
      </c>
      <c r="D15" s="13">
        <f t="shared" si="1"/>
        <v>34424</v>
      </c>
      <c r="E15" s="7"/>
      <c r="F15" s="7"/>
      <c r="G15" s="7"/>
      <c r="H15" s="7"/>
      <c r="I15" s="7"/>
      <c r="J15" s="7"/>
      <c r="K15" s="7"/>
      <c r="L15" s="7"/>
    </row>
    <row r="16" spans="1:12" ht="17.25" thickTop="1" thickBot="1" x14ac:dyDescent="0.3">
      <c r="A16" s="11" t="s">
        <v>46</v>
      </c>
      <c r="B16" s="23">
        <f>B9+B15</f>
        <v>71240</v>
      </c>
      <c r="C16" s="23">
        <f t="shared" ref="C16:D16" si="2">C9+C15</f>
        <v>70128</v>
      </c>
      <c r="D16" s="23">
        <f t="shared" si="2"/>
        <v>62851</v>
      </c>
      <c r="E16" s="7"/>
      <c r="F16" s="7"/>
      <c r="G16" s="7"/>
      <c r="H16" s="7"/>
      <c r="I16" s="7"/>
      <c r="J16" s="7"/>
      <c r="K16" s="7"/>
      <c r="L16" s="7"/>
    </row>
    <row r="17" spans="1:12" ht="16.5" thickTop="1" x14ac:dyDescent="0.25">
      <c r="A17" s="7"/>
      <c r="B17" s="7"/>
      <c r="C17" s="7"/>
      <c r="D17" s="7"/>
      <c r="E17" s="7"/>
      <c r="F17" s="9"/>
      <c r="G17" s="7"/>
      <c r="H17" s="7"/>
      <c r="I17" s="7"/>
      <c r="J17" s="7"/>
      <c r="K17" s="7"/>
      <c r="L17" s="7"/>
    </row>
    <row r="18" spans="1:12" ht="15.75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</row>
    <row r="19" spans="1:12" ht="15.75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</row>
    <row r="20" spans="1:12" ht="15.75" x14ac:dyDescent="0.25">
      <c r="A20" s="15" t="s">
        <v>32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</row>
    <row r="21" spans="1:12" ht="15.75" x14ac:dyDescent="0.25">
      <c r="A21" s="7"/>
      <c r="B21" s="11">
        <f>B6</f>
        <v>2022</v>
      </c>
      <c r="C21" s="11">
        <f t="shared" ref="C21:D21" si="3">C6</f>
        <v>2021</v>
      </c>
      <c r="D21" s="11">
        <f t="shared" si="3"/>
        <v>2020</v>
      </c>
      <c r="E21" s="7"/>
      <c r="F21" s="7"/>
      <c r="G21" s="7"/>
      <c r="H21" s="7"/>
      <c r="I21" s="7"/>
      <c r="J21" s="7"/>
      <c r="K21" s="7"/>
      <c r="L21" s="7"/>
    </row>
    <row r="22" spans="1:12" ht="15.75" x14ac:dyDescent="0.25">
      <c r="A22" s="7" t="s">
        <v>39</v>
      </c>
      <c r="B22" s="19">
        <f>B9/B16</f>
        <v>0.43639809096013477</v>
      </c>
      <c r="C22" s="19">
        <f t="shared" ref="C22:D22" si="4">C9/C16</f>
        <v>0.42572153775952543</v>
      </c>
      <c r="D22" s="19">
        <f t="shared" si="4"/>
        <v>0.45229192852937899</v>
      </c>
      <c r="E22" s="7"/>
      <c r="F22" s="7"/>
      <c r="G22" s="7"/>
      <c r="H22" s="7"/>
      <c r="I22" s="7"/>
      <c r="J22" s="7"/>
      <c r="K22" s="7"/>
      <c r="L22" s="7"/>
    </row>
    <row r="23" spans="1:12" ht="15.75" x14ac:dyDescent="0.25">
      <c r="A23" s="7" t="s">
        <v>41</v>
      </c>
      <c r="B23" s="19">
        <f>B12/B16</f>
        <v>0.34762773722627738</v>
      </c>
      <c r="C23" s="19">
        <f t="shared" ref="C23:D23" si="5">C12/C16</f>
        <v>0.35162845083276295</v>
      </c>
      <c r="D23" s="19">
        <f t="shared" si="5"/>
        <v>0.35137070213679972</v>
      </c>
      <c r="E23" s="7"/>
      <c r="F23" s="7"/>
      <c r="G23" s="7"/>
      <c r="H23" s="7"/>
      <c r="I23" s="7"/>
      <c r="J23" s="7"/>
      <c r="K23" s="7"/>
      <c r="L23" s="7"/>
    </row>
    <row r="24" spans="1:12" ht="15.75" x14ac:dyDescent="0.25">
      <c r="A24" s="7" t="s">
        <v>42</v>
      </c>
      <c r="B24" s="19">
        <f>B13/B16</f>
        <v>0.20498315553060079</v>
      </c>
      <c r="C24" s="19">
        <f t="shared" ref="C24:D24" si="6">C13/C16</f>
        <v>0.20981633584302989</v>
      </c>
      <c r="D24" s="19">
        <f t="shared" si="6"/>
        <v>0.1934575424416477</v>
      </c>
      <c r="E24" s="7"/>
      <c r="F24" s="7"/>
      <c r="G24" s="7"/>
      <c r="H24" s="7"/>
      <c r="I24" s="7"/>
      <c r="J24" s="7"/>
      <c r="K24" s="7"/>
      <c r="L24" s="7"/>
    </row>
    <row r="25" spans="1:12" ht="15.75" x14ac:dyDescent="0.25">
      <c r="A25" s="7" t="s">
        <v>43</v>
      </c>
      <c r="B25" s="19">
        <f>B14/B16</f>
        <v>1.0991016282987086E-2</v>
      </c>
      <c r="C25" s="19">
        <f t="shared" ref="C25:D25" si="7">C14/C16</f>
        <v>1.2833675564681724E-2</v>
      </c>
      <c r="D25" s="19">
        <f t="shared" si="7"/>
        <v>2.8798268921735532E-3</v>
      </c>
      <c r="E25" s="7"/>
      <c r="F25" s="7"/>
      <c r="G25" s="7"/>
      <c r="H25" s="7"/>
      <c r="I25" s="7"/>
      <c r="J25" s="7"/>
      <c r="K25" s="7"/>
      <c r="L25" s="7"/>
    </row>
    <row r="26" spans="1:12" ht="15.75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</row>
    <row r="27" spans="1:12" ht="15.75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</row>
    <row r="28" spans="1:12" ht="15.75" x14ac:dyDescent="0.25">
      <c r="A28" s="15" t="s">
        <v>49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</row>
    <row r="29" spans="1:12" ht="15.75" x14ac:dyDescent="0.25">
      <c r="A29" s="7"/>
      <c r="B29" s="11">
        <f>B21</f>
        <v>2022</v>
      </c>
      <c r="C29" s="11">
        <f t="shared" ref="C29:D29" si="8">C21</f>
        <v>2021</v>
      </c>
      <c r="D29" s="11">
        <f t="shared" si="8"/>
        <v>2020</v>
      </c>
      <c r="E29" s="7"/>
      <c r="F29" s="7"/>
      <c r="G29" s="7"/>
      <c r="H29" s="7"/>
      <c r="I29" s="7"/>
      <c r="J29" s="7"/>
      <c r="K29" s="7"/>
      <c r="L29" s="7"/>
    </row>
    <row r="30" spans="1:12" ht="15.75" x14ac:dyDescent="0.25">
      <c r="A30" s="7" t="s">
        <v>39</v>
      </c>
      <c r="B30" s="19">
        <f>B9/B7</f>
        <v>0.32744910103957109</v>
      </c>
      <c r="C30" s="19">
        <f t="shared" ref="C30:D30" si="9">C9/C7</f>
        <v>0.31836843508397761</v>
      </c>
      <c r="D30" s="19">
        <f t="shared" si="9"/>
        <v>0.34421921921921922</v>
      </c>
      <c r="E30" s="7"/>
      <c r="F30" s="7"/>
      <c r="G30" s="7"/>
      <c r="H30" s="7"/>
      <c r="I30" s="7"/>
      <c r="J30" s="7"/>
      <c r="K30" s="7"/>
      <c r="L30" s="7"/>
    </row>
    <row r="31" spans="1:12" ht="15.75" x14ac:dyDescent="0.25">
      <c r="A31" s="7" t="s">
        <v>41</v>
      </c>
      <c r="B31" s="19">
        <f>B12/B7</f>
        <v>0.26084071495528899</v>
      </c>
      <c r="C31" s="19">
        <f t="shared" ref="C31:D31" si="10">C12/C7</f>
        <v>0.26295921087709945</v>
      </c>
      <c r="D31" s="19">
        <f t="shared" si="10"/>
        <v>0.26741257386418676</v>
      </c>
      <c r="E31" s="7"/>
      <c r="F31" s="7"/>
      <c r="G31" s="7"/>
      <c r="H31" s="7"/>
      <c r="I31" s="7"/>
      <c r="J31" s="7"/>
      <c r="K31" s="7"/>
      <c r="L31" s="7"/>
    </row>
    <row r="32" spans="1:12" ht="15.75" x14ac:dyDescent="0.25">
      <c r="A32" s="7" t="s">
        <v>42</v>
      </c>
      <c r="B32" s="19">
        <f>B13/B7</f>
        <v>0.15380807431827517</v>
      </c>
      <c r="C32" s="19">
        <f t="shared" ref="C32:D32" si="11">C13/C7</f>
        <v>0.15690749133564383</v>
      </c>
      <c r="D32" s="19">
        <f t="shared" si="11"/>
        <v>0.14723190932868352</v>
      </c>
      <c r="E32" s="7"/>
      <c r="F32" s="7"/>
      <c r="G32" s="7"/>
      <c r="H32" s="7"/>
      <c r="I32" s="7"/>
      <c r="J32" s="7"/>
      <c r="K32" s="7"/>
      <c r="L32" s="7"/>
    </row>
    <row r="33" spans="1:12" ht="15.75" x14ac:dyDescent="0.25">
      <c r="A33" s="7" t="s">
        <v>43</v>
      </c>
      <c r="B33" s="19">
        <f>B14/B7</f>
        <v>8.2470534952550478E-3</v>
      </c>
      <c r="C33" s="19">
        <f t="shared" ref="C33:D33" si="12">C14/C7</f>
        <v>9.59744068248467E-3</v>
      </c>
      <c r="D33" s="19">
        <f t="shared" si="12"/>
        <v>2.1917078368691272E-3</v>
      </c>
      <c r="E33" s="7"/>
      <c r="F33" s="7"/>
      <c r="G33" s="7"/>
      <c r="H33" s="7"/>
      <c r="I33" s="7"/>
      <c r="J33" s="7"/>
      <c r="K33" s="7"/>
      <c r="L33" s="7"/>
    </row>
    <row r="34" spans="1:12" ht="15.75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</row>
    <row r="35" spans="1:12" ht="15.75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 ht="15.75" x14ac:dyDescent="0.25">
      <c r="A36" s="15" t="s">
        <v>48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</row>
    <row r="37" spans="1:12" ht="15.75" x14ac:dyDescent="0.25">
      <c r="A37" s="7"/>
      <c r="B37" s="11">
        <f>B29</f>
        <v>2022</v>
      </c>
      <c r="C37" s="11">
        <f t="shared" ref="C37:D37" si="13">C29</f>
        <v>2021</v>
      </c>
      <c r="D37" s="11">
        <f t="shared" si="13"/>
        <v>2020</v>
      </c>
      <c r="E37" s="7"/>
      <c r="F37" s="7"/>
      <c r="G37" s="7"/>
      <c r="H37" s="7"/>
      <c r="I37" s="7"/>
      <c r="J37" s="7"/>
      <c r="K37" s="7"/>
      <c r="L37" s="7"/>
    </row>
    <row r="38" spans="1:12" ht="15.75" x14ac:dyDescent="0.25">
      <c r="A38" s="7" t="s">
        <v>39</v>
      </c>
      <c r="B38" s="19">
        <f>(B9-C9)/C9</f>
        <v>4.1333110031820462E-2</v>
      </c>
      <c r="C38" s="19">
        <f t="shared" ref="C38" si="14">(C9-D9)/D9</f>
        <v>5.023393252893376E-2</v>
      </c>
      <c r="D38" s="19"/>
      <c r="E38" s="7"/>
      <c r="F38" s="7"/>
      <c r="G38" s="7"/>
      <c r="H38" s="7"/>
      <c r="I38" s="7"/>
      <c r="J38" s="7"/>
      <c r="K38" s="7"/>
      <c r="L38" s="7"/>
    </row>
    <row r="39" spans="1:12" ht="15.75" x14ac:dyDescent="0.25">
      <c r="A39" s="7" t="s">
        <v>41</v>
      </c>
      <c r="B39" s="19">
        <f t="shared" ref="B39:C41" si="15">(B12-C12)/C12</f>
        <v>4.298633359016992E-3</v>
      </c>
      <c r="C39" s="19">
        <f t="shared" si="15"/>
        <v>0.1166002535772505</v>
      </c>
      <c r="D39" s="7"/>
      <c r="E39" s="7"/>
      <c r="F39" s="7"/>
      <c r="G39" s="7"/>
      <c r="H39" s="7"/>
      <c r="I39" s="7"/>
      <c r="J39" s="7"/>
      <c r="K39" s="7"/>
      <c r="L39" s="7"/>
    </row>
    <row r="40" spans="1:12" ht="15.75" x14ac:dyDescent="0.25">
      <c r="A40" s="7" t="s">
        <v>42</v>
      </c>
      <c r="B40" s="19">
        <f t="shared" si="15"/>
        <v>-7.5438358026369444E-3</v>
      </c>
      <c r="C40" s="19">
        <f t="shared" si="15"/>
        <v>0.21013241220495107</v>
      </c>
      <c r="D40" s="7"/>
      <c r="E40" s="7"/>
      <c r="F40" s="7"/>
      <c r="G40" s="7"/>
      <c r="H40" s="7"/>
      <c r="I40" s="7"/>
      <c r="J40" s="7"/>
      <c r="K40" s="7"/>
      <c r="L40" s="7"/>
    </row>
    <row r="41" spans="1:12" ht="15.75" x14ac:dyDescent="0.25">
      <c r="A41" s="7" t="s">
        <v>43</v>
      </c>
      <c r="B41" s="19">
        <f t="shared" si="15"/>
        <v>-0.13</v>
      </c>
      <c r="C41" s="19">
        <f t="shared" si="15"/>
        <v>3.972375690607735</v>
      </c>
      <c r="D41" s="7"/>
      <c r="E41" s="7"/>
      <c r="F41" s="7"/>
      <c r="G41" s="7"/>
      <c r="H41" s="7"/>
      <c r="I41" s="7"/>
      <c r="J41" s="7"/>
      <c r="K41" s="7"/>
      <c r="L41" s="7"/>
    </row>
    <row r="42" spans="1:12" ht="15.75" x14ac:dyDescent="0.25">
      <c r="A42" s="11" t="s">
        <v>46</v>
      </c>
      <c r="B42" s="24">
        <f>(B16-C16)/C16</f>
        <v>1.5856719142140086E-2</v>
      </c>
      <c r="C42" s="24">
        <f>(C16-D16)/D16</f>
        <v>0.11578176958202734</v>
      </c>
      <c r="D42" s="7"/>
      <c r="E42" s="7"/>
      <c r="F42" s="7"/>
      <c r="G42" s="7"/>
      <c r="H42" s="7"/>
      <c r="I42" s="7"/>
      <c r="J42" s="7"/>
      <c r="K42" s="7"/>
      <c r="L42" s="7"/>
    </row>
    <row r="43" spans="1:12" ht="15.75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</row>
    <row r="44" spans="1:12" ht="15.75" x14ac:dyDescent="0.25">
      <c r="A44" s="15" t="s">
        <v>51</v>
      </c>
      <c r="B44" s="24">
        <f>(B7-C7)/C7</f>
        <v>1.2455345241268996E-2</v>
      </c>
      <c r="C44" s="24">
        <f>(C7-D7)/D7</f>
        <v>0.13551051051051052</v>
      </c>
      <c r="D44" s="7"/>
      <c r="E44" s="7"/>
      <c r="F44" s="7"/>
      <c r="G44" s="7"/>
      <c r="H44" s="7"/>
      <c r="I44" s="7"/>
      <c r="J44" s="7"/>
      <c r="K44" s="7"/>
      <c r="L44" s="7"/>
    </row>
    <row r="45" spans="1:12" ht="15.75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</row>
    <row r="46" spans="1:12" ht="15.75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</row>
    <row r="47" spans="1:12" ht="15.75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</row>
    <row r="48" spans="1:12" ht="15.75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</row>
    <row r="49" spans="1:12" ht="15.75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</row>
    <row r="50" spans="1:12" ht="15.75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</row>
    <row r="51" spans="1:12" ht="15.75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</row>
    <row r="52" spans="1:12" ht="15.75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</row>
    <row r="53" spans="1:12" ht="15.75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</row>
    <row r="54" spans="1:12" ht="15.75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</row>
    <row r="55" spans="1:12" ht="15.75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</row>
    <row r="56" spans="1:12" ht="15.75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</row>
    <row r="57" spans="1:12" ht="15.75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</row>
    <row r="58" spans="1:12" ht="15.75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</row>
    <row r="59" spans="1:12" ht="15.75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</row>
    <row r="60" spans="1:12" ht="15.75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</row>
    <row r="61" spans="1:12" ht="15.75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</row>
    <row r="62" spans="1:12" ht="15.75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</row>
    <row r="63" spans="1:12" ht="15.75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</row>
    <row r="64" spans="1:12" ht="15.75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</row>
    <row r="65" spans="1:12" ht="15.75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</row>
    <row r="66" spans="1:12" ht="15.75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</row>
    <row r="67" spans="1:12" ht="15.75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</row>
    <row r="68" spans="1:12" ht="15.75" x14ac:dyDescent="0.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</row>
    <row r="69" spans="1:12" ht="15.75" x14ac:dyDescent="0.2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</row>
    <row r="70" spans="1:12" ht="15.75" x14ac:dyDescent="0.2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</row>
    <row r="71" spans="1:12" ht="15.75" x14ac:dyDescent="0.2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</row>
    <row r="72" spans="1:12" ht="15.75" x14ac:dyDescent="0.2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</row>
    <row r="73" spans="1:12" ht="15.75" x14ac:dyDescent="0.2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</row>
    <row r="74" spans="1:12" ht="15.75" x14ac:dyDescent="0.2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</row>
    <row r="75" spans="1:12" ht="15.75" x14ac:dyDescent="0.2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</row>
    <row r="76" spans="1:12" ht="15.75" x14ac:dyDescent="0.2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</row>
    <row r="77" spans="1:12" ht="15.75" x14ac:dyDescent="0.2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</row>
    <row r="78" spans="1:12" ht="15.75" x14ac:dyDescent="0.2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</row>
    <row r="79" spans="1:12" ht="15.75" x14ac:dyDescent="0.2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</row>
    <row r="80" spans="1:12" ht="15.75" x14ac:dyDescent="0.2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</row>
    <row r="81" spans="1:12" ht="15.75" x14ac:dyDescent="0.2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</row>
    <row r="82" spans="1:12" ht="15.75" x14ac:dyDescent="0.2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</row>
    <row r="83" spans="1:12" ht="15.75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</row>
    <row r="84" spans="1:12" ht="15.75" x14ac:dyDescent="0.2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</row>
    <row r="85" spans="1:12" ht="15.75" x14ac:dyDescent="0.2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</row>
    <row r="86" spans="1:12" ht="15.75" x14ac:dyDescent="0.2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</row>
    <row r="87" spans="1:12" ht="15.75" x14ac:dyDescent="0.2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</row>
    <row r="88" spans="1:12" ht="15.75" x14ac:dyDescent="0.2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</row>
    <row r="89" spans="1:12" ht="15.75" x14ac:dyDescent="0.2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</row>
    <row r="90" spans="1:12" ht="15.75" x14ac:dyDescent="0.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</row>
    <row r="91" spans="1:12" ht="15.75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</row>
    <row r="92" spans="1:12" ht="15.75" x14ac:dyDescent="0.2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</row>
    <row r="93" spans="1:12" ht="15.75" x14ac:dyDescent="0.2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</row>
    <row r="94" spans="1:12" ht="15.75" x14ac:dyDescent="0.2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</row>
    <row r="95" spans="1:12" ht="15.75" x14ac:dyDescent="0.2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</row>
    <row r="96" spans="1:12" ht="15.75" x14ac:dyDescent="0.2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</row>
    <row r="97" spans="1:12" ht="15.75" x14ac:dyDescent="0.2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</row>
    <row r="98" spans="1:12" ht="15.75" x14ac:dyDescent="0.2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</row>
    <row r="99" spans="1:12" ht="15.75" x14ac:dyDescent="0.2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</row>
    <row r="100" spans="1:12" ht="15.75" x14ac:dyDescent="0.2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</row>
    <row r="101" spans="1:12" ht="15.75" x14ac:dyDescent="0.2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</row>
    <row r="102" spans="1:12" ht="15.75" x14ac:dyDescent="0.2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</row>
    <row r="103" spans="1:12" ht="15.75" x14ac:dyDescent="0.2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</row>
    <row r="104" spans="1:12" ht="15.75" x14ac:dyDescent="0.2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</row>
    <row r="105" spans="1:12" ht="15.75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</row>
    <row r="106" spans="1:12" ht="15.75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</row>
    <row r="107" spans="1:12" ht="15.75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</row>
    <row r="108" spans="1:12" ht="15.75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</row>
    <row r="109" spans="1:12" ht="15.75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</row>
    <row r="110" spans="1:12" ht="15.75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</row>
    <row r="111" spans="1:12" ht="15.75" x14ac:dyDescent="0.2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</row>
    <row r="112" spans="1:12" ht="15.75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</row>
    <row r="113" spans="1:12" ht="15.75" x14ac:dyDescent="0.2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</row>
    <row r="114" spans="1:12" ht="15.75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</row>
    <row r="115" spans="1:12" ht="15.75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</row>
    <row r="116" spans="1:12" ht="15.75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</row>
    <row r="117" spans="1:12" ht="15.75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</row>
    <row r="118" spans="1:12" ht="15.75" x14ac:dyDescent="0.2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</row>
    <row r="119" spans="1:12" ht="15.75" x14ac:dyDescent="0.2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</row>
    <row r="120" spans="1:12" ht="15.75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</row>
    <row r="121" spans="1:12" ht="15.75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</row>
    <row r="122" spans="1:12" ht="15.75" x14ac:dyDescent="0.2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</row>
    <row r="123" spans="1:12" ht="15.75" x14ac:dyDescent="0.2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</row>
    <row r="124" spans="1:12" ht="15.75" x14ac:dyDescent="0.2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</row>
    <row r="125" spans="1:12" ht="15.75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</row>
    <row r="126" spans="1:12" ht="15.75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</row>
    <row r="127" spans="1:12" ht="15.75" x14ac:dyDescent="0.2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</row>
    <row r="128" spans="1:12" ht="15.75" x14ac:dyDescent="0.2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</row>
    <row r="129" spans="1:12" ht="15.75" x14ac:dyDescent="0.2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</row>
    <row r="130" spans="1:12" ht="15.75" x14ac:dyDescent="0.2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</row>
    <row r="131" spans="1:12" ht="15.75" x14ac:dyDescent="0.2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</row>
    <row r="132" spans="1:12" ht="15.75" x14ac:dyDescent="0.2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</row>
    <row r="133" spans="1:12" ht="15.75" x14ac:dyDescent="0.2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</row>
    <row r="134" spans="1:12" ht="15.75" x14ac:dyDescent="0.2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</row>
    <row r="135" spans="1:12" ht="15.75" x14ac:dyDescent="0.2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</row>
    <row r="136" spans="1:12" ht="15.75" x14ac:dyDescent="0.2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</row>
    <row r="137" spans="1:12" ht="15.75" x14ac:dyDescent="0.2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</row>
    <row r="138" spans="1:12" ht="15.75" x14ac:dyDescent="0.2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</row>
    <row r="139" spans="1:12" ht="15.75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</row>
    <row r="140" spans="1:12" ht="15.75" x14ac:dyDescent="0.2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</row>
    <row r="141" spans="1:12" ht="15.75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</row>
    <row r="142" spans="1:12" ht="15.75" x14ac:dyDescent="0.2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</row>
    <row r="143" spans="1:12" ht="15.75" x14ac:dyDescent="0.2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</row>
    <row r="144" spans="1:12" ht="15.75" x14ac:dyDescent="0.2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</row>
    <row r="145" spans="1:12" ht="15.75" x14ac:dyDescent="0.2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</row>
  </sheetData>
  <mergeCells count="1">
    <mergeCell ref="A2:D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EBE85-0857-4FD6-9C99-263A9300E82B}">
  <dimension ref="A1:K40"/>
  <sheetViews>
    <sheetView workbookViewId="0">
      <selection activeCell="H10" sqref="H10"/>
    </sheetView>
  </sheetViews>
  <sheetFormatPr defaultRowHeight="15" x14ac:dyDescent="0.25"/>
  <cols>
    <col min="1" max="1" width="45.85546875" customWidth="1"/>
  </cols>
  <sheetData>
    <row r="1" spans="1:11" ht="15.75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ht="15.75" x14ac:dyDescent="0.25">
      <c r="A2" s="7" t="s">
        <v>66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pans="1:11" ht="15.75" x14ac:dyDescent="0.25">
      <c r="A3" s="7"/>
      <c r="B3" s="7"/>
      <c r="C3" s="7"/>
      <c r="D3" s="7"/>
      <c r="E3" s="7"/>
      <c r="F3" s="7"/>
      <c r="G3" s="11"/>
      <c r="H3" s="13"/>
      <c r="I3" s="13"/>
      <c r="J3" s="13"/>
      <c r="K3" s="7"/>
    </row>
    <row r="4" spans="1:11" ht="15.75" x14ac:dyDescent="0.25">
      <c r="A4" s="7" t="s">
        <v>52</v>
      </c>
      <c r="B4" s="7"/>
      <c r="C4" s="7"/>
      <c r="D4" s="7"/>
      <c r="E4" s="7"/>
      <c r="F4" s="7"/>
      <c r="G4" s="11"/>
      <c r="H4" s="13"/>
      <c r="I4" s="13"/>
      <c r="J4" s="13"/>
      <c r="K4" s="7"/>
    </row>
    <row r="5" spans="1:11" ht="15.75" x14ac:dyDescent="0.25">
      <c r="A5" s="7"/>
      <c r="B5" s="11">
        <v>2022</v>
      </c>
      <c r="C5" s="11">
        <v>2021</v>
      </c>
      <c r="D5" s="11">
        <v>2020</v>
      </c>
      <c r="E5" s="7"/>
      <c r="F5" s="7"/>
      <c r="G5" s="7"/>
      <c r="H5" s="7"/>
      <c r="I5" s="7"/>
      <c r="J5" s="7"/>
      <c r="K5" s="7"/>
    </row>
    <row r="6" spans="1:11" ht="15.75" x14ac:dyDescent="0.25">
      <c r="A6" s="7" t="s">
        <v>53</v>
      </c>
      <c r="B6" s="10">
        <v>1235</v>
      </c>
      <c r="C6" s="10">
        <v>838</v>
      </c>
      <c r="D6" s="10">
        <v>513</v>
      </c>
      <c r="E6" s="7"/>
      <c r="F6" s="7"/>
      <c r="G6" s="7"/>
      <c r="H6" s="7"/>
      <c r="I6" s="7"/>
      <c r="J6" s="7"/>
      <c r="K6" s="7"/>
    </row>
    <row r="7" spans="1:11" ht="15.75" x14ac:dyDescent="0.25">
      <c r="A7" s="7" t="s">
        <v>54</v>
      </c>
      <c r="B7" s="10">
        <v>808</v>
      </c>
      <c r="C7" s="10">
        <v>418</v>
      </c>
      <c r="D7" s="10">
        <v>239</v>
      </c>
      <c r="E7" s="7"/>
      <c r="F7" s="7"/>
      <c r="G7" s="7"/>
      <c r="H7" s="7"/>
      <c r="I7" s="7"/>
      <c r="J7" s="7"/>
      <c r="K7" s="7"/>
    </row>
    <row r="8" spans="1:11" ht="15.75" x14ac:dyDescent="0.25">
      <c r="A8" s="7" t="s">
        <v>55</v>
      </c>
      <c r="B8" s="10">
        <v>-31</v>
      </c>
      <c r="C8" s="10">
        <v>-35</v>
      </c>
      <c r="D8" s="10">
        <v>-30</v>
      </c>
      <c r="E8" s="7"/>
      <c r="F8" s="7"/>
      <c r="G8" s="7"/>
      <c r="H8" s="7"/>
      <c r="I8" s="7"/>
      <c r="J8" s="7"/>
      <c r="K8" s="7"/>
    </row>
    <row r="9" spans="1:11" ht="15.75" x14ac:dyDescent="0.25">
      <c r="A9" s="7" t="s">
        <v>56</v>
      </c>
      <c r="B9" s="10">
        <v>777</v>
      </c>
      <c r="C9" s="10">
        <v>383</v>
      </c>
      <c r="D9" s="10">
        <v>209</v>
      </c>
      <c r="E9" s="7"/>
      <c r="F9" s="7"/>
      <c r="G9" s="7"/>
      <c r="H9" s="7"/>
      <c r="I9" s="7"/>
      <c r="J9" s="7"/>
      <c r="K9" s="7"/>
    </row>
    <row r="10" spans="1:11" ht="15.75" x14ac:dyDescent="0.25">
      <c r="A10" s="7" t="s">
        <v>57</v>
      </c>
      <c r="B10" s="10">
        <v>986</v>
      </c>
      <c r="C10" s="10">
        <v>115</v>
      </c>
      <c r="D10" s="27">
        <v>0</v>
      </c>
      <c r="E10" s="7"/>
      <c r="F10" s="7"/>
      <c r="G10" s="7"/>
      <c r="H10" s="7"/>
      <c r="I10" s="7"/>
      <c r="J10" s="7"/>
      <c r="K10" s="7"/>
    </row>
    <row r="11" spans="1:11" ht="15.75" x14ac:dyDescent="0.25">
      <c r="A11" s="7" t="s">
        <v>58</v>
      </c>
      <c r="B11" s="10">
        <v>273</v>
      </c>
      <c r="C11" s="10">
        <v>109</v>
      </c>
      <c r="D11" s="10">
        <v>58</v>
      </c>
      <c r="E11" s="7"/>
      <c r="F11" s="7"/>
      <c r="G11" s="7"/>
      <c r="H11" s="7"/>
      <c r="I11" s="7"/>
      <c r="J11" s="7"/>
      <c r="K11" s="7"/>
    </row>
    <row r="12" spans="1:11" ht="15.75" x14ac:dyDescent="0.25">
      <c r="A12" s="7" t="s">
        <v>59</v>
      </c>
      <c r="B12" s="10">
        <v>2620</v>
      </c>
      <c r="C12" s="10">
        <v>1583</v>
      </c>
      <c r="D12" s="10">
        <v>1286</v>
      </c>
      <c r="E12" s="7"/>
      <c r="F12" s="10"/>
      <c r="G12" s="10"/>
      <c r="H12" s="10"/>
      <c r="I12" s="28"/>
      <c r="J12" s="7"/>
      <c r="K12" s="7"/>
    </row>
    <row r="13" spans="1:11" ht="15.75" x14ac:dyDescent="0.25">
      <c r="A13" s="11" t="s">
        <v>60</v>
      </c>
      <c r="B13" s="13">
        <v>5891</v>
      </c>
      <c r="C13" s="13">
        <v>3028</v>
      </c>
      <c r="D13" s="13">
        <v>2066</v>
      </c>
      <c r="E13" s="7"/>
      <c r="F13" s="7"/>
      <c r="G13" s="19"/>
      <c r="H13" s="19"/>
      <c r="I13" s="28"/>
      <c r="J13" s="7"/>
      <c r="K13" s="7"/>
    </row>
    <row r="14" spans="1:11" ht="15.75" x14ac:dyDescent="0.25">
      <c r="A14" s="7"/>
      <c r="B14" s="10"/>
      <c r="C14" s="10"/>
      <c r="D14" s="10"/>
      <c r="E14" s="7"/>
      <c r="F14" s="7"/>
      <c r="G14" s="7"/>
      <c r="H14" s="7"/>
      <c r="I14" s="7"/>
      <c r="J14" s="7"/>
      <c r="K14" s="7"/>
    </row>
    <row r="15" spans="1:11" ht="15.75" x14ac:dyDescent="0.25">
      <c r="A15" s="7" t="s">
        <v>61</v>
      </c>
      <c r="B15" s="10"/>
      <c r="C15" s="10"/>
      <c r="D15" s="10"/>
      <c r="E15" s="7"/>
      <c r="F15" s="7"/>
      <c r="G15" s="7"/>
      <c r="H15" s="7"/>
      <c r="I15" s="7"/>
      <c r="J15" s="7"/>
      <c r="K15" s="7"/>
    </row>
    <row r="16" spans="1:11" ht="15.75" x14ac:dyDescent="0.25">
      <c r="A16" s="7" t="s">
        <v>62</v>
      </c>
      <c r="B16" s="10">
        <v>916</v>
      </c>
      <c r="C16" s="10">
        <v>725</v>
      </c>
      <c r="D16" s="10">
        <v>627</v>
      </c>
      <c r="E16" s="7"/>
      <c r="F16" s="7"/>
      <c r="G16" s="19"/>
      <c r="H16" s="19"/>
      <c r="I16" s="7"/>
      <c r="J16" s="7"/>
      <c r="K16" s="7"/>
    </row>
    <row r="17" spans="1:11" ht="15.75" x14ac:dyDescent="0.25">
      <c r="A17" s="7" t="s">
        <v>57</v>
      </c>
      <c r="B17" s="10">
        <v>775</v>
      </c>
      <c r="C17" s="10">
        <v>112</v>
      </c>
      <c r="D17" s="26">
        <v>0</v>
      </c>
      <c r="E17" s="7"/>
      <c r="F17" s="7"/>
      <c r="G17" s="19"/>
      <c r="H17" s="19"/>
      <c r="I17" s="7"/>
      <c r="J17" s="7"/>
      <c r="K17" s="7"/>
    </row>
    <row r="18" spans="1:11" ht="15.75" x14ac:dyDescent="0.25">
      <c r="A18" s="7" t="s">
        <v>63</v>
      </c>
      <c r="B18" s="10">
        <v>426</v>
      </c>
      <c r="C18" s="10">
        <v>310</v>
      </c>
      <c r="D18" s="10">
        <v>310</v>
      </c>
      <c r="E18" s="7"/>
      <c r="F18" s="7"/>
      <c r="G18" s="19"/>
      <c r="H18" s="19"/>
      <c r="I18" s="7"/>
      <c r="J18" s="7"/>
      <c r="K18" s="7"/>
    </row>
    <row r="19" spans="1:11" ht="15.75" x14ac:dyDescent="0.25">
      <c r="A19" s="7" t="s">
        <v>64</v>
      </c>
      <c r="B19" s="10">
        <v>280</v>
      </c>
      <c r="C19" s="10">
        <v>127</v>
      </c>
      <c r="D19" s="10">
        <v>65</v>
      </c>
      <c r="E19" s="7"/>
      <c r="F19" s="7"/>
      <c r="G19" s="19"/>
      <c r="H19" s="19"/>
      <c r="I19" s="7"/>
      <c r="J19" s="7"/>
      <c r="K19" s="7"/>
    </row>
    <row r="20" spans="1:11" ht="15.75" x14ac:dyDescent="0.25">
      <c r="A20" s="7" t="s">
        <v>65</v>
      </c>
      <c r="B20" s="10">
        <v>464</v>
      </c>
      <c r="C20" s="10">
        <v>366</v>
      </c>
      <c r="D20" s="10">
        <v>321</v>
      </c>
      <c r="E20" s="7"/>
      <c r="F20" s="7"/>
      <c r="G20" s="19"/>
      <c r="H20" s="19"/>
      <c r="I20" s="7"/>
      <c r="J20" s="7"/>
      <c r="K20" s="7"/>
    </row>
    <row r="21" spans="1:11" ht="15.75" x14ac:dyDescent="0.25">
      <c r="A21" s="7" t="s">
        <v>67</v>
      </c>
      <c r="B21" s="10">
        <v>2632</v>
      </c>
      <c r="C21" s="10">
        <v>1639</v>
      </c>
      <c r="D21" s="10">
        <v>1375</v>
      </c>
      <c r="E21" s="7"/>
      <c r="F21" s="7"/>
      <c r="G21" s="7"/>
      <c r="H21" s="7"/>
      <c r="I21" s="7"/>
      <c r="J21" s="7"/>
      <c r="K21" s="7"/>
    </row>
    <row r="22" spans="1:11" ht="15.75" x14ac:dyDescent="0.25">
      <c r="A22" s="7" t="s">
        <v>68</v>
      </c>
      <c r="B22" s="10">
        <v>5493</v>
      </c>
      <c r="C22" s="10">
        <v>3279</v>
      </c>
      <c r="D22" s="10">
        <v>2698</v>
      </c>
      <c r="E22" s="7"/>
      <c r="F22" s="7"/>
      <c r="G22" s="7"/>
      <c r="H22" s="7"/>
      <c r="I22" s="7"/>
      <c r="J22" s="7"/>
      <c r="K22" s="7"/>
    </row>
    <row r="23" spans="1:11" ht="15.75" x14ac:dyDescent="0.25">
      <c r="A23" s="11"/>
      <c r="B23" s="13"/>
      <c r="C23" s="13"/>
      <c r="D23" s="13"/>
      <c r="E23" s="7"/>
      <c r="F23" s="7"/>
      <c r="G23" s="7"/>
      <c r="H23" s="7"/>
      <c r="I23" s="7"/>
      <c r="J23" s="7"/>
      <c r="K23" s="7"/>
    </row>
    <row r="24" spans="1:11" ht="15.75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</row>
    <row r="25" spans="1:11" ht="15.75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</row>
    <row r="26" spans="1:11" ht="15.75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</row>
    <row r="27" spans="1:11" ht="15.75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</row>
    <row r="28" spans="1:11" ht="15.75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</row>
    <row r="29" spans="1:11" ht="15.75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</row>
    <row r="30" spans="1:11" ht="15.75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</row>
    <row r="31" spans="1:11" ht="15.75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</row>
    <row r="32" spans="1:11" ht="15.75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</row>
    <row r="33" spans="1:11" ht="15.75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</row>
    <row r="34" spans="1:11" ht="15.75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</row>
    <row r="35" spans="1:11" ht="15.75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</row>
    <row r="36" spans="1:11" ht="15.75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</row>
    <row r="37" spans="1:11" ht="15.75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</row>
    <row r="38" spans="1:11" ht="15.75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</row>
    <row r="39" spans="1:11" ht="15.75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</row>
    <row r="40" spans="1:11" ht="15.75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2074C-EF15-4735-8819-4ADE20D51BF7}">
  <dimension ref="A1:L29"/>
  <sheetViews>
    <sheetView topLeftCell="A4" workbookViewId="0">
      <selection activeCell="F15" sqref="F15"/>
    </sheetView>
  </sheetViews>
  <sheetFormatPr defaultRowHeight="15" x14ac:dyDescent="0.25"/>
  <cols>
    <col min="1" max="1" width="45.140625" customWidth="1"/>
  </cols>
  <sheetData>
    <row r="1" spans="1:12" ht="15.75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ht="15.75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5.75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2" ht="15.75" x14ac:dyDescent="0.25">
      <c r="A4" s="7" t="s">
        <v>78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pans="1:12" ht="15.75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2" ht="15.75" x14ac:dyDescent="0.25">
      <c r="A6" s="7"/>
      <c r="B6" s="7">
        <v>2022</v>
      </c>
      <c r="C6" s="7">
        <v>2021</v>
      </c>
      <c r="D6" s="7">
        <v>2020</v>
      </c>
      <c r="E6" s="7"/>
      <c r="F6" s="7"/>
      <c r="G6" s="7"/>
      <c r="H6" s="7"/>
      <c r="I6" s="7"/>
      <c r="J6" s="7"/>
      <c r="K6" s="7"/>
      <c r="L6" s="7"/>
    </row>
    <row r="7" spans="1:12" ht="15.75" x14ac:dyDescent="0.25">
      <c r="A7" s="11" t="s">
        <v>69</v>
      </c>
      <c r="B7" s="12">
        <v>100330</v>
      </c>
      <c r="C7" s="12">
        <v>81288</v>
      </c>
      <c r="D7" s="12">
        <v>41651</v>
      </c>
      <c r="E7" s="7"/>
      <c r="F7" s="7"/>
      <c r="G7" s="7"/>
      <c r="H7" s="7"/>
      <c r="I7" s="7"/>
      <c r="J7" s="7"/>
      <c r="K7" s="7"/>
      <c r="L7" s="7"/>
    </row>
    <row r="8" spans="1:12" ht="15.75" x14ac:dyDescent="0.25">
      <c r="A8" s="7" t="s">
        <v>70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2" ht="15.75" x14ac:dyDescent="0.25">
      <c r="A9" s="11" t="s">
        <v>71</v>
      </c>
      <c r="B9" s="12">
        <v>34344</v>
      </c>
      <c r="C9" s="12">
        <v>30821</v>
      </c>
      <c r="D9" s="12">
        <v>8484</v>
      </c>
      <c r="E9" s="7"/>
      <c r="F9" s="7"/>
      <c r="G9" s="7"/>
      <c r="H9" s="7"/>
      <c r="I9" s="7"/>
      <c r="J9" s="7"/>
      <c r="K9" s="7"/>
      <c r="L9" s="7"/>
    </row>
    <row r="10" spans="1:12" ht="15.75" x14ac:dyDescent="0.25">
      <c r="A10" s="7" t="s">
        <v>72</v>
      </c>
      <c r="B10" s="9">
        <v>13677</v>
      </c>
      <c r="C10" s="9">
        <v>12703</v>
      </c>
      <c r="D10" s="9">
        <v>11597</v>
      </c>
      <c r="E10" s="7"/>
      <c r="F10" s="7"/>
      <c r="G10" s="7"/>
      <c r="H10" s="7"/>
      <c r="I10" s="7"/>
      <c r="J10" s="7"/>
      <c r="K10" s="7"/>
      <c r="L10" s="7"/>
    </row>
    <row r="11" spans="1:12" ht="15.75" x14ac:dyDescent="0.25">
      <c r="A11" s="7" t="s">
        <v>73</v>
      </c>
      <c r="B11" s="9">
        <v>11428</v>
      </c>
      <c r="C11" s="9">
        <v>10360</v>
      </c>
      <c r="D11" s="9">
        <v>8709</v>
      </c>
      <c r="E11" s="7"/>
      <c r="F11" s="7"/>
      <c r="G11" s="7"/>
      <c r="H11" s="7"/>
      <c r="I11" s="7"/>
      <c r="J11" s="7"/>
      <c r="K11" s="7"/>
      <c r="L11" s="7"/>
    </row>
    <row r="12" spans="1:12" ht="15.75" x14ac:dyDescent="0.25">
      <c r="A12" s="7" t="s">
        <v>74</v>
      </c>
      <c r="B12" s="7">
        <v>953</v>
      </c>
      <c r="C12" s="9">
        <v>3469</v>
      </c>
      <c r="D12" s="7">
        <v>684</v>
      </c>
      <c r="E12" s="7"/>
      <c r="F12" s="7"/>
      <c r="G12" s="7"/>
      <c r="H12" s="7"/>
      <c r="I12" s="7"/>
      <c r="J12" s="7"/>
      <c r="K12" s="7"/>
      <c r="L12" s="7"/>
    </row>
    <row r="13" spans="1:12" ht="15.75" x14ac:dyDescent="0.25">
      <c r="A13" s="7" t="s">
        <v>75</v>
      </c>
      <c r="B13" s="9">
        <v>3609</v>
      </c>
      <c r="C13" s="9">
        <v>3700</v>
      </c>
      <c r="D13" s="9">
        <v>3348</v>
      </c>
      <c r="E13" s="7"/>
      <c r="F13" s="7"/>
      <c r="G13" s="7"/>
      <c r="H13" s="7"/>
      <c r="I13" s="7"/>
      <c r="J13" s="7"/>
      <c r="K13" s="7"/>
      <c r="L13" s="7"/>
    </row>
    <row r="14" spans="1:12" ht="15.75" x14ac:dyDescent="0.25">
      <c r="A14" s="7" t="s">
        <v>76</v>
      </c>
      <c r="B14" s="9">
        <v>1375</v>
      </c>
      <c r="C14" s="7">
        <v>802</v>
      </c>
      <c r="D14" s="7">
        <v>579</v>
      </c>
      <c r="E14" s="7"/>
      <c r="F14" s="7"/>
      <c r="G14" s="7"/>
      <c r="H14" s="7"/>
      <c r="I14" s="7"/>
      <c r="J14" s="7"/>
      <c r="K14" s="7"/>
      <c r="L14" s="7"/>
    </row>
    <row r="15" spans="1:12" ht="15.75" x14ac:dyDescent="0.25">
      <c r="A15" s="7" t="s">
        <v>77</v>
      </c>
      <c r="B15" s="7">
        <v>217</v>
      </c>
      <c r="C15" s="10">
        <v>-4878</v>
      </c>
      <c r="D15" s="9">
        <v>1213</v>
      </c>
      <c r="E15" s="7"/>
      <c r="F15" s="7"/>
      <c r="G15" s="7"/>
      <c r="H15" s="7"/>
      <c r="I15" s="7"/>
      <c r="J15" s="7"/>
      <c r="K15" s="7"/>
      <c r="L15" s="7"/>
    </row>
    <row r="16" spans="1:12" ht="15.75" x14ac:dyDescent="0.25">
      <c r="A16" s="7" t="s">
        <v>79</v>
      </c>
      <c r="B16" s="9">
        <v>34729</v>
      </c>
      <c r="C16" s="9">
        <v>24311</v>
      </c>
      <c r="D16" s="9">
        <v>7036</v>
      </c>
      <c r="E16" s="7"/>
      <c r="F16" s="7"/>
      <c r="G16" s="7"/>
      <c r="H16" s="7"/>
      <c r="I16" s="7"/>
      <c r="J16" s="7"/>
      <c r="K16" s="7"/>
      <c r="L16" s="7"/>
    </row>
    <row r="17" spans="1:12" ht="15.75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</row>
    <row r="18" spans="1:12" ht="15.75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</row>
    <row r="19" spans="1:12" ht="15.75" x14ac:dyDescent="0.25">
      <c r="A19" s="11" t="s">
        <v>80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</row>
    <row r="20" spans="1:12" ht="15.75" x14ac:dyDescent="0.25">
      <c r="A20" s="7" t="s">
        <v>69</v>
      </c>
      <c r="B20" s="19">
        <f>(B7-C7)/C7</f>
        <v>0.23425351835449268</v>
      </c>
      <c r="C20" s="19">
        <f>(C7-D7)/D7</f>
        <v>0.95164581882787924</v>
      </c>
      <c r="D20" s="7"/>
      <c r="E20" s="7"/>
      <c r="F20" s="7"/>
      <c r="G20" s="7"/>
      <c r="H20" s="7"/>
      <c r="I20" s="7"/>
      <c r="J20" s="7"/>
      <c r="K20" s="7"/>
      <c r="L20" s="7"/>
    </row>
    <row r="21" spans="1:12" ht="15.75" x14ac:dyDescent="0.25">
      <c r="A21" s="7" t="s">
        <v>71</v>
      </c>
      <c r="B21" s="19">
        <f t="shared" ref="B21:C24" si="0">(B9-C9)/C9</f>
        <v>0.11430518153207229</v>
      </c>
      <c r="C21" s="19">
        <f t="shared" si="0"/>
        <v>2.632838283828383</v>
      </c>
      <c r="D21" s="7"/>
      <c r="E21" s="7"/>
      <c r="F21" s="7"/>
      <c r="G21" s="7"/>
      <c r="H21" s="7"/>
      <c r="I21" s="7"/>
      <c r="J21" s="7"/>
      <c r="K21" s="7"/>
      <c r="L21" s="7"/>
    </row>
    <row r="22" spans="1:12" ht="15.75" x14ac:dyDescent="0.25">
      <c r="A22" s="7" t="s">
        <v>72</v>
      </c>
      <c r="B22" s="19">
        <f t="shared" si="0"/>
        <v>7.6674801228056366E-2</v>
      </c>
      <c r="C22" s="19">
        <f t="shared" si="0"/>
        <v>9.5369492110028459E-2</v>
      </c>
      <c r="D22" s="7"/>
      <c r="E22" s="7"/>
      <c r="F22" s="7"/>
      <c r="G22" s="7"/>
      <c r="H22" s="7"/>
      <c r="I22" s="7"/>
      <c r="J22" s="7"/>
      <c r="K22" s="7"/>
      <c r="L22" s="7"/>
    </row>
    <row r="23" spans="1:12" ht="15.75" x14ac:dyDescent="0.25">
      <c r="A23" s="7" t="s">
        <v>73</v>
      </c>
      <c r="B23" s="19">
        <f t="shared" si="0"/>
        <v>0.10308880308880308</v>
      </c>
      <c r="C23" s="19">
        <f t="shared" si="0"/>
        <v>0.18957400390400736</v>
      </c>
      <c r="D23" s="7"/>
      <c r="E23" s="7"/>
      <c r="F23" s="7"/>
      <c r="G23" s="7"/>
      <c r="H23" s="7"/>
      <c r="I23" s="7"/>
      <c r="J23" s="7"/>
      <c r="K23" s="7"/>
      <c r="L23" s="7"/>
    </row>
    <row r="24" spans="1:12" ht="15.75" x14ac:dyDescent="0.25">
      <c r="A24" s="7" t="s">
        <v>74</v>
      </c>
      <c r="B24" s="19">
        <f t="shared" si="0"/>
        <v>-0.7252810608244451</v>
      </c>
      <c r="C24" s="19">
        <f t="shared" si="0"/>
        <v>4.0716374269005851</v>
      </c>
      <c r="D24" s="7"/>
      <c r="E24" s="7"/>
      <c r="F24" s="7"/>
      <c r="G24" s="7"/>
      <c r="H24" s="7"/>
      <c r="I24" s="7"/>
      <c r="J24" s="7"/>
      <c r="K24" s="7"/>
      <c r="L24" s="7"/>
    </row>
    <row r="25" spans="1:12" ht="15.75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</row>
    <row r="26" spans="1:12" ht="15.75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</row>
    <row r="27" spans="1:12" ht="15.75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</row>
    <row r="28" spans="1:12" ht="15.75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</row>
    <row r="29" spans="1:12" ht="15.75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Instructions</vt:lpstr>
      <vt:lpstr>Marriott Inc.</vt:lpstr>
      <vt:lpstr>J&amp;J Inc.</vt:lpstr>
      <vt:lpstr>Hyatt Hotels Corp</vt:lpstr>
      <vt:lpstr>Pfizer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LENOVO</cp:lastModifiedBy>
  <dcterms:created xsi:type="dcterms:W3CDTF">2020-05-19T17:08:15Z</dcterms:created>
  <dcterms:modified xsi:type="dcterms:W3CDTF">2023-08-09T15:49:23Z</dcterms:modified>
</cp:coreProperties>
</file>