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3470401A-1073-4D91-B2F6-043C42976EA5}"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3" l="1"/>
  <c r="D45" i="3"/>
  <c r="E45" i="3"/>
  <c r="F45" i="3"/>
  <c r="G45" i="3"/>
  <c r="H45" i="3"/>
  <c r="I45" i="3"/>
  <c r="B45" i="3"/>
  <c r="I58" i="3"/>
  <c r="H58" i="3"/>
  <c r="G58" i="3"/>
  <c r="F58" i="3"/>
  <c r="E58" i="3"/>
  <c r="D58" i="3"/>
  <c r="C58" i="3"/>
  <c r="B58" i="3"/>
  <c r="I56" i="3"/>
  <c r="H56" i="3"/>
  <c r="G56" i="3"/>
  <c r="F56" i="3"/>
  <c r="E56" i="3"/>
  <c r="E30" i="3"/>
  <c r="F30" i="3"/>
  <c r="G30" i="3"/>
  <c r="H30" i="3"/>
  <c r="I30" i="3"/>
  <c r="B30" i="3"/>
  <c r="C30" i="3"/>
  <c r="D30" i="3"/>
  <c r="G61" i="3" l="1"/>
  <c r="I69" i="3"/>
  <c r="H69" i="3"/>
  <c r="G69" i="3"/>
  <c r="F69" i="3"/>
  <c r="E69" i="3"/>
  <c r="D69" i="3"/>
  <c r="C69" i="3"/>
  <c r="B69" i="3"/>
  <c r="I66" i="3"/>
  <c r="H66" i="3"/>
  <c r="G66" i="3"/>
  <c r="F66" i="3"/>
  <c r="E66" i="3"/>
  <c r="D66" i="3"/>
  <c r="C66" i="3"/>
  <c r="B66" i="3"/>
  <c r="I63" i="3"/>
  <c r="H63" i="3"/>
  <c r="G63" i="3"/>
  <c r="F63" i="3"/>
  <c r="E63" i="3"/>
  <c r="D63" i="3"/>
  <c r="C63" i="3"/>
  <c r="B63" i="3"/>
  <c r="H60" i="3"/>
  <c r="G60" i="3"/>
  <c r="F60" i="3"/>
  <c r="B60" i="3"/>
  <c r="I52" i="3"/>
  <c r="I54" i="3" s="1"/>
  <c r="H52" i="3"/>
  <c r="H54" i="3" s="1"/>
  <c r="G52" i="3"/>
  <c r="G54" i="3" s="1"/>
  <c r="F52" i="3"/>
  <c r="F54" i="3" s="1"/>
  <c r="E52" i="3"/>
  <c r="E54" i="3" s="1"/>
  <c r="D52" i="3"/>
  <c r="D54" i="3" s="1"/>
  <c r="C52" i="3"/>
  <c r="C54" i="3" s="1"/>
  <c r="B52" i="3"/>
  <c r="B54" i="3" s="1"/>
  <c r="I48" i="3"/>
  <c r="I50" i="3" s="1"/>
  <c r="H48" i="3"/>
  <c r="H50" i="3" s="1"/>
  <c r="G48" i="3"/>
  <c r="G50" i="3" s="1"/>
  <c r="F48" i="3"/>
  <c r="F50" i="3" s="1"/>
  <c r="E48" i="3"/>
  <c r="E50" i="3" s="1"/>
  <c r="D48" i="3"/>
  <c r="D50" i="3" s="1"/>
  <c r="C48" i="3"/>
  <c r="C50" i="3" s="1"/>
  <c r="B48" i="3"/>
  <c r="B50" i="3" s="1"/>
  <c r="I46" i="3"/>
  <c r="H46" i="3"/>
  <c r="G46" i="3"/>
  <c r="F46" i="3"/>
  <c r="E46" i="3"/>
  <c r="D46" i="3"/>
  <c r="C46" i="3"/>
  <c r="B46" i="3"/>
  <c r="D59" i="3"/>
  <c r="E59" i="3"/>
  <c r="F59" i="3"/>
  <c r="G59" i="3"/>
  <c r="H59" i="3"/>
  <c r="I59" i="3"/>
  <c r="I61" i="3" s="1"/>
  <c r="C59" i="3"/>
  <c r="I15" i="3"/>
  <c r="G15" i="3"/>
  <c r="B15" i="3"/>
  <c r="F15" i="3"/>
  <c r="D15" i="3"/>
  <c r="C41" i="3"/>
  <c r="C42" i="3" s="1"/>
  <c r="D41" i="3"/>
  <c r="E41" i="3"/>
  <c r="E42" i="3" s="1"/>
  <c r="F41" i="3"/>
  <c r="F42" i="3" s="1"/>
  <c r="G41" i="3"/>
  <c r="H41" i="3"/>
  <c r="H42" i="3" s="1"/>
  <c r="I41" i="3"/>
  <c r="B41" i="3"/>
  <c r="B42" i="3" s="1"/>
  <c r="B38" i="3"/>
  <c r="B11" i="3" s="1"/>
  <c r="B13" i="3" s="1"/>
  <c r="C38" i="3"/>
  <c r="C11" i="3" s="1"/>
  <c r="C5" i="3" s="1"/>
  <c r="D38" i="3"/>
  <c r="D11" i="3" s="1"/>
  <c r="E38" i="3"/>
  <c r="E11" i="3" s="1"/>
  <c r="E12" i="3" s="1"/>
  <c r="F38" i="3"/>
  <c r="F11" i="3" s="1"/>
  <c r="G38" i="3"/>
  <c r="H38" i="3"/>
  <c r="H11" i="3" s="1"/>
  <c r="I38" i="3"/>
  <c r="I11" i="3" s="1"/>
  <c r="H15" i="3"/>
  <c r="C9" i="3"/>
  <c r="D9" i="3"/>
  <c r="E9" i="3"/>
  <c r="B12" i="3"/>
  <c r="D32" i="3"/>
  <c r="I35" i="3"/>
  <c r="I8" i="3" s="1"/>
  <c r="H35" i="3"/>
  <c r="G35" i="3"/>
  <c r="F35" i="3"/>
  <c r="E35" i="3"/>
  <c r="E8" i="3" s="1"/>
  <c r="D35" i="3"/>
  <c r="D8" i="3" s="1"/>
  <c r="C35" i="3"/>
  <c r="C8" i="3" s="1"/>
  <c r="D36" i="3"/>
  <c r="E36" i="3"/>
  <c r="B35" i="3"/>
  <c r="B8" i="3" s="1"/>
  <c r="B9" i="3" s="1"/>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2" i="1"/>
  <c r="B195" i="1" s="1"/>
  <c r="B196" i="1" s="1"/>
  <c r="G179" i="1"/>
  <c r="F179" i="1"/>
  <c r="E179" i="1"/>
  <c r="D179" i="1"/>
  <c r="C179" i="1"/>
  <c r="B179" i="1"/>
  <c r="I177" i="1"/>
  <c r="I179" i="1" s="1"/>
  <c r="H177" i="1"/>
  <c r="H179" i="1" s="1"/>
  <c r="G177" i="1"/>
  <c r="G180" i="1" s="1"/>
  <c r="F177" i="1"/>
  <c r="F180" i="1" s="1"/>
  <c r="E177" i="1"/>
  <c r="E180" i="1" s="1"/>
  <c r="D177" i="1"/>
  <c r="D180" i="1" s="1"/>
  <c r="C177" i="1"/>
  <c r="C180" i="1" s="1"/>
  <c r="B177" i="1"/>
  <c r="B180" i="1" s="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G128" i="1"/>
  <c r="F128" i="1"/>
  <c r="F135" i="1" s="1"/>
  <c r="F136" i="1" s="1"/>
  <c r="E128" i="1"/>
  <c r="E135" i="1" s="1"/>
  <c r="E136" i="1" s="1"/>
  <c r="D128" i="1"/>
  <c r="D135" i="1" s="1"/>
  <c r="D136" i="1" s="1"/>
  <c r="C128" i="1"/>
  <c r="C135" i="1" s="1"/>
  <c r="C136" i="1" s="1"/>
  <c r="B128" i="1"/>
  <c r="B135" i="1" s="1"/>
  <c r="I119" i="1"/>
  <c r="H119" i="1"/>
  <c r="C119" i="1"/>
  <c r="B119" i="1"/>
  <c r="I115" i="1"/>
  <c r="H115" i="1"/>
  <c r="H128" i="1" s="1"/>
  <c r="H135" i="1" s="1"/>
  <c r="H136" i="1" s="1"/>
  <c r="I111" i="1"/>
  <c r="H111" i="1"/>
  <c r="B111" i="1"/>
  <c r="I107" i="1"/>
  <c r="I128" i="1" s="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0" i="1"/>
  <c r="B12" i="1" s="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I28" i="3"/>
  <c r="I18" i="3" s="1"/>
  <c r="I3" i="3" s="1"/>
  <c r="I16" i="3" s="1"/>
  <c r="H28" i="3"/>
  <c r="G28" i="3"/>
  <c r="G18" i="3" s="1"/>
  <c r="G3" i="3" s="1"/>
  <c r="G16" i="3" s="1"/>
  <c r="F28" i="3"/>
  <c r="E28" i="3"/>
  <c r="D28" i="3"/>
  <c r="C28" i="3"/>
  <c r="B28" i="3"/>
  <c r="B18" i="3" s="1"/>
  <c r="B3" i="3" s="1"/>
  <c r="B4" i="3" s="1"/>
  <c r="I24" i="3"/>
  <c r="H24" i="3"/>
  <c r="G24" i="3"/>
  <c r="F24" i="3"/>
  <c r="E24" i="3"/>
  <c r="D24" i="3"/>
  <c r="C24" i="3"/>
  <c r="B20" i="3"/>
  <c r="B21" i="3" s="1"/>
  <c r="C20" i="3"/>
  <c r="C21" i="3" s="1"/>
  <c r="D20" i="3"/>
  <c r="E20" i="3"/>
  <c r="E21" i="3" s="1"/>
  <c r="F20" i="3"/>
  <c r="G20" i="3"/>
  <c r="H20" i="3"/>
  <c r="I20" i="3"/>
  <c r="K1" i="3"/>
  <c r="L1" i="3" s="1"/>
  <c r="M1" i="3" s="1"/>
  <c r="N1" i="3" s="1"/>
  <c r="O1" i="3" s="1"/>
  <c r="H1" i="3"/>
  <c r="G1" i="3" s="1"/>
  <c r="F1" i="3" s="1"/>
  <c r="E1" i="3" s="1"/>
  <c r="D1" i="3" s="1"/>
  <c r="C1" i="3" s="1"/>
  <c r="B1" i="3" s="1"/>
  <c r="E61" i="3" l="1"/>
  <c r="H39" i="3"/>
  <c r="G11" i="3"/>
  <c r="E29" i="3"/>
  <c r="E18" i="3"/>
  <c r="F12" i="3"/>
  <c r="B5" i="3"/>
  <c r="B6" i="3" s="1"/>
  <c r="I10" i="3"/>
  <c r="B64" i="3"/>
  <c r="B67" i="3"/>
  <c r="B16" i="3"/>
  <c r="I60" i="3"/>
  <c r="C13" i="3"/>
  <c r="H29" i="3"/>
  <c r="H31" i="3" s="1"/>
  <c r="H18" i="3"/>
  <c r="C12" i="3"/>
  <c r="B61" i="3"/>
  <c r="F13" i="3"/>
  <c r="B70" i="3"/>
  <c r="B10" i="3"/>
  <c r="C29" i="3"/>
  <c r="C31" i="3" s="1"/>
  <c r="C18" i="3"/>
  <c r="C7" i="3" s="1"/>
  <c r="I12" i="3"/>
  <c r="D29" i="3"/>
  <c r="D31" i="3" s="1"/>
  <c r="D18" i="3"/>
  <c r="D61" i="3" s="1"/>
  <c r="H12" i="3"/>
  <c r="F29" i="3"/>
  <c r="F18" i="3"/>
  <c r="D12" i="3"/>
  <c r="B32" i="3"/>
  <c r="B34" i="3" s="1"/>
  <c r="I70" i="3"/>
  <c r="E13" i="3"/>
  <c r="B29" i="3"/>
  <c r="B31" i="3" s="1"/>
  <c r="E5" i="3"/>
  <c r="E7" i="3" s="1"/>
  <c r="F36" i="3"/>
  <c r="F8" i="3"/>
  <c r="F5" i="3" s="1"/>
  <c r="D5" i="3"/>
  <c r="D6" i="3" s="1"/>
  <c r="C60" i="3"/>
  <c r="G64" i="3"/>
  <c r="G67" i="3"/>
  <c r="H25" i="3"/>
  <c r="H27" i="3" s="1"/>
  <c r="G36" i="3"/>
  <c r="G8" i="3"/>
  <c r="D60" i="3"/>
  <c r="B19" i="3"/>
  <c r="G70" i="3"/>
  <c r="E25" i="3"/>
  <c r="E27" i="3" s="1"/>
  <c r="H36" i="3"/>
  <c r="H8" i="3"/>
  <c r="I5" i="3"/>
  <c r="I7" i="3" s="1"/>
  <c r="G42" i="3"/>
  <c r="E60" i="3"/>
  <c r="I64" i="3"/>
  <c r="I67" i="3"/>
  <c r="I13" i="3"/>
  <c r="B7" i="3"/>
  <c r="C15" i="3"/>
  <c r="E15" i="3"/>
  <c r="D42" i="3"/>
  <c r="C6" i="3"/>
  <c r="I32" i="3"/>
  <c r="B33" i="3"/>
  <c r="B37" i="3"/>
  <c r="C36" i="3"/>
  <c r="E31" i="3"/>
  <c r="F31" i="3"/>
  <c r="B27" i="3"/>
  <c r="B181" i="1"/>
  <c r="B23" i="3"/>
  <c r="D181" i="1"/>
  <c r="G181" i="1"/>
  <c r="G60" i="1"/>
  <c r="I20" i="1"/>
  <c r="I64" i="1"/>
  <c r="I76" i="1" s="1"/>
  <c r="I94" i="1" s="1"/>
  <c r="F151" i="1"/>
  <c r="C23" i="3"/>
  <c r="C181" i="1"/>
  <c r="E23" i="3"/>
  <c r="E181" i="1"/>
  <c r="F181" i="1"/>
  <c r="H64" i="1"/>
  <c r="H76" i="1" s="1"/>
  <c r="H94" i="1" s="1"/>
  <c r="H96" i="1" s="1"/>
  <c r="H20" i="1"/>
  <c r="H180" i="1"/>
  <c r="D21" i="3"/>
  <c r="D23" i="3" s="1"/>
  <c r="G29" i="3"/>
  <c r="G31" i="3" s="1"/>
  <c r="I180" i="1"/>
  <c r="I29" i="3"/>
  <c r="I31" i="3" s="1"/>
  <c r="F39" i="3"/>
  <c r="D25" i="3"/>
  <c r="D27" i="3" s="1"/>
  <c r="G39" i="3"/>
  <c r="E39" i="3"/>
  <c r="F25" i="3"/>
  <c r="F27" i="3" s="1"/>
  <c r="G25" i="3"/>
  <c r="G27" i="3" s="1"/>
  <c r="I25" i="3"/>
  <c r="I27" i="3" s="1"/>
  <c r="I21" i="3"/>
  <c r="C25" i="3"/>
  <c r="C27" i="3" s="1"/>
  <c r="H21" i="3"/>
  <c r="D39" i="3"/>
  <c r="G21" i="3"/>
  <c r="G23" i="3" s="1"/>
  <c r="H32" i="3"/>
  <c r="I36" i="3"/>
  <c r="I42" i="3"/>
  <c r="E32" i="3"/>
  <c r="F32" i="3"/>
  <c r="C39" i="3"/>
  <c r="B39" i="3"/>
  <c r="F21" i="3"/>
  <c r="F23" i="3" s="1"/>
  <c r="C32" i="3"/>
  <c r="C34" i="3" s="1"/>
  <c r="G32" i="3"/>
  <c r="I39" i="3"/>
  <c r="F6" i="3" l="1"/>
  <c r="F7" i="3"/>
  <c r="H10" i="3"/>
  <c r="H9" i="3"/>
  <c r="G13" i="3"/>
  <c r="G12" i="3"/>
  <c r="G5" i="3"/>
  <c r="I9" i="3"/>
  <c r="F9" i="3"/>
  <c r="F10" i="3"/>
  <c r="D7" i="3"/>
  <c r="D13" i="3"/>
  <c r="H5" i="3"/>
  <c r="G10" i="3"/>
  <c r="G9" i="3"/>
  <c r="F3" i="3"/>
  <c r="F67" i="3"/>
  <c r="F64" i="3"/>
  <c r="F70" i="3"/>
  <c r="F61" i="3"/>
  <c r="E3" i="3"/>
  <c r="E67" i="3"/>
  <c r="E64" i="3"/>
  <c r="E70" i="3"/>
  <c r="H3" i="3"/>
  <c r="H70" i="3"/>
  <c r="H67" i="3"/>
  <c r="H64" i="3"/>
  <c r="H61" i="3"/>
  <c r="D3" i="3"/>
  <c r="D64" i="3"/>
  <c r="D67" i="3"/>
  <c r="D70" i="3"/>
  <c r="E6" i="3"/>
  <c r="C3" i="3"/>
  <c r="C43" i="3"/>
  <c r="C67" i="3"/>
  <c r="C64" i="3"/>
  <c r="C70" i="3"/>
  <c r="H13" i="3"/>
  <c r="C61" i="3"/>
  <c r="I33" i="3"/>
  <c r="H181" i="1"/>
  <c r="I181" i="1"/>
  <c r="I95" i="1"/>
  <c r="I96" i="1" s="1"/>
  <c r="I97" i="1" s="1"/>
  <c r="H97" i="1"/>
  <c r="I23" i="3"/>
  <c r="H23" i="3"/>
  <c r="G33" i="3"/>
  <c r="H33" i="3"/>
  <c r="C33" i="3"/>
  <c r="D33" i="3"/>
  <c r="D34" i="3"/>
  <c r="F33" i="3"/>
  <c r="E33" i="3"/>
  <c r="H34" i="3"/>
  <c r="G34" i="3"/>
  <c r="F34" i="3"/>
  <c r="E34" i="3"/>
  <c r="G6" i="3" l="1"/>
  <c r="G7" i="3"/>
  <c r="D4" i="3"/>
  <c r="D16" i="3"/>
  <c r="D10" i="3"/>
  <c r="C16" i="3"/>
  <c r="C4" i="3"/>
  <c r="C10" i="3"/>
  <c r="E10" i="3"/>
  <c r="E4" i="3"/>
  <c r="E16" i="3"/>
  <c r="F16" i="3"/>
  <c r="F4" i="3"/>
  <c r="G4" i="3"/>
  <c r="H16" i="3"/>
  <c r="H4" i="3"/>
  <c r="I4" i="3"/>
  <c r="I6" i="3"/>
  <c r="H7" i="3"/>
  <c r="H6" i="3"/>
  <c r="F19" i="3"/>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<sst xmlns="http://schemas.openxmlformats.org/spreadsheetml/2006/main" count="299" uniqueCount="160">
  <si>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</si>
  <si>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</si>
  <si>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</si>
  <si>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</si>
  <si>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</si>
  <si>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</si>
  <si>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</si>
  <si>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</si>
  <si>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</si>
  <si>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</si>
  <si>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</si>
  <si>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</si>
  <si>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</si>
  <si>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</si>
  <si>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</si>
  <si>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</si>
  <si>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</si>
  <si>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</si>
  <si>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</si>
  <si>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</si>
  <si>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</si>
  <si>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</si>
  <si>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</si>
  <si>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</si>
  <si>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</si>
  <si>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</si>
  <si>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</si>
  <si>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</si>
  <si>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</si>
  <si>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</si>
  <si>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</si>
  <si>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</si>
  <si>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</si>
  <si>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</si>
  <si>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</si>
  <si>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</si>
  <si>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</si>
  <si>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</si>
  <si>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</si>
  <si>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</si>
  <si>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</si>
  <si>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</si>
  <si>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</si>
  <si>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</si>
  <si>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</si>
  <si>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</si>
  <si>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</si>
  <si>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</si>
  <si>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</si>
  <si>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</si>
  <si>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</si>
  <si>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</si>
  <si>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</si>
  <si>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</si>
  <si>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</si>
  <si>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</si>
  <si>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</si>
  <si>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</si>
  <si>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</si>
  <si>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</si>
  <si>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</si>
  <si>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</si>
  <si>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</si>
  <si>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</si>
  <si>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</si>
  <si>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</si>
  <si>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</si>
  <si>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</si>
  <si>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</si>
  <si>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</si>
  <si>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</si>
  <si>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</si>
  <si>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</si>
  <si>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</si>
  <si>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</si>
  <si>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</si>
  <si>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</si>
  <si>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</si>
  <si>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</si>
  <si>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</si>
  <si>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</si>
  <si>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</si>
  <si>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</si>
  <si>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</si>
  <si>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</si>
  <si>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</si>
  <si>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</si>
  <si>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</si>
  <si>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</si>
  <si>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</si>
  <si>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</si>
  <si>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</si>
  <si>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</si>
  <si>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</si>
  <si>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</si>
  <si>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</si>
  <si>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</si>
  <si>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</si>
  <si>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</si>
  <si>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</si>
  <si>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</si>
  <si>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</si>
  <si>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</si>
  <si>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</si>
  <si>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</si>
  <si>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</si>
  <si>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</si>
  <si>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</si>
  <si>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</si>
  <si>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</si>
  <si>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</si>
  <si>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</si>
  <si>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</si>
  <si>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</si>
  <si>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</si>
  <si>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</si>
  <si>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</si>
  <si>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</si>
  <si>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</si>
  <si>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</si>
  <si>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</si>
  <si>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</si>
  <si>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</si>
  <si>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</si>
  <si>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</si>
  <si>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</si>
  <si>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</si>
  <si>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</si>
  <si>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</si>
  <si>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</si>
  <si>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</si>
  <si>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</si>
  <si>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</si>
  <si>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</si>
  <si>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</si>
  <si>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</si>
  <si>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</si>
  <si>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</si>
  <si>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</si>
  <si>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</si>
  <si>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</si>
  <si>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</si>
  <si>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</si>
  <si>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</si>
  <si>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</si>
  <si>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</si>
  <si>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</si>
  <si>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</si>
  <si>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</si>
  <si>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</si>
  <si>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</si>
  <si>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</si>
  <si>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</si>
  <si>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</si>
  <si>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</si>
  <si>
    <t>should be the addition of the segment totals below</t>
  </si>
  <si>
    <t>should be the addition of the sub-segment totals below</t>
  </si>
  <si>
    <t>Please double check totals with the Historicals revenue totals and ensure all segments are included in the total</t>
  </si>
  <si>
    <t>Please include all the segments in the segmental breakdowns mentioned in the Historicals sheet following the example of North America's format.</t>
  </si>
  <si>
    <t>Please build links fom the rows below, no hardcoding.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</si>
</sst>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xf numFmtId="165"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7" t="s">
        <v>141</v>
      </c>
    </row>
    <row r="3" spans="1:1" x14ac:dyDescent="0.3">
      <c r="A3" s="20" t="s">
        <v>142</v>
      </c>
    </row>
    <row r="4" spans="1:1" x14ac:dyDescent="0.3">
      <c r="A4" s="37" t="s">
        <v>20</v>
      </c>
    </row>
    <row r="5" spans="1:1" x14ac:dyDescent="0.3">
      <c r="A5" s="19" t="s">
        <v>143</v>
      </c>
    </row>
    <row r="6" spans="1:1" x14ac:dyDescent="0.3">
      <c r="A6" s="37"/>
    </row>
    <row r="7" spans="1:1" x14ac:dyDescent="0.3">
      <c r="A7" s="37"/>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workbookViewId="0">
      <pane ySplit="1" topLeftCell="A2" activePane="bottomLeft" state="frozen"/>
      <selection pane="bottomLeft" activeCell="A201" sqref="A20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2" t="s">
        <v>29</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48"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v>4886</v>
      </c>
      <c r="E10" s="5">
        <f t="shared" si="3"/>
        <v>4325</v>
      </c>
      <c r="F10" s="5">
        <f t="shared" si="3"/>
        <v>4801</v>
      </c>
      <c r="G10" s="5">
        <f t="shared" si="3"/>
        <v>2887</v>
      </c>
      <c r="H10" s="5">
        <f t="shared" si="3"/>
        <v>6661</v>
      </c>
      <c r="I10" s="5">
        <f>+I4-I7-I8-I9</f>
        <v>6651</v>
      </c>
    </row>
    <row r="11" spans="1:9" x14ac:dyDescent="0.3">
      <c r="A11" s="2" t="s">
        <v>27</v>
      </c>
      <c r="B11" s="3">
        <v>851</v>
      </c>
      <c r="C11" s="3">
        <v>863</v>
      </c>
      <c r="D11" s="3">
        <v>646</v>
      </c>
      <c r="E11" s="3">
        <v>2392</v>
      </c>
      <c r="F11" s="3">
        <v>772</v>
      </c>
      <c r="G11" s="3">
        <v>348</v>
      </c>
      <c r="H11" s="3">
        <v>934</v>
      </c>
      <c r="I11" s="3">
        <v>605</v>
      </c>
    </row>
    <row r="12" spans="1:9" ht="15" thickBot="1" x14ac:dyDescent="0.35">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1591.9</v>
      </c>
      <c r="H18" s="8">
        <v>1609.4</v>
      </c>
      <c r="I18" s="8">
        <v>1610.8</v>
      </c>
    </row>
    <row r="20" spans="1:9" s="12" customFormat="1" x14ac:dyDescent="0.3">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 thickBot="1" x14ac:dyDescent="0.35">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 thickTop="1" x14ac:dyDescent="0.3">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4" t="s">
        <v>75</v>
      </c>
      <c r="B76" s="25">
        <f t="shared" ref="B76:F76" si="14">+SUM(B64:B75)</f>
        <v>4680</v>
      </c>
      <c r="C76" s="25">
        <f t="shared" si="14"/>
        <v>3399</v>
      </c>
      <c r="D76" s="25">
        <f t="shared" si="14"/>
        <v>3846</v>
      </c>
      <c r="E76" s="25">
        <f t="shared" si="14"/>
        <v>4955</v>
      </c>
      <c r="F76" s="25">
        <f t="shared" si="14"/>
        <v>5903</v>
      </c>
      <c r="G76" s="25">
        <f>+SUM(G64:G75)</f>
        <v>2485</v>
      </c>
      <c r="H76" s="25">
        <f t="shared" ref="H76" si="15">+SUM(H64:H75)</f>
        <v>6657</v>
      </c>
      <c r="I76" s="25">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0</v>
      </c>
      <c r="C82" s="3">
        <v>6</v>
      </c>
      <c r="D82" s="3">
        <v>-34</v>
      </c>
      <c r="E82" s="3">
        <v>-25</v>
      </c>
      <c r="F82" s="3">
        <v>5</v>
      </c>
      <c r="G82" s="3">
        <v>31</v>
      </c>
      <c r="H82" s="3">
        <v>171</v>
      </c>
      <c r="I82" s="3">
        <v>-19</v>
      </c>
    </row>
    <row r="83" spans="1:9" x14ac:dyDescent="0.3">
      <c r="A83" s="26" t="s">
        <v>81</v>
      </c>
      <c r="B83" s="25">
        <f t="shared" ref="B83:H83" si="16">+SUM(B78:B82)</f>
        <v>-28</v>
      </c>
      <c r="C83" s="25">
        <f t="shared" si="16"/>
        <v>-1194</v>
      </c>
      <c r="D83" s="25">
        <f t="shared" si="16"/>
        <v>-1021</v>
      </c>
      <c r="E83" s="25">
        <f t="shared" si="16"/>
        <v>273</v>
      </c>
      <c r="F83" s="25">
        <f t="shared" si="16"/>
        <v>-264</v>
      </c>
      <c r="G83" s="25">
        <f t="shared" si="16"/>
        <v>-1028</v>
      </c>
      <c r="H83" s="25">
        <f t="shared" si="16"/>
        <v>-3800</v>
      </c>
      <c r="I83" s="25">
        <f>+SUM(I78:I82)</f>
        <v>-1524</v>
      </c>
    </row>
    <row r="84" spans="1:9" x14ac:dyDescent="0.3">
      <c r="A84" s="1" t="s">
        <v>82</v>
      </c>
      <c r="B84" s="3"/>
      <c r="C84" s="3"/>
      <c r="D84" s="3"/>
      <c r="E84" s="3"/>
      <c r="F84" s="3"/>
      <c r="G84" s="3"/>
      <c r="H84" s="3"/>
      <c r="I84" s="3"/>
    </row>
    <row r="85" spans="1:9" x14ac:dyDescent="0.3">
      <c r="A85" s="2" t="s">
        <v>83</v>
      </c>
      <c r="B85" s="3">
        <v>0</v>
      </c>
      <c r="C85" s="3">
        <v>981</v>
      </c>
      <c r="D85" s="3">
        <v>1482</v>
      </c>
      <c r="E85" s="3">
        <v>0</v>
      </c>
      <c r="F85" s="3"/>
      <c r="G85" s="3">
        <v>6134</v>
      </c>
      <c r="H85" s="3">
        <v>0</v>
      </c>
      <c r="I85" s="3">
        <v>0</v>
      </c>
    </row>
    <row r="86" spans="1:9" x14ac:dyDescent="0.3">
      <c r="A86" s="2" t="s">
        <v>84</v>
      </c>
      <c r="B86" s="3">
        <v>-63</v>
      </c>
      <c r="C86" s="3">
        <v>-67</v>
      </c>
      <c r="D86" s="3">
        <v>327</v>
      </c>
      <c r="E86" s="3">
        <v>13</v>
      </c>
      <c r="F86" s="3">
        <v>-325</v>
      </c>
      <c r="G86" s="3">
        <v>49</v>
      </c>
      <c r="H86" s="3">
        <v>-52</v>
      </c>
      <c r="I86" s="3">
        <v>15</v>
      </c>
    </row>
    <row r="87" spans="1:9" x14ac:dyDescent="0.3">
      <c r="A87" s="2" t="s">
        <v>85</v>
      </c>
      <c r="B87" s="3">
        <v>-19</v>
      </c>
      <c r="C87" s="3">
        <v>-7</v>
      </c>
      <c r="D87" s="3">
        <v>-17</v>
      </c>
      <c r="E87" s="3">
        <v>-23</v>
      </c>
      <c r="F87" s="3">
        <v>-6</v>
      </c>
      <c r="G87" s="3">
        <v>-6</v>
      </c>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-899</v>
      </c>
      <c r="C90" s="3">
        <v>-1022</v>
      </c>
      <c r="D90" s="3">
        <v>-1133</v>
      </c>
      <c r="E90" s="3">
        <v>-1243</v>
      </c>
      <c r="F90" s="3">
        <v>-1332</v>
      </c>
      <c r="G90" s="3">
        <v>-1452</v>
      </c>
      <c r="H90" s="3">
        <v>-1638</v>
      </c>
      <c r="I90" s="3">
        <v>-1837</v>
      </c>
    </row>
    <row r="91" spans="1:9" x14ac:dyDescent="0.3">
      <c r="A91" s="2" t="s">
        <v>88</v>
      </c>
      <c r="B91" s="3">
        <v>0</v>
      </c>
      <c r="C91" s="3">
        <v>-22</v>
      </c>
      <c r="D91" s="3">
        <v>-29</v>
      </c>
      <c r="E91" s="3">
        <v>-55</v>
      </c>
      <c r="F91" s="3">
        <v>-44</v>
      </c>
      <c r="G91" s="3">
        <v>-52</v>
      </c>
      <c r="H91" s="3">
        <v>-136</v>
      </c>
      <c r="I91" s="3">
        <v>-151</v>
      </c>
    </row>
    <row r="92" spans="1:9" x14ac:dyDescent="0.3">
      <c r="A92" s="26" t="s">
        <v>89</v>
      </c>
      <c r="B92" s="25">
        <f>+SUM(B86:B91)</f>
        <v>-3001</v>
      </c>
      <c r="C92" s="25">
        <f>+SUM(C86:C91)</f>
        <v>-3849</v>
      </c>
      <c r="D92" s="25">
        <f>+SUM(D86:D91)</f>
        <v>-3586</v>
      </c>
      <c r="E92" s="25">
        <f>+SUM(E86:E91)</f>
        <v>-4829</v>
      </c>
      <c r="F92" s="25">
        <v>-5293</v>
      </c>
      <c r="G92" s="25">
        <f>+SUM(G86:G91)</f>
        <v>-3643</v>
      </c>
      <c r="H92" s="25">
        <f t="shared" ref="H92" si="17">+SUM(H85:H91)</f>
        <v>-1459</v>
      </c>
      <c r="I92" s="25">
        <f>+SUM(I85:I91)</f>
        <v>-4836</v>
      </c>
    </row>
    <row r="93" spans="1:9" x14ac:dyDescent="0.3">
      <c r="A93" s="2" t="s">
        <v>90</v>
      </c>
      <c r="B93" s="3">
        <v>-83</v>
      </c>
      <c r="C93" s="3">
        <v>-105</v>
      </c>
      <c r="D93" s="3">
        <v>-20</v>
      </c>
      <c r="E93" s="3">
        <v>45</v>
      </c>
      <c r="F93" s="3">
        <v>-129</v>
      </c>
      <c r="G93" s="3">
        <v>-66</v>
      </c>
      <c r="H93" s="3">
        <v>143</v>
      </c>
      <c r="I93" s="3">
        <v>-143</v>
      </c>
    </row>
    <row r="94" spans="1:9" x14ac:dyDescent="0.3">
      <c r="A94" s="26" t="s">
        <v>91</v>
      </c>
      <c r="B94" s="25">
        <f>+B76+B83+B92+B93</f>
        <v>1568</v>
      </c>
      <c r="C94" s="25">
        <f>+C76+C83+C92+C93</f>
        <v>-1749</v>
      </c>
      <c r="D94" s="25">
        <f>+D76+D83+D92+D93</f>
        <v>-781</v>
      </c>
      <c r="E94" s="25">
        <f>+E76+E83+E92+E93</f>
        <v>444</v>
      </c>
      <c r="F94" s="25">
        <v>217</v>
      </c>
      <c r="G94" s="25">
        <f>+G76+G83+G92+G93</f>
        <v>-2252</v>
      </c>
      <c r="H94" s="25">
        <f t="shared" ref="H94" si="18">+H76+H83+H92+H93</f>
        <v>1541</v>
      </c>
      <c r="I94" s="25">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7" t="s">
        <v>110</v>
      </c>
      <c r="B106" s="3"/>
      <c r="C106" s="3"/>
      <c r="D106" s="3"/>
      <c r="E106" s="3"/>
      <c r="F106" s="3"/>
      <c r="G106" s="3"/>
      <c r="H106" s="3"/>
      <c r="I106" s="3"/>
    </row>
    <row r="107" spans="1:9" x14ac:dyDescent="0.3">
      <c r="A107" s="2" t="s">
        <v>101</v>
      </c>
      <c r="B107" s="3">
        <v>13740</v>
      </c>
      <c r="C107" s="3">
        <v>14764</v>
      </c>
      <c r="D107" s="3">
        <v>15216</v>
      </c>
      <c r="E107" s="3">
        <v>14855</v>
      </c>
      <c r="F107" s="3">
        <v>15902</v>
      </c>
      <c r="G107" s="3">
        <v>14484</v>
      </c>
      <c r="H107" s="3">
        <f t="shared" ref="H107" si="20">+SUM(H108:H110)</f>
        <v>17179</v>
      </c>
      <c r="I107" s="3">
        <f>+SUM(I108:I110)</f>
        <v>18353</v>
      </c>
    </row>
    <row r="108" spans="1:9" x14ac:dyDescent="0.3">
      <c r="A108" s="11" t="s">
        <v>114</v>
      </c>
      <c r="B108">
        <v>8506</v>
      </c>
      <c r="C108">
        <v>9299</v>
      </c>
      <c r="D108">
        <v>9684</v>
      </c>
      <c r="E108">
        <v>9322</v>
      </c>
      <c r="F108">
        <v>10045</v>
      </c>
      <c r="G108">
        <v>9329</v>
      </c>
      <c r="H108" s="8">
        <v>11644</v>
      </c>
      <c r="I108" s="8">
        <v>12228</v>
      </c>
    </row>
    <row r="109" spans="1:9" x14ac:dyDescent="0.3">
      <c r="A109" s="11" t="s">
        <v>115</v>
      </c>
      <c r="B109">
        <v>4410</v>
      </c>
      <c r="C109">
        <v>4746</v>
      </c>
      <c r="D109">
        <v>4886</v>
      </c>
      <c r="E109">
        <v>4938</v>
      </c>
      <c r="F109">
        <v>5260</v>
      </c>
      <c r="G109">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+SUM(B112:B114)</f>
        <v>0</v>
      </c>
      <c r="C111" s="3"/>
      <c r="D111" s="3">
        <v>7970</v>
      </c>
      <c r="E111" s="3">
        <v>9242</v>
      </c>
      <c r="F111" s="3">
        <v>9812</v>
      </c>
      <c r="G111" s="3">
        <v>9347</v>
      </c>
      <c r="H111" s="3">
        <f t="shared" ref="H111" si="21">+SUM(H112:H114)</f>
        <v>11456</v>
      </c>
      <c r="I111" s="3">
        <f>+SUM(I112:I114)</f>
        <v>12479</v>
      </c>
    </row>
    <row r="112" spans="1:9" x14ac:dyDescent="0.3">
      <c r="A112" s="11" t="s">
        <v>114</v>
      </c>
      <c r="D112">
        <v>5192</v>
      </c>
      <c r="E112">
        <v>5875</v>
      </c>
      <c r="F112">
        <v>6293</v>
      </c>
      <c r="G112">
        <v>5892</v>
      </c>
      <c r="H112" s="8">
        <v>6970</v>
      </c>
      <c r="I112" s="8">
        <v>7388</v>
      </c>
    </row>
    <row r="113" spans="1:9" x14ac:dyDescent="0.3">
      <c r="A113" s="11" t="s">
        <v>115</v>
      </c>
      <c r="D113">
        <v>2395</v>
      </c>
      <c r="E113">
        <v>2940</v>
      </c>
      <c r="F113">
        <v>3087</v>
      </c>
      <c r="G113">
        <v>3053</v>
      </c>
      <c r="H113" s="8">
        <v>3996</v>
      </c>
      <c r="I113" s="8">
        <v>4527</v>
      </c>
    </row>
    <row r="114" spans="1:9" x14ac:dyDescent="0.3">
      <c r="A114" s="11" t="s">
        <v>116</v>
      </c>
      <c r="D114">
        <v>383</v>
      </c>
      <c r="E114">
        <v>427</v>
      </c>
      <c r="F114">
        <v>432</v>
      </c>
      <c r="G114">
        <v>402</v>
      </c>
      <c r="H114">
        <v>490</v>
      </c>
      <c r="I114">
        <v>564</v>
      </c>
    </row>
    <row r="115" spans="1:9" x14ac:dyDescent="0.3">
      <c r="A115" s="2" t="s">
        <v>103</v>
      </c>
      <c r="B115" s="3">
        <v>3067</v>
      </c>
      <c r="C115" s="3">
        <v>3785</v>
      </c>
      <c r="D115" s="3">
        <v>4237</v>
      </c>
      <c r="E115" s="3">
        <v>5134</v>
      </c>
      <c r="F115" s="3">
        <v>6208</v>
      </c>
      <c r="G115" s="3">
        <v>6679</v>
      </c>
      <c r="H115" s="3">
        <f t="shared" ref="H115" si="22">+SUM(H116:H118)</f>
        <v>8290</v>
      </c>
      <c r="I115" s="3">
        <f>+SUM(I116:I118)</f>
        <v>7547</v>
      </c>
    </row>
    <row r="116" spans="1:9" x14ac:dyDescent="0.3">
      <c r="A116" s="11" t="s">
        <v>114</v>
      </c>
      <c r="B116">
        <v>2016</v>
      </c>
      <c r="C116">
        <v>2599</v>
      </c>
      <c r="D116">
        <v>2920</v>
      </c>
      <c r="E116">
        <v>3496</v>
      </c>
      <c r="F116">
        <v>4262</v>
      </c>
      <c r="G116">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3">
      <c r="A120" s="11" t="s">
        <v>114</v>
      </c>
      <c r="D120">
        <v>3285</v>
      </c>
      <c r="E120">
        <v>3575</v>
      </c>
      <c r="F120">
        <v>3622</v>
      </c>
      <c r="G120">
        <v>3449</v>
      </c>
      <c r="H120" s="8">
        <v>3659</v>
      </c>
      <c r="I120" s="8">
        <v>4111</v>
      </c>
    </row>
    <row r="121" spans="1:9" x14ac:dyDescent="0.3">
      <c r="A121" s="11" t="s">
        <v>115</v>
      </c>
      <c r="D121">
        <v>1185</v>
      </c>
      <c r="E121">
        <v>1347</v>
      </c>
      <c r="F121">
        <v>1395</v>
      </c>
      <c r="G121">
        <v>1365</v>
      </c>
      <c r="H121" s="8">
        <v>1494</v>
      </c>
      <c r="I121" s="8">
        <v>1610</v>
      </c>
    </row>
    <row r="122" spans="1:9" x14ac:dyDescent="0.3">
      <c r="A122" s="11" t="s">
        <v>116</v>
      </c>
      <c r="D122">
        <v>267</v>
      </c>
      <c r="E122">
        <v>244</v>
      </c>
      <c r="F122">
        <v>237</v>
      </c>
      <c r="G122">
        <v>214</v>
      </c>
      <c r="H122">
        <v>190</v>
      </c>
      <c r="I122">
        <v>234</v>
      </c>
    </row>
    <row r="123" spans="1:9" x14ac:dyDescent="0.3">
      <c r="A123" s="11" t="s">
        <v>144</v>
      </c>
      <c r="B123">
        <v>3898</v>
      </c>
      <c r="C123">
        <v>3701</v>
      </c>
    </row>
    <row r="124" spans="1:9" x14ac:dyDescent="0.3">
      <c r="A124" s="11" t="s">
        <v>145</v>
      </c>
      <c r="B124">
        <v>755</v>
      </c>
      <c r="C124">
        <v>869</v>
      </c>
    </row>
    <row r="125" spans="1:9" x14ac:dyDescent="0.3">
      <c r="A125" s="11" t="s">
        <v>146</v>
      </c>
      <c r="B125">
        <v>1421</v>
      </c>
      <c r="C125">
        <v>1431</v>
      </c>
    </row>
    <row r="126" spans="1:9" x14ac:dyDescent="0.3">
      <c r="A126" s="11" t="s">
        <v>147</v>
      </c>
      <c r="B126">
        <v>5705</v>
      </c>
      <c r="C126">
        <v>5884</v>
      </c>
    </row>
    <row r="127" spans="1:9" x14ac:dyDescent="0.3">
      <c r="A127" s="2" t="s">
        <v>108</v>
      </c>
      <c r="B127" s="3">
        <v>115</v>
      </c>
      <c r="C127" s="3">
        <v>73</v>
      </c>
      <c r="D127" s="3">
        <v>73</v>
      </c>
      <c r="E127" s="3">
        <v>88</v>
      </c>
      <c r="F127" s="3">
        <v>42</v>
      </c>
      <c r="G127" s="3">
        <v>30</v>
      </c>
      <c r="H127" s="3">
        <v>25</v>
      </c>
      <c r="I127" s="3">
        <v>102</v>
      </c>
    </row>
    <row r="128" spans="1:9" x14ac:dyDescent="0.3">
      <c r="A128" s="4" t="s">
        <v>104</v>
      </c>
      <c r="B128" s="5">
        <f>+B107+B111+B115+B119+B127+B126+B125+B124</f>
        <v>24803</v>
      </c>
      <c r="C128" s="5">
        <f t="shared" ref="C128:G128" si="25">+C107+C111+C115+C119+C127+C126+C125+C124</f>
        <v>26806</v>
      </c>
      <c r="D128" s="5">
        <f t="shared" si="25"/>
        <v>32233</v>
      </c>
      <c r="E128" s="5">
        <f t="shared" si="25"/>
        <v>34485</v>
      </c>
      <c r="F128" s="5">
        <f t="shared" si="25"/>
        <v>37218</v>
      </c>
      <c r="G128" s="5">
        <f t="shared" si="25"/>
        <v>35568</v>
      </c>
      <c r="H128" s="5">
        <f>+H107+H111+H115+H119+H127</f>
        <v>42293</v>
      </c>
      <c r="I128" s="5">
        <f>+I107+I111+I115+I119+I127</f>
        <v>44436</v>
      </c>
    </row>
    <row r="129" spans="1:9" x14ac:dyDescent="0.3">
      <c r="A129" s="2" t="s">
        <v>105</v>
      </c>
      <c r="B129" s="3">
        <v>1982</v>
      </c>
      <c r="C129" s="3">
        <v>1955</v>
      </c>
      <c r="D129" s="3">
        <v>2042</v>
      </c>
      <c r="E129" s="3">
        <v>1886</v>
      </c>
      <c r="F129" s="3">
        <v>1906</v>
      </c>
      <c r="G129" s="3">
        <v>1846</v>
      </c>
      <c r="H129" s="3">
        <f>+SUM(H130:H133)</f>
        <v>2205</v>
      </c>
      <c r="I129" s="3">
        <f>+SUM(I130:I133)</f>
        <v>2346</v>
      </c>
    </row>
    <row r="130" spans="1:9" x14ac:dyDescent="0.3">
      <c r="A130" s="11" t="s">
        <v>114</v>
      </c>
      <c r="B130" s="3"/>
      <c r="C130" s="3"/>
      <c r="D130" s="3"/>
      <c r="E130" s="3"/>
      <c r="F130" s="3"/>
      <c r="G130" s="3"/>
      <c r="H130" s="3">
        <v>1986</v>
      </c>
      <c r="I130" s="3">
        <v>2094</v>
      </c>
    </row>
    <row r="131" spans="1:9" x14ac:dyDescent="0.3">
      <c r="A131" s="11" t="s">
        <v>115</v>
      </c>
      <c r="B131" s="3"/>
      <c r="C131" s="3"/>
      <c r="D131" s="3"/>
      <c r="E131" s="3"/>
      <c r="F131" s="3"/>
      <c r="G131" s="3"/>
      <c r="H131" s="3">
        <v>104</v>
      </c>
      <c r="I131" s="3">
        <v>103</v>
      </c>
    </row>
    <row r="132" spans="1:9" s="12" customFormat="1" x14ac:dyDescent="0.3">
      <c r="A132" s="11" t="s">
        <v>116</v>
      </c>
      <c r="B132" s="3"/>
      <c r="C132" s="3"/>
      <c r="D132" s="3"/>
      <c r="E132" s="3"/>
      <c r="F132" s="3"/>
      <c r="G132" s="3"/>
      <c r="H132" s="3">
        <v>29</v>
      </c>
      <c r="I132" s="3">
        <v>26</v>
      </c>
    </row>
    <row r="133" spans="1:9" x14ac:dyDescent="0.3">
      <c r="A133" s="11" t="s">
        <v>122</v>
      </c>
      <c r="B133" s="3"/>
      <c r="C133" s="3"/>
      <c r="D133" s="3"/>
      <c r="E133" s="3"/>
      <c r="F133" s="3"/>
      <c r="G133" s="3"/>
      <c r="H133" s="3">
        <v>86</v>
      </c>
      <c r="I133" s="3">
        <v>123</v>
      </c>
    </row>
    <row r="134" spans="1:9" x14ac:dyDescent="0.3">
      <c r="A134" s="2" t="s">
        <v>109</v>
      </c>
      <c r="B134" s="3">
        <v>-82</v>
      </c>
      <c r="C134" s="3">
        <v>-86</v>
      </c>
      <c r="D134" s="3">
        <v>75</v>
      </c>
      <c r="E134" s="3">
        <v>26</v>
      </c>
      <c r="F134" s="3">
        <v>-7</v>
      </c>
      <c r="G134" s="3">
        <v>-11</v>
      </c>
      <c r="H134" s="3">
        <v>40</v>
      </c>
      <c r="I134" s="3">
        <v>-72</v>
      </c>
    </row>
    <row r="135" spans="1:9" ht="15" thickBot="1" x14ac:dyDescent="0.35">
      <c r="A135" s="6" t="s">
        <v>106</v>
      </c>
      <c r="B135" s="7">
        <f>+B128+B129+B134</f>
        <v>26703</v>
      </c>
      <c r="C135" s="7">
        <f>+C128+C129+C134</f>
        <v>28675</v>
      </c>
      <c r="D135" s="7">
        <f t="shared" ref="D135:H135" si="26">+D128+D129+D134</f>
        <v>34350</v>
      </c>
      <c r="E135" s="7">
        <f t="shared" si="26"/>
        <v>36397</v>
      </c>
      <c r="F135" s="7">
        <f t="shared" si="26"/>
        <v>39117</v>
      </c>
      <c r="G135" s="7">
        <f t="shared" si="26"/>
        <v>37403</v>
      </c>
      <c r="H135" s="7">
        <f t="shared" si="26"/>
        <v>44538</v>
      </c>
      <c r="I135" s="7">
        <f>+I128+I129+I134</f>
        <v>46710</v>
      </c>
    </row>
    <row r="136" spans="1:9" ht="15" thickTop="1" x14ac:dyDescent="0.3">
      <c r="A136" s="12" t="s">
        <v>112</v>
      </c>
      <c r="B136" s="13">
        <f>+I135-I2</f>
        <v>0</v>
      </c>
      <c r="C136" s="13">
        <f>+C135-C2</f>
        <v>-3701</v>
      </c>
      <c r="D136" s="13">
        <f t="shared" ref="D136:G136" si="27">+D135-D2</f>
        <v>0</v>
      </c>
      <c r="E136" s="13">
        <f t="shared" si="27"/>
        <v>0</v>
      </c>
      <c r="F136" s="13">
        <f t="shared" si="27"/>
        <v>0</v>
      </c>
      <c r="G136" s="13">
        <f t="shared" si="27"/>
        <v>0</v>
      </c>
      <c r="H136" s="13">
        <f>+H135-H2</f>
        <v>0</v>
      </c>
      <c r="I136" s="12"/>
    </row>
    <row r="137" spans="1:9" x14ac:dyDescent="0.3">
      <c r="A137" s="1" t="s">
        <v>111</v>
      </c>
    </row>
    <row r="138" spans="1:9" x14ac:dyDescent="0.3">
      <c r="A138" s="2" t="s">
        <v>101</v>
      </c>
      <c r="B138" s="3">
        <v>3645</v>
      </c>
      <c r="C138" s="3">
        <v>3763</v>
      </c>
      <c r="D138" s="3">
        <v>3875</v>
      </c>
      <c r="E138" s="3">
        <v>3600</v>
      </c>
      <c r="F138" s="3">
        <v>3925</v>
      </c>
      <c r="G138" s="3">
        <v>2899</v>
      </c>
      <c r="H138" s="3">
        <v>5089</v>
      </c>
      <c r="I138" s="3">
        <v>5114</v>
      </c>
    </row>
    <row r="139" spans="1:9" x14ac:dyDescent="0.3">
      <c r="A139" s="2" t="s">
        <v>102</v>
      </c>
      <c r="B139" s="3"/>
      <c r="C139" s="3"/>
      <c r="D139" s="3">
        <v>1507</v>
      </c>
      <c r="E139" s="3">
        <v>1587</v>
      </c>
      <c r="F139" s="3">
        <v>1995</v>
      </c>
      <c r="G139" s="3">
        <v>1541</v>
      </c>
      <c r="H139" s="3">
        <v>2435</v>
      </c>
      <c r="I139" s="3">
        <v>3293</v>
      </c>
    </row>
    <row r="140" spans="1:9" x14ac:dyDescent="0.3">
      <c r="A140" s="2" t="s">
        <v>103</v>
      </c>
      <c r="B140" s="3">
        <v>993</v>
      </c>
      <c r="C140" s="3">
        <v>1372</v>
      </c>
      <c r="D140" s="3">
        <v>1507</v>
      </c>
      <c r="E140" s="3">
        <v>1807</v>
      </c>
      <c r="F140" s="3">
        <v>2376</v>
      </c>
      <c r="G140" s="3">
        <v>2490</v>
      </c>
      <c r="H140" s="3">
        <v>3243</v>
      </c>
      <c r="I140" s="3">
        <v>2365</v>
      </c>
    </row>
    <row r="141" spans="1:9" x14ac:dyDescent="0.3">
      <c r="A141" s="2" t="s">
        <v>147</v>
      </c>
      <c r="B141" s="3">
        <v>1275</v>
      </c>
      <c r="C141" s="3">
        <v>1434</v>
      </c>
      <c r="D141" s="3"/>
      <c r="E141" s="3"/>
      <c r="F141" s="3"/>
      <c r="G141" s="3"/>
      <c r="H141" s="3"/>
      <c r="I141" s="3"/>
    </row>
    <row r="142" spans="1:9" x14ac:dyDescent="0.3">
      <c r="A142" s="2" t="s">
        <v>148</v>
      </c>
      <c r="B142" s="3">
        <v>249</v>
      </c>
      <c r="C142" s="3">
        <v>289</v>
      </c>
      <c r="D142" s="3"/>
      <c r="E142" s="3"/>
      <c r="F142" s="3"/>
      <c r="G142" s="3"/>
      <c r="H142" s="3"/>
      <c r="I142" s="3"/>
    </row>
    <row r="143" spans="1:9" s="12" customFormat="1" x14ac:dyDescent="0.3">
      <c r="A143" s="2" t="s">
        <v>145</v>
      </c>
      <c r="B143" s="3">
        <v>100</v>
      </c>
      <c r="C143" s="3">
        <v>174</v>
      </c>
      <c r="D143" s="3"/>
      <c r="E143" s="3"/>
      <c r="F143" s="3"/>
      <c r="G143" s="3"/>
      <c r="H143" s="3"/>
      <c r="I143" s="3"/>
    </row>
    <row r="144" spans="1:9" x14ac:dyDescent="0.3">
      <c r="A144" s="2" t="s">
        <v>149</v>
      </c>
      <c r="B144" s="3">
        <v>818</v>
      </c>
      <c r="C144" s="3">
        <v>892</v>
      </c>
      <c r="D144" s="3"/>
      <c r="E144" s="3"/>
      <c r="F144" s="3"/>
      <c r="G144" s="3"/>
      <c r="H144" s="3"/>
      <c r="I144" s="3"/>
    </row>
    <row r="145" spans="1:9" x14ac:dyDescent="0.3">
      <c r="A145" s="2" t="s">
        <v>107</v>
      </c>
      <c r="B145" s="3"/>
      <c r="C145" s="3"/>
      <c r="D145" s="3">
        <v>980</v>
      </c>
      <c r="E145" s="3">
        <v>1189</v>
      </c>
      <c r="F145" s="3">
        <v>1323</v>
      </c>
      <c r="G145" s="3">
        <v>1184</v>
      </c>
      <c r="H145" s="3">
        <v>1530</v>
      </c>
      <c r="I145" s="3">
        <v>1896</v>
      </c>
    </row>
    <row r="146" spans="1:9" x14ac:dyDescent="0.3">
      <c r="A146" s="2" t="s">
        <v>108</v>
      </c>
      <c r="B146" s="3">
        <v>-2267</v>
      </c>
      <c r="C146" s="3">
        <v>-2596</v>
      </c>
      <c r="D146" s="3">
        <v>-2677</v>
      </c>
      <c r="E146" s="3">
        <v>-2658</v>
      </c>
      <c r="F146" s="3">
        <v>-3262</v>
      </c>
      <c r="G146" s="3">
        <v>-3468</v>
      </c>
      <c r="H146" s="3">
        <v>-3656</v>
      </c>
      <c r="I146" s="3">
        <v>-4262</v>
      </c>
    </row>
    <row r="147" spans="1:9" x14ac:dyDescent="0.3">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3">
      <c r="A148" s="2" t="s">
        <v>105</v>
      </c>
      <c r="B148" s="3">
        <v>517</v>
      </c>
      <c r="C148" s="3">
        <v>487</v>
      </c>
      <c r="D148" s="3">
        <v>477</v>
      </c>
      <c r="E148" s="3">
        <v>310</v>
      </c>
      <c r="F148" s="3">
        <v>303</v>
      </c>
      <c r="G148" s="3">
        <v>297</v>
      </c>
      <c r="H148" s="3">
        <v>543</v>
      </c>
      <c r="I148" s="3">
        <v>669</v>
      </c>
    </row>
    <row r="149" spans="1:9" x14ac:dyDescent="0.3">
      <c r="A149" s="2" t="s">
        <v>109</v>
      </c>
      <c r="B149" s="3">
        <v>-1097</v>
      </c>
      <c r="C149" s="3">
        <v>-1173</v>
      </c>
      <c r="D149" s="3">
        <v>-724</v>
      </c>
      <c r="E149" s="3">
        <v>-1456</v>
      </c>
      <c r="F149" s="3">
        <v>-1810</v>
      </c>
      <c r="G149" s="3">
        <v>-1967</v>
      </c>
      <c r="H149" s="3">
        <v>-2261</v>
      </c>
      <c r="I149" s="3">
        <v>-2219</v>
      </c>
    </row>
    <row r="150" spans="1:9" ht="15" thickBot="1" x14ac:dyDescent="0.35">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 thickTop="1" x14ac:dyDescent="0.3">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3">
      <c r="A152" s="1" t="s">
        <v>118</v>
      </c>
    </row>
    <row r="153" spans="1:9" x14ac:dyDescent="0.3">
      <c r="A153" s="2" t="s">
        <v>101</v>
      </c>
      <c r="B153" s="3">
        <v>632</v>
      </c>
      <c r="C153" s="3">
        <v>742</v>
      </c>
      <c r="D153" s="3">
        <v>819</v>
      </c>
      <c r="E153" s="3">
        <v>848</v>
      </c>
      <c r="F153" s="3">
        <v>814</v>
      </c>
      <c r="G153" s="3">
        <v>645</v>
      </c>
      <c r="H153" s="3">
        <v>617</v>
      </c>
      <c r="I153" s="3">
        <v>639</v>
      </c>
    </row>
    <row r="154" spans="1:9" x14ac:dyDescent="0.3">
      <c r="A154" s="2" t="s">
        <v>102</v>
      </c>
      <c r="B154" s="3">
        <v>0</v>
      </c>
      <c r="C154" s="3">
        <v>0</v>
      </c>
      <c r="D154" s="3">
        <v>709</v>
      </c>
      <c r="E154" s="3">
        <v>849</v>
      </c>
      <c r="F154" s="3">
        <v>929</v>
      </c>
      <c r="G154" s="3">
        <v>885</v>
      </c>
      <c r="H154" s="3">
        <v>982</v>
      </c>
      <c r="I154" s="3">
        <v>920</v>
      </c>
    </row>
    <row r="155" spans="1:9" x14ac:dyDescent="0.3">
      <c r="A155" s="2" t="s">
        <v>103</v>
      </c>
      <c r="B155" s="3">
        <v>254</v>
      </c>
      <c r="C155" s="3">
        <v>234</v>
      </c>
      <c r="D155" s="3">
        <v>225</v>
      </c>
      <c r="E155" s="3">
        <v>256</v>
      </c>
      <c r="F155" s="3">
        <v>237</v>
      </c>
      <c r="G155" s="3">
        <v>214</v>
      </c>
      <c r="H155" s="3">
        <v>288</v>
      </c>
      <c r="I155" s="3">
        <v>303</v>
      </c>
    </row>
    <row r="156" spans="1:9" x14ac:dyDescent="0.3">
      <c r="A156" s="2" t="s">
        <v>119</v>
      </c>
      <c r="B156" s="3">
        <v>0</v>
      </c>
      <c r="C156" s="3">
        <v>0</v>
      </c>
      <c r="D156" s="3">
        <v>340</v>
      </c>
      <c r="E156" s="3">
        <v>339</v>
      </c>
      <c r="F156" s="3">
        <v>326</v>
      </c>
      <c r="G156" s="3">
        <v>296</v>
      </c>
      <c r="H156" s="3">
        <v>304</v>
      </c>
      <c r="I156" s="3">
        <v>274</v>
      </c>
    </row>
    <row r="157" spans="1:9" x14ac:dyDescent="0.3">
      <c r="A157" s="2" t="s">
        <v>150</v>
      </c>
      <c r="B157" s="3">
        <v>451</v>
      </c>
      <c r="C157" s="3">
        <v>589</v>
      </c>
      <c r="D157" s="3">
        <v>0</v>
      </c>
      <c r="E157" s="3">
        <v>0</v>
      </c>
      <c r="F157" s="3">
        <v>0</v>
      </c>
      <c r="G157" s="3">
        <v>0</v>
      </c>
      <c r="H157" s="3">
        <v>0</v>
      </c>
      <c r="I157" s="3">
        <v>0</v>
      </c>
    </row>
    <row r="158" spans="1:9" x14ac:dyDescent="0.3">
      <c r="A158" s="2" t="s">
        <v>151</v>
      </c>
      <c r="B158" s="3">
        <v>47</v>
      </c>
      <c r="C158" s="3">
        <v>50</v>
      </c>
      <c r="D158" s="3">
        <v>0</v>
      </c>
      <c r="E158" s="3">
        <v>0</v>
      </c>
      <c r="F158" s="3">
        <v>0</v>
      </c>
      <c r="G158" s="3">
        <v>0</v>
      </c>
      <c r="H158" s="3">
        <v>0</v>
      </c>
      <c r="I158" s="3">
        <v>0</v>
      </c>
    </row>
    <row r="159" spans="1:9" x14ac:dyDescent="0.3">
      <c r="A159" s="2" t="s">
        <v>145</v>
      </c>
      <c r="B159" s="3">
        <v>205</v>
      </c>
      <c r="C159" s="3">
        <v>223</v>
      </c>
      <c r="D159" s="3">
        <v>0</v>
      </c>
      <c r="E159" s="3">
        <v>0</v>
      </c>
      <c r="F159" s="3">
        <v>0</v>
      </c>
      <c r="G159" s="3">
        <v>0</v>
      </c>
      <c r="H159" s="3">
        <v>0</v>
      </c>
      <c r="I159" s="3">
        <v>0</v>
      </c>
    </row>
    <row r="160" spans="1:9" x14ac:dyDescent="0.3">
      <c r="A160" s="2" t="s">
        <v>152</v>
      </c>
      <c r="B160" s="3">
        <v>103</v>
      </c>
      <c r="C160" s="3">
        <v>109</v>
      </c>
      <c r="D160" s="3">
        <v>0</v>
      </c>
      <c r="E160" s="3">
        <v>0</v>
      </c>
      <c r="F160" s="3">
        <v>0</v>
      </c>
      <c r="G160" s="3">
        <v>0</v>
      </c>
      <c r="H160" s="3">
        <v>0</v>
      </c>
      <c r="I160" s="3">
        <v>0</v>
      </c>
    </row>
    <row r="161" spans="1:9" x14ac:dyDescent="0.3">
      <c r="A161" s="2" t="s">
        <v>108</v>
      </c>
      <c r="B161" s="3">
        <v>484</v>
      </c>
      <c r="C161" s="3">
        <v>511</v>
      </c>
      <c r="D161" s="3">
        <v>533</v>
      </c>
      <c r="E161" s="3">
        <v>597</v>
      </c>
      <c r="F161" s="3">
        <v>665</v>
      </c>
      <c r="G161" s="3">
        <v>830</v>
      </c>
      <c r="H161" s="3">
        <v>780</v>
      </c>
      <c r="I161" s="3">
        <v>789</v>
      </c>
    </row>
    <row r="162" spans="1:9" x14ac:dyDescent="0.3">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3">
      <c r="A163" s="2" t="s">
        <v>105</v>
      </c>
      <c r="B163" s="3">
        <v>122</v>
      </c>
      <c r="C163" s="3">
        <v>125</v>
      </c>
      <c r="D163" s="3">
        <v>125</v>
      </c>
      <c r="E163" s="3">
        <v>115</v>
      </c>
      <c r="F163" s="3">
        <v>100</v>
      </c>
      <c r="G163" s="3">
        <v>80</v>
      </c>
      <c r="H163" s="3">
        <v>63</v>
      </c>
      <c r="I163" s="3">
        <v>49</v>
      </c>
    </row>
    <row r="164" spans="1:9" x14ac:dyDescent="0.3">
      <c r="A164" s="2" t="s">
        <v>109</v>
      </c>
      <c r="B164" s="3">
        <v>713</v>
      </c>
      <c r="C164" s="3">
        <v>937</v>
      </c>
      <c r="D164" s="3">
        <v>1238</v>
      </c>
      <c r="E164" s="3">
        <v>1450</v>
      </c>
      <c r="F164" s="3">
        <v>1673</v>
      </c>
      <c r="G164" s="3">
        <v>1916</v>
      </c>
      <c r="H164" s="3">
        <v>1870</v>
      </c>
      <c r="I164" s="3">
        <v>1817</v>
      </c>
    </row>
    <row r="165" spans="1:9" ht="15" thickBot="1" x14ac:dyDescent="0.35">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 thickTop="1" x14ac:dyDescent="0.3">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3">
      <c r="A167" s="1" t="s">
        <v>123</v>
      </c>
    </row>
    <row r="168" spans="1:9" x14ac:dyDescent="0.3">
      <c r="A168" s="2" t="s">
        <v>101</v>
      </c>
      <c r="B168" s="3">
        <v>208</v>
      </c>
      <c r="C168" s="3">
        <v>242</v>
      </c>
      <c r="D168" s="3">
        <v>223</v>
      </c>
      <c r="E168" s="3">
        <v>196</v>
      </c>
      <c r="F168" s="3">
        <v>117</v>
      </c>
      <c r="G168" s="3">
        <v>110</v>
      </c>
      <c r="H168" s="3">
        <v>98</v>
      </c>
      <c r="I168" s="3">
        <v>146</v>
      </c>
    </row>
    <row r="169" spans="1:9" x14ac:dyDescent="0.3">
      <c r="A169" s="2" t="s">
        <v>102</v>
      </c>
      <c r="B169" s="3"/>
      <c r="C169" s="3">
        <v>234</v>
      </c>
      <c r="D169" s="3">
        <v>173</v>
      </c>
      <c r="E169" s="3">
        <v>240</v>
      </c>
      <c r="F169" s="3">
        <v>233</v>
      </c>
      <c r="G169" s="3">
        <v>139</v>
      </c>
      <c r="H169" s="3">
        <v>153</v>
      </c>
      <c r="I169" s="3">
        <v>197</v>
      </c>
    </row>
    <row r="170" spans="1:9" x14ac:dyDescent="0.3">
      <c r="A170" s="2" t="s">
        <v>147</v>
      </c>
      <c r="B170" s="3">
        <v>216</v>
      </c>
      <c r="C170" s="3"/>
      <c r="D170" s="3"/>
      <c r="E170" s="3"/>
      <c r="F170" s="3"/>
      <c r="G170" s="3"/>
      <c r="H170" s="3"/>
      <c r="I170" s="3"/>
    </row>
    <row r="171" spans="1:9" x14ac:dyDescent="0.3">
      <c r="A171" s="2"/>
      <c r="B171" s="3">
        <v>20</v>
      </c>
      <c r="C171" s="3"/>
      <c r="D171" s="3"/>
      <c r="E171" s="3"/>
      <c r="F171" s="3"/>
      <c r="G171" s="3"/>
      <c r="H171" s="3"/>
      <c r="I171" s="3"/>
    </row>
    <row r="172" spans="1:9" x14ac:dyDescent="0.3">
      <c r="A172" s="2" t="s">
        <v>103</v>
      </c>
      <c r="B172" s="3">
        <v>69</v>
      </c>
      <c r="C172" s="3">
        <v>44</v>
      </c>
      <c r="D172" s="3">
        <v>51</v>
      </c>
      <c r="E172" s="3">
        <v>76</v>
      </c>
      <c r="F172" s="3">
        <v>49</v>
      </c>
      <c r="G172" s="3">
        <v>28</v>
      </c>
      <c r="H172" s="3">
        <v>94</v>
      </c>
      <c r="I172" s="3">
        <v>78</v>
      </c>
    </row>
    <row r="173" spans="1:9" x14ac:dyDescent="0.3">
      <c r="A173" s="2" t="s">
        <v>153</v>
      </c>
      <c r="B173" s="3">
        <v>15</v>
      </c>
      <c r="C173" s="3"/>
      <c r="D173" s="3"/>
      <c r="E173" s="3"/>
      <c r="F173" s="3"/>
      <c r="G173" s="3"/>
      <c r="H173" s="3"/>
      <c r="I173" s="3"/>
    </row>
    <row r="174" spans="1:9" x14ac:dyDescent="0.3">
      <c r="A174" s="2" t="s">
        <v>152</v>
      </c>
      <c r="B174" s="3">
        <v>37</v>
      </c>
      <c r="C174" s="3"/>
      <c r="D174" s="3"/>
      <c r="E174" s="3"/>
      <c r="F174" s="3"/>
      <c r="G174" s="3"/>
      <c r="H174" s="3"/>
      <c r="I174" s="3"/>
    </row>
    <row r="175" spans="1:9" x14ac:dyDescent="0.3">
      <c r="A175" s="2" t="s">
        <v>119</v>
      </c>
      <c r="B175" s="3">
        <v>0</v>
      </c>
      <c r="C175" s="3">
        <v>62</v>
      </c>
      <c r="D175" s="3">
        <v>59</v>
      </c>
      <c r="E175" s="3">
        <v>49</v>
      </c>
      <c r="F175" s="3">
        <v>47</v>
      </c>
      <c r="G175" s="3">
        <v>41</v>
      </c>
      <c r="H175" s="3">
        <v>54</v>
      </c>
      <c r="I175" s="3">
        <v>56</v>
      </c>
    </row>
    <row r="176" spans="1:9" x14ac:dyDescent="0.3">
      <c r="A176" s="2" t="s">
        <v>108</v>
      </c>
      <c r="B176" s="3">
        <v>225</v>
      </c>
      <c r="C176" s="3">
        <v>258</v>
      </c>
      <c r="D176" s="3">
        <v>278</v>
      </c>
      <c r="E176" s="3">
        <v>286</v>
      </c>
      <c r="F176" s="3">
        <v>278</v>
      </c>
      <c r="G176" s="3">
        <v>438</v>
      </c>
      <c r="H176" s="3">
        <v>278</v>
      </c>
      <c r="I176" s="3">
        <v>222</v>
      </c>
    </row>
    <row r="177" spans="1:9" x14ac:dyDescent="0.3">
      <c r="A177" s="4" t="s">
        <v>120</v>
      </c>
      <c r="B177" s="5">
        <f>+SUM(B168:B176)</f>
        <v>790</v>
      </c>
      <c r="C177" s="5">
        <f t="shared" ref="C177:I177" si="35">+SUM(C168:C176)</f>
        <v>840</v>
      </c>
      <c r="D177" s="5">
        <f t="shared" si="35"/>
        <v>784</v>
      </c>
      <c r="E177" s="5">
        <f t="shared" si="35"/>
        <v>847</v>
      </c>
      <c r="F177" s="5">
        <f t="shared" si="35"/>
        <v>724</v>
      </c>
      <c r="G177" s="5">
        <f>+SUM(G168:G176)</f>
        <v>756</v>
      </c>
      <c r="H177" s="5">
        <f t="shared" si="35"/>
        <v>677</v>
      </c>
      <c r="I177" s="5">
        <f t="shared" si="35"/>
        <v>699</v>
      </c>
    </row>
    <row r="178" spans="1:9" x14ac:dyDescent="0.3">
      <c r="A178" s="2" t="s">
        <v>105</v>
      </c>
      <c r="B178" s="3">
        <v>69</v>
      </c>
      <c r="C178" s="3">
        <v>39</v>
      </c>
      <c r="D178" s="3">
        <v>30</v>
      </c>
      <c r="E178" s="3">
        <v>22</v>
      </c>
      <c r="F178" s="3">
        <v>18</v>
      </c>
      <c r="G178" s="3">
        <v>12</v>
      </c>
      <c r="H178" s="3">
        <v>7</v>
      </c>
      <c r="I178" s="3">
        <v>9</v>
      </c>
    </row>
    <row r="179" spans="1:9" x14ac:dyDescent="0.3">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 thickBot="1" x14ac:dyDescent="0.35">
      <c r="A180" s="6" t="s">
        <v>124</v>
      </c>
      <c r="B180" s="7">
        <f t="shared" ref="B180:H180" si="37">+SUM(B177:B179)</f>
        <v>963</v>
      </c>
      <c r="C180" s="7">
        <f t="shared" si="37"/>
        <v>1143</v>
      </c>
      <c r="D180" s="7">
        <f>+SUM(D177:D179)</f>
        <v>1105</v>
      </c>
      <c r="E180" s="7">
        <f t="shared" si="37"/>
        <v>1028</v>
      </c>
      <c r="F180" s="7">
        <f>+SUM(F177:F179)</f>
        <v>1119</v>
      </c>
      <c r="G180" s="7">
        <f>+SUM(G177:G179)</f>
        <v>1086</v>
      </c>
      <c r="H180" s="7">
        <f t="shared" si="37"/>
        <v>695</v>
      </c>
      <c r="I180" s="7">
        <f>+SUM(I177:I179)</f>
        <v>758</v>
      </c>
    </row>
    <row r="181" spans="1:9" ht="15" thickTop="1" x14ac:dyDescent="0.3">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3">
      <c r="A182" s="1" t="s">
        <v>125</v>
      </c>
    </row>
    <row r="183" spans="1:9" x14ac:dyDescent="0.3">
      <c r="A183" s="2" t="s">
        <v>101</v>
      </c>
      <c r="B183" s="3">
        <v>121</v>
      </c>
      <c r="C183" s="3">
        <v>133</v>
      </c>
      <c r="D183" s="3">
        <v>140</v>
      </c>
      <c r="E183" s="3">
        <v>160</v>
      </c>
      <c r="F183" s="3">
        <v>149</v>
      </c>
      <c r="G183" s="3">
        <v>148</v>
      </c>
      <c r="H183" s="3">
        <v>130</v>
      </c>
      <c r="I183" s="3">
        <v>124</v>
      </c>
    </row>
    <row r="184" spans="1:9" x14ac:dyDescent="0.3">
      <c r="A184" s="2" t="s">
        <v>150</v>
      </c>
      <c r="B184" s="3">
        <v>75</v>
      </c>
      <c r="C184" s="3"/>
      <c r="D184" s="3"/>
      <c r="E184" s="3"/>
      <c r="F184" s="3"/>
      <c r="G184" s="3"/>
      <c r="H184" s="3"/>
      <c r="I184" s="3"/>
    </row>
    <row r="185" spans="1:9" x14ac:dyDescent="0.3">
      <c r="A185" s="2" t="s">
        <v>154</v>
      </c>
      <c r="B185" s="3">
        <v>12</v>
      </c>
      <c r="C185" s="3"/>
      <c r="D185" s="3"/>
      <c r="E185" s="3"/>
      <c r="F185" s="3"/>
      <c r="G185" s="3"/>
      <c r="H185" s="3"/>
      <c r="I185" s="3"/>
    </row>
    <row r="186" spans="1:9" x14ac:dyDescent="0.3">
      <c r="A186" s="2" t="s">
        <v>102</v>
      </c>
      <c r="B186" s="3"/>
      <c r="C186" s="3">
        <v>85</v>
      </c>
      <c r="D186" s="3">
        <v>106</v>
      </c>
      <c r="E186" s="3">
        <v>116</v>
      </c>
      <c r="F186" s="3">
        <v>111</v>
      </c>
      <c r="G186" s="3">
        <v>132</v>
      </c>
      <c r="H186" s="3">
        <v>136</v>
      </c>
      <c r="I186" s="3">
        <v>134</v>
      </c>
    </row>
    <row r="187" spans="1:9" x14ac:dyDescent="0.3">
      <c r="A187" s="2" t="s">
        <v>103</v>
      </c>
      <c r="B187" s="3">
        <v>46</v>
      </c>
      <c r="C187" s="3">
        <v>48</v>
      </c>
      <c r="D187" s="3">
        <v>54</v>
      </c>
      <c r="E187" s="3">
        <v>56</v>
      </c>
      <c r="F187" s="3">
        <v>50</v>
      </c>
      <c r="G187" s="3">
        <v>44</v>
      </c>
      <c r="H187" s="3">
        <v>46</v>
      </c>
      <c r="I187" s="3">
        <v>41</v>
      </c>
    </row>
    <row r="188" spans="1:9" x14ac:dyDescent="0.3">
      <c r="A188" s="2" t="s">
        <v>153</v>
      </c>
      <c r="B188" s="3">
        <v>22</v>
      </c>
      <c r="C188" s="3"/>
      <c r="D188" s="3"/>
      <c r="E188" s="3"/>
      <c r="F188" s="3"/>
      <c r="G188" s="3"/>
      <c r="H188" s="3"/>
      <c r="I188" s="3"/>
    </row>
    <row r="189" spans="1:9" x14ac:dyDescent="0.3">
      <c r="A189" s="2" t="s">
        <v>152</v>
      </c>
      <c r="B189" s="3">
        <v>27</v>
      </c>
      <c r="C189" s="3"/>
      <c r="D189" s="3"/>
      <c r="E189" s="3"/>
      <c r="F189" s="3"/>
      <c r="G189" s="3"/>
      <c r="H189" s="3"/>
      <c r="I189" s="3"/>
    </row>
    <row r="190" spans="1:9" x14ac:dyDescent="0.3">
      <c r="A190" s="2" t="s">
        <v>107</v>
      </c>
      <c r="B190" s="3">
        <v>0</v>
      </c>
      <c r="C190" s="3">
        <v>42</v>
      </c>
      <c r="D190" s="3">
        <v>54</v>
      </c>
      <c r="E190" s="3">
        <v>55</v>
      </c>
      <c r="F190" s="3">
        <v>53</v>
      </c>
      <c r="G190" s="3">
        <v>46</v>
      </c>
      <c r="H190" s="3">
        <v>43</v>
      </c>
      <c r="I190" s="3">
        <v>42</v>
      </c>
    </row>
    <row r="191" spans="1:9" x14ac:dyDescent="0.3">
      <c r="A191" s="2" t="s">
        <v>108</v>
      </c>
      <c r="B191" s="3">
        <v>210</v>
      </c>
      <c r="C191" s="3">
        <v>230</v>
      </c>
      <c r="D191" s="3">
        <v>233</v>
      </c>
      <c r="E191" s="3">
        <v>217</v>
      </c>
      <c r="F191" s="3">
        <v>195</v>
      </c>
      <c r="G191" s="3">
        <v>214</v>
      </c>
      <c r="H191" s="3">
        <v>222</v>
      </c>
      <c r="I191" s="3">
        <v>220</v>
      </c>
    </row>
    <row r="192" spans="1:9" x14ac:dyDescent="0.3">
      <c r="A192" s="4" t="s">
        <v>120</v>
      </c>
      <c r="B192" s="5">
        <f t="shared" ref="B192:I192" si="39">+SUM(B183:B191)</f>
        <v>513</v>
      </c>
      <c r="C192" s="5">
        <f t="shared" si="39"/>
        <v>538</v>
      </c>
      <c r="D192" s="5">
        <f t="shared" si="39"/>
        <v>587</v>
      </c>
      <c r="E192" s="5">
        <f t="shared" si="39"/>
        <v>604</v>
      </c>
      <c r="F192" s="5">
        <f t="shared" si="39"/>
        <v>558</v>
      </c>
      <c r="G192" s="5">
        <v>584</v>
      </c>
      <c r="H192" s="5">
        <f t="shared" si="39"/>
        <v>577</v>
      </c>
      <c r="I192" s="5">
        <f t="shared" si="39"/>
        <v>561</v>
      </c>
    </row>
    <row r="193" spans="1:9" x14ac:dyDescent="0.3">
      <c r="A193" s="2" t="s">
        <v>105</v>
      </c>
      <c r="B193" s="3">
        <v>18</v>
      </c>
      <c r="C193" s="3">
        <v>27</v>
      </c>
      <c r="D193" s="3">
        <v>28</v>
      </c>
      <c r="E193" s="3">
        <v>33</v>
      </c>
      <c r="F193" s="3">
        <v>31</v>
      </c>
      <c r="G193" s="3">
        <v>25</v>
      </c>
      <c r="H193" s="3">
        <v>26</v>
      </c>
      <c r="I193" s="3">
        <v>22</v>
      </c>
    </row>
    <row r="194" spans="1:9" x14ac:dyDescent="0.3">
      <c r="A194" s="2" t="s">
        <v>109</v>
      </c>
      <c r="B194" s="3">
        <v>75</v>
      </c>
      <c r="C194" s="3">
        <v>84</v>
      </c>
      <c r="D194" s="3">
        <v>91</v>
      </c>
      <c r="E194" s="3">
        <v>110</v>
      </c>
      <c r="F194" s="3">
        <v>116</v>
      </c>
      <c r="G194" s="3">
        <v>112</v>
      </c>
      <c r="H194" s="3">
        <v>141</v>
      </c>
      <c r="I194" s="3">
        <v>134</v>
      </c>
    </row>
    <row r="195" spans="1:9" ht="15" thickBot="1" x14ac:dyDescent="0.35">
      <c r="A195" s="6" t="s">
        <v>126</v>
      </c>
      <c r="B195" s="7">
        <f t="shared" ref="B195:H195" si="40">+SUM(B192:B194)</f>
        <v>606</v>
      </c>
      <c r="C195" s="7">
        <f>+SUM(C192:C194)</f>
        <v>649</v>
      </c>
      <c r="D195" s="7">
        <f t="shared" si="40"/>
        <v>706</v>
      </c>
      <c r="E195" s="7">
        <f t="shared" si="40"/>
        <v>747</v>
      </c>
      <c r="F195" s="7">
        <f t="shared" si="40"/>
        <v>705</v>
      </c>
      <c r="G195" s="7">
        <v>721</v>
      </c>
      <c r="H195" s="7">
        <f t="shared" si="40"/>
        <v>744</v>
      </c>
      <c r="I195" s="7">
        <f>+SUM(I192:I194)</f>
        <v>717</v>
      </c>
    </row>
    <row r="196" spans="1:9" ht="15" thickTop="1" x14ac:dyDescent="0.3">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3">
      <c r="A197" s="14" t="s">
        <v>127</v>
      </c>
      <c r="B197" s="14"/>
      <c r="C197" s="14"/>
      <c r="D197" s="14"/>
      <c r="E197" s="14"/>
      <c r="F197" s="14"/>
      <c r="G197" s="14"/>
      <c r="H197" s="14"/>
      <c r="I197" s="14"/>
    </row>
    <row r="198" spans="1:9" x14ac:dyDescent="0.3">
      <c r="A198" s="27" t="s">
        <v>128</v>
      </c>
    </row>
    <row r="199" spans="1:9" x14ac:dyDescent="0.3">
      <c r="A199" s="32" t="s">
        <v>101</v>
      </c>
      <c r="B199" s="33">
        <v>0.12</v>
      </c>
      <c r="C199" s="33">
        <v>0.08</v>
      </c>
      <c r="D199" s="33">
        <v>0.03</v>
      </c>
      <c r="E199" s="33">
        <v>-0.02</v>
      </c>
      <c r="F199" s="33">
        <v>7.0000000000000007E-2</v>
      </c>
      <c r="G199" s="33">
        <v>0.09</v>
      </c>
      <c r="H199" s="33">
        <v>0.19</v>
      </c>
      <c r="I199" s="33">
        <v>7.0000000000000007E-2</v>
      </c>
    </row>
    <row r="200" spans="1:9" x14ac:dyDescent="0.3">
      <c r="A200" s="30" t="s">
        <v>114</v>
      </c>
      <c r="B200" s="29">
        <v>0.14000000000000001</v>
      </c>
      <c r="C200" s="29">
        <v>0.1</v>
      </c>
      <c r="D200" s="29">
        <v>0.04</v>
      </c>
      <c r="E200" s="29">
        <v>-0.04</v>
      </c>
      <c r="F200" s="29">
        <v>0.08</v>
      </c>
      <c r="G200" s="29">
        <v>-7.0000000000000007E-2</v>
      </c>
      <c r="H200" s="29">
        <v>0.25</v>
      </c>
      <c r="I200" s="29">
        <v>0.05</v>
      </c>
    </row>
    <row r="201" spans="1:9" x14ac:dyDescent="0.3">
      <c r="A201" s="30" t="s">
        <v>115</v>
      </c>
      <c r="B201" s="29">
        <v>0.12</v>
      </c>
      <c r="C201" s="29">
        <v>0.08</v>
      </c>
      <c r="D201" s="29">
        <v>0.03</v>
      </c>
      <c r="E201" s="29">
        <v>0.01</v>
      </c>
      <c r="F201" s="29">
        <v>7.0000000000000007E-2</v>
      </c>
      <c r="G201" s="29">
        <v>-0.12</v>
      </c>
      <c r="H201" s="29">
        <v>0.08</v>
      </c>
      <c r="I201" s="29">
        <v>0.09</v>
      </c>
    </row>
    <row r="202" spans="1:9" x14ac:dyDescent="0.3">
      <c r="A202" s="30" t="s">
        <v>116</v>
      </c>
      <c r="B202" s="29">
        <v>-0.05</v>
      </c>
      <c r="C202" s="29">
        <v>-0.13</v>
      </c>
      <c r="D202" s="29">
        <v>-0.1</v>
      </c>
      <c r="E202" s="29">
        <v>-0.08</v>
      </c>
      <c r="F202" s="29">
        <v>0</v>
      </c>
      <c r="G202" s="29">
        <v>0.14000000000000001</v>
      </c>
      <c r="H202" s="29">
        <v>-0.02</v>
      </c>
      <c r="I202" s="29">
        <v>0.25</v>
      </c>
    </row>
    <row r="203" spans="1:9" x14ac:dyDescent="0.3">
      <c r="A203" s="32" t="s">
        <v>102</v>
      </c>
      <c r="B203" s="33"/>
      <c r="C203" s="33"/>
      <c r="D203" s="33"/>
      <c r="E203" s="33">
        <v>0.09</v>
      </c>
      <c r="F203" s="33">
        <v>0.11</v>
      </c>
      <c r="G203" s="33">
        <v>0.01</v>
      </c>
      <c r="H203" s="33">
        <v>0.17</v>
      </c>
      <c r="I203" s="33">
        <v>0.12</v>
      </c>
    </row>
    <row r="204" spans="1:9" x14ac:dyDescent="0.3">
      <c r="A204" s="30" t="s">
        <v>114</v>
      </c>
      <c r="B204" s="29"/>
      <c r="C204" s="29"/>
      <c r="D204" s="29"/>
      <c r="E204" s="29">
        <v>0.06</v>
      </c>
      <c r="F204" s="29">
        <v>0.12</v>
      </c>
      <c r="G204" s="29">
        <v>0.03</v>
      </c>
      <c r="H204" s="29">
        <v>0.13</v>
      </c>
      <c r="I204" s="29">
        <v>0.09</v>
      </c>
    </row>
    <row r="205" spans="1:9" x14ac:dyDescent="0.3">
      <c r="A205" s="30" t="s">
        <v>115</v>
      </c>
      <c r="B205" s="29"/>
      <c r="C205" s="29"/>
      <c r="D205" s="29"/>
      <c r="E205" s="29">
        <v>0.16</v>
      </c>
      <c r="F205" s="29">
        <v>0.09</v>
      </c>
      <c r="G205" s="29">
        <v>0.02</v>
      </c>
      <c r="H205" s="29">
        <v>0.25</v>
      </c>
      <c r="I205" s="29">
        <v>0.16</v>
      </c>
    </row>
    <row r="206" spans="1:9" x14ac:dyDescent="0.3">
      <c r="A206" s="30" t="s">
        <v>116</v>
      </c>
      <c r="B206" s="29"/>
      <c r="C206" s="29"/>
      <c r="D206" s="29"/>
      <c r="E206" s="29">
        <v>0.06</v>
      </c>
      <c r="F206" s="29">
        <v>0.05</v>
      </c>
      <c r="G206" s="29">
        <v>0.03</v>
      </c>
      <c r="H206" s="29">
        <v>0.19</v>
      </c>
      <c r="I206" s="29">
        <v>0.17</v>
      </c>
    </row>
    <row r="207" spans="1:9" x14ac:dyDescent="0.3">
      <c r="A207" s="32" t="s">
        <v>103</v>
      </c>
      <c r="B207" s="33">
        <v>0.19</v>
      </c>
      <c r="C207" s="33">
        <v>0.27</v>
      </c>
      <c r="D207" s="33">
        <v>0.17</v>
      </c>
      <c r="E207" s="33">
        <v>0.18</v>
      </c>
      <c r="F207" s="33">
        <v>0.24</v>
      </c>
      <c r="G207" s="33">
        <v>0.11</v>
      </c>
      <c r="H207" s="33">
        <v>0.19</v>
      </c>
      <c r="I207" s="33">
        <v>-0.13</v>
      </c>
    </row>
    <row r="208" spans="1:9" x14ac:dyDescent="0.3">
      <c r="A208" s="30" t="s">
        <v>114</v>
      </c>
      <c r="B208" s="29">
        <v>0.28000000000000003</v>
      </c>
      <c r="C208" s="29">
        <v>0.33</v>
      </c>
      <c r="D208" s="29">
        <v>7.0000000000000007E-2</v>
      </c>
      <c r="E208" s="29">
        <v>0.16</v>
      </c>
      <c r="F208" s="29">
        <v>0.25</v>
      </c>
      <c r="G208" s="29">
        <v>0.12</v>
      </c>
      <c r="H208" s="29">
        <v>0.19</v>
      </c>
      <c r="I208" s="29">
        <v>-0.1</v>
      </c>
    </row>
    <row r="209" spans="1:9" x14ac:dyDescent="0.3">
      <c r="A209" s="30" t="s">
        <v>115</v>
      </c>
      <c r="B209" s="29">
        <v>7.0000000000000007E-2</v>
      </c>
      <c r="C209" s="29">
        <v>0.17</v>
      </c>
      <c r="D209" s="29">
        <v>0.1</v>
      </c>
      <c r="E209" s="29">
        <v>0.23</v>
      </c>
      <c r="F209" s="29">
        <v>0.23</v>
      </c>
      <c r="G209" s="29">
        <v>0.08</v>
      </c>
      <c r="H209" s="29">
        <v>0.19</v>
      </c>
      <c r="I209" s="29">
        <v>-0.21</v>
      </c>
    </row>
    <row r="210" spans="1:9" x14ac:dyDescent="0.3">
      <c r="A210" s="30" t="s">
        <v>116</v>
      </c>
      <c r="B210" s="29">
        <v>0.01</v>
      </c>
      <c r="C210" s="29">
        <v>7.0000000000000007E-2</v>
      </c>
      <c r="D210" s="29">
        <v>-0.06</v>
      </c>
      <c r="E210" s="29">
        <v>-0.01</v>
      </c>
      <c r="F210" s="29">
        <v>0.08</v>
      </c>
      <c r="G210" s="29">
        <v>0.11</v>
      </c>
      <c r="H210" s="29">
        <v>0.26</v>
      </c>
      <c r="I210" s="29">
        <v>-0.06</v>
      </c>
    </row>
    <row r="211" spans="1:9" x14ac:dyDescent="0.3">
      <c r="A211" s="32" t="s">
        <v>107</v>
      </c>
      <c r="B211" s="33"/>
      <c r="C211" s="33"/>
      <c r="D211" s="33"/>
      <c r="E211" s="33">
        <v>0.1</v>
      </c>
      <c r="F211" s="33">
        <v>0.13</v>
      </c>
      <c r="G211" s="33">
        <v>0.01</v>
      </c>
      <c r="H211" s="33">
        <v>0.08</v>
      </c>
      <c r="I211" s="33">
        <v>0.16</v>
      </c>
    </row>
    <row r="212" spans="1:9" x14ac:dyDescent="0.3">
      <c r="A212" s="30" t="s">
        <v>114</v>
      </c>
      <c r="B212" s="29"/>
      <c r="C212" s="29"/>
      <c r="D212" s="29"/>
      <c r="E212" s="29">
        <v>0.09</v>
      </c>
      <c r="F212" s="29">
        <v>0.12</v>
      </c>
      <c r="G212" s="29">
        <v>0</v>
      </c>
      <c r="H212" s="29">
        <v>0.08</v>
      </c>
      <c r="I212" s="29">
        <v>0.17</v>
      </c>
    </row>
    <row r="213" spans="1:9" x14ac:dyDescent="0.3">
      <c r="A213" s="30" t="s">
        <v>115</v>
      </c>
      <c r="B213" s="29"/>
      <c r="C213" s="29"/>
      <c r="D213" s="29"/>
      <c r="E213" s="29">
        <v>0.15</v>
      </c>
      <c r="F213" s="29">
        <v>0.15</v>
      </c>
      <c r="G213" s="29">
        <v>0.03</v>
      </c>
      <c r="H213" s="29">
        <v>0.1</v>
      </c>
      <c r="I213" s="29">
        <v>0.12</v>
      </c>
    </row>
    <row r="214" spans="1:9" x14ac:dyDescent="0.3">
      <c r="A214" s="30" t="s">
        <v>116</v>
      </c>
      <c r="B214" s="29"/>
      <c r="C214" s="29"/>
      <c r="D214" s="29"/>
      <c r="E214" s="29">
        <v>-0.08</v>
      </c>
      <c r="F214" s="29">
        <v>0.08</v>
      </c>
      <c r="G214" s="29">
        <v>-0.04</v>
      </c>
      <c r="H214" s="29">
        <v>-0.09</v>
      </c>
      <c r="I214" s="29">
        <v>0.28000000000000003</v>
      </c>
    </row>
    <row r="215" spans="1:9" x14ac:dyDescent="0.3">
      <c r="A215" s="32" t="s">
        <v>108</v>
      </c>
      <c r="B215" s="33">
        <v>-0.02</v>
      </c>
      <c r="C215" s="33">
        <v>-0.3</v>
      </c>
      <c r="D215" s="33">
        <v>0.02</v>
      </c>
      <c r="E215" s="33">
        <v>0.12</v>
      </c>
      <c r="F215" s="33">
        <v>-0.53</v>
      </c>
      <c r="G215" s="33">
        <v>-0.26</v>
      </c>
      <c r="H215" s="33">
        <v>-0.17</v>
      </c>
      <c r="I215" s="33">
        <v>3.02</v>
      </c>
    </row>
    <row r="216" spans="1:9" x14ac:dyDescent="0.3">
      <c r="A216" s="34" t="s">
        <v>104</v>
      </c>
      <c r="B216" s="36">
        <v>0.14000000000000001</v>
      </c>
      <c r="C216" s="36">
        <v>0.13</v>
      </c>
      <c r="D216" s="36">
        <v>0.08</v>
      </c>
      <c r="E216" s="36">
        <v>0.05</v>
      </c>
      <c r="F216" s="36">
        <v>0.11</v>
      </c>
      <c r="G216" s="36">
        <v>0.02</v>
      </c>
      <c r="H216" s="36">
        <v>0.17</v>
      </c>
      <c r="I216" s="36">
        <v>0.06</v>
      </c>
    </row>
    <row r="217" spans="1:9" x14ac:dyDescent="0.3">
      <c r="A217" s="32" t="s">
        <v>105</v>
      </c>
      <c r="B217" s="33">
        <v>0.21</v>
      </c>
      <c r="C217" s="33">
        <v>0.02</v>
      </c>
      <c r="D217" s="33">
        <v>0.06</v>
      </c>
      <c r="E217" s="33">
        <v>-0.11</v>
      </c>
      <c r="F217" s="33">
        <v>0.03</v>
      </c>
      <c r="G217" s="33">
        <v>-0.01</v>
      </c>
      <c r="H217" s="33">
        <v>0.16</v>
      </c>
      <c r="I217" s="33">
        <v>7.0000000000000007E-2</v>
      </c>
    </row>
    <row r="218" spans="1:9" x14ac:dyDescent="0.3">
      <c r="A218" s="30" t="s">
        <v>114</v>
      </c>
      <c r="B218" s="29"/>
      <c r="C218" s="29"/>
      <c r="D218" s="29"/>
      <c r="E218" s="29"/>
      <c r="F218" s="29"/>
      <c r="G218" s="29"/>
      <c r="H218" s="29"/>
      <c r="I218" s="29">
        <v>0.06</v>
      </c>
    </row>
    <row r="219" spans="1:9" x14ac:dyDescent="0.3">
      <c r="A219" s="30" t="s">
        <v>115</v>
      </c>
      <c r="B219" s="29"/>
      <c r="C219" s="29"/>
      <c r="D219" s="29"/>
      <c r="E219" s="29"/>
      <c r="F219" s="29"/>
      <c r="G219" s="29"/>
      <c r="H219" s="29"/>
      <c r="I219" s="29">
        <v>-0.03</v>
      </c>
    </row>
    <row r="220" spans="1:9" x14ac:dyDescent="0.3">
      <c r="A220" s="30" t="s">
        <v>116</v>
      </c>
      <c r="B220" s="29"/>
      <c r="C220" s="29"/>
      <c r="D220" s="29"/>
      <c r="E220" s="29"/>
      <c r="F220" s="29"/>
      <c r="G220" s="29"/>
      <c r="H220" s="29"/>
      <c r="I220" s="29">
        <v>-0.16</v>
      </c>
    </row>
    <row r="221" spans="1:9" x14ac:dyDescent="0.3">
      <c r="A221" s="30" t="s">
        <v>122</v>
      </c>
      <c r="B221" s="29"/>
      <c r="C221" s="29"/>
      <c r="D221" s="29"/>
      <c r="E221" s="29"/>
      <c r="F221" s="29"/>
      <c r="G221" s="29"/>
      <c r="H221" s="29"/>
      <c r="I221" s="29">
        <v>0.42</v>
      </c>
    </row>
    <row r="222" spans="1:9" x14ac:dyDescent="0.3">
      <c r="A222" s="28" t="s">
        <v>109</v>
      </c>
      <c r="B222" s="29"/>
      <c r="C222" s="29"/>
      <c r="D222" s="29"/>
      <c r="E222" s="29"/>
      <c r="F222" s="29"/>
      <c r="G222" s="29"/>
      <c r="H222" s="29"/>
      <c r="I222" s="29">
        <v>0</v>
      </c>
    </row>
    <row r="223" spans="1:9" ht="15" thickBot="1" x14ac:dyDescent="0.35">
      <c r="A223" s="31" t="s">
        <v>106</v>
      </c>
      <c r="B223" s="35">
        <v>0.14000000000000001</v>
      </c>
      <c r="C223" s="35">
        <v>0.12</v>
      </c>
      <c r="D223" s="35">
        <v>0.08</v>
      </c>
      <c r="E223" s="35">
        <v>0.05</v>
      </c>
      <c r="F223" s="35">
        <v>-0.02</v>
      </c>
      <c r="G223" s="35">
        <v>-0.02</v>
      </c>
      <c r="H223" s="35">
        <v>0.17</v>
      </c>
      <c r="I223" s="35">
        <v>0.06</v>
      </c>
    </row>
    <row r="22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0"/>
  <sheetViews>
    <sheetView tabSelected="1" workbookViewId="0">
      <selection activeCell="J12" sqref="J12"/>
    </sheetView>
  </sheetViews>
  <sheetFormatPr defaultRowHeight="14.4" x14ac:dyDescent="0.3"/>
  <cols>
    <col min="1" max="1" width="48.6640625" customWidth="1"/>
    <col min="2" max="15" width="11.664062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8">
        <f>+I1+1</f>
        <v>2023</v>
      </c>
      <c r="L1" s="38">
        <f t="shared" ref="L1:O1" si="1">+K1+1</f>
        <v>2024</v>
      </c>
      <c r="M1" s="38">
        <f t="shared" si="1"/>
        <v>2025</v>
      </c>
      <c r="N1" s="38">
        <f t="shared" si="1"/>
        <v>2026</v>
      </c>
      <c r="O1" s="38">
        <f t="shared" si="1"/>
        <v>2027</v>
      </c>
    </row>
    <row r="2" spans="1:15" x14ac:dyDescent="0.3">
      <c r="A2" s="39" t="s">
        <v>129</v>
      </c>
      <c r="B2" s="39"/>
      <c r="C2" s="39"/>
      <c r="D2" s="39"/>
      <c r="E2" s="39"/>
      <c r="F2" s="39"/>
      <c r="G2" s="39"/>
      <c r="H2" s="39"/>
      <c r="I2" s="39"/>
      <c r="J2" s="39"/>
      <c r="K2" s="38"/>
      <c r="L2" s="38"/>
      <c r="M2" s="38"/>
      <c r="N2" s="38"/>
      <c r="O2" s="38"/>
    </row>
    <row r="3" spans="1:15" x14ac:dyDescent="0.3">
      <c r="A3" s="40" t="s">
        <v>140</v>
      </c>
      <c r="B3" s="3">
        <f>B18+B45</f>
        <v>13740</v>
      </c>
      <c r="C3" s="3">
        <f t="shared" ref="C3:I3" si="2">C18+C45</f>
        <v>14764</v>
      </c>
      <c r="D3" s="3">
        <f t="shared" si="2"/>
        <v>20389</v>
      </c>
      <c r="E3" s="3">
        <f t="shared" si="2"/>
        <v>21162</v>
      </c>
      <c r="F3" s="3">
        <f t="shared" si="2"/>
        <v>22508</v>
      </c>
      <c r="G3" s="3">
        <f t="shared" si="2"/>
        <v>20992</v>
      </c>
      <c r="H3" s="3">
        <f t="shared" si="2"/>
        <v>25661</v>
      </c>
      <c r="I3" s="3">
        <f t="shared" si="2"/>
        <v>27971</v>
      </c>
      <c r="J3" s="3" t="s">
        <v>157</v>
      </c>
      <c r="K3" t="s">
        <v>155</v>
      </c>
    </row>
    <row r="4" spans="1:15" x14ac:dyDescent="0.3">
      <c r="A4" s="41" t="s">
        <v>130</v>
      </c>
      <c r="B4" s="46" t="str">
        <f>+IFERROR(B3/A3-1,"nm")</f>
        <v>nm</v>
      </c>
      <c r="C4" s="46">
        <f t="shared" ref="C4:I4" si="3">+IFERROR(C3/B3-1,"nm")</f>
        <v>7.4526928675400228E-2</v>
      </c>
      <c r="D4" s="46">
        <f t="shared" si="3"/>
        <v>0.38099431048496335</v>
      </c>
      <c r="E4" s="46">
        <f t="shared" si="3"/>
        <v>3.7912599931335444E-2</v>
      </c>
      <c r="F4" s="46">
        <f t="shared" si="3"/>
        <v>6.3604574236839628E-2</v>
      </c>
      <c r="G4" s="46">
        <f t="shared" si="3"/>
        <v>-6.7353829749422389E-2</v>
      </c>
      <c r="H4" s="46">
        <f t="shared" si="3"/>
        <v>0.22241806402439024</v>
      </c>
      <c r="I4" s="46">
        <f t="shared" si="3"/>
        <v>9.0019874517750731E-2</v>
      </c>
      <c r="J4" s="46"/>
    </row>
    <row r="5" spans="1:15" x14ac:dyDescent="0.3">
      <c r="A5" s="40" t="s">
        <v>131</v>
      </c>
      <c r="B5">
        <f>B11+B8</f>
        <v>3766</v>
      </c>
      <c r="C5">
        <f t="shared" ref="C5:H5" si="4">C11+C8</f>
        <v>3981</v>
      </c>
      <c r="D5">
        <f t="shared" si="4"/>
        <v>5628</v>
      </c>
      <c r="E5">
        <f t="shared" si="4"/>
        <v>5463</v>
      </c>
      <c r="F5">
        <f t="shared" si="4"/>
        <v>6180</v>
      </c>
      <c r="G5">
        <f t="shared" si="4"/>
        <v>4720</v>
      </c>
      <c r="H5">
        <f t="shared" si="4"/>
        <v>7790</v>
      </c>
      <c r="I5">
        <f>I11+I8</f>
        <v>8665</v>
      </c>
    </row>
    <row r="6" spans="1:15" x14ac:dyDescent="0.3">
      <c r="A6" s="41" t="s">
        <v>130</v>
      </c>
      <c r="B6" s="46" t="str">
        <f>+IFERROR(B5/A5-1,"nm")</f>
        <v>nm</v>
      </c>
      <c r="C6" s="46">
        <f t="shared" ref="C6:I6" si="5">+IFERROR(C5/B5-1,"nm")</f>
        <v>5.7089750398300554E-2</v>
      </c>
      <c r="D6" s="46">
        <f t="shared" si="5"/>
        <v>0.41371514694800293</v>
      </c>
      <c r="E6" s="46">
        <f t="shared" si="5"/>
        <v>-2.9317697228145034E-2</v>
      </c>
      <c r="F6" s="46">
        <f t="shared" si="5"/>
        <v>0.13124656781987909</v>
      </c>
      <c r="G6" s="46">
        <f t="shared" si="5"/>
        <v>-0.2362459546925566</v>
      </c>
      <c r="H6" s="46">
        <f t="shared" si="5"/>
        <v>0.65042372881355925</v>
      </c>
      <c r="I6" s="46">
        <f t="shared" si="5"/>
        <v>0.11232349165596922</v>
      </c>
      <c r="J6" s="46"/>
    </row>
    <row r="7" spans="1:15" x14ac:dyDescent="0.3">
      <c r="A7" s="41" t="s">
        <v>132</v>
      </c>
      <c r="B7" s="46">
        <f t="shared" ref="B7:H7" si="6">+IFERROR(B5/B$18,"nm")</f>
        <v>0.27409024745269289</v>
      </c>
      <c r="C7" s="46">
        <f>+IFERROR(C5/C$18,"nm")</f>
        <v>0.26964237334055813</v>
      </c>
      <c r="D7" s="46">
        <f t="shared" si="6"/>
        <v>0.36987381703470029</v>
      </c>
      <c r="E7" s="46">
        <f t="shared" si="6"/>
        <v>0.36775496465836421</v>
      </c>
      <c r="F7" s="46">
        <f t="shared" si="6"/>
        <v>0.38863036096088543</v>
      </c>
      <c r="G7" s="46">
        <f t="shared" si="6"/>
        <v>0.32587682960508146</v>
      </c>
      <c r="H7" s="46">
        <f t="shared" si="6"/>
        <v>0.45346062052505964</v>
      </c>
      <c r="I7" s="46">
        <f>+IFERROR(I5/I$18,"nm")</f>
        <v>0.47212989701956082</v>
      </c>
      <c r="J7" s="46"/>
    </row>
    <row r="8" spans="1:15" x14ac:dyDescent="0.3">
      <c r="A8" s="40" t="s">
        <v>133</v>
      </c>
      <c r="B8" s="51">
        <f>B35+B62</f>
        <v>121</v>
      </c>
      <c r="C8" s="51">
        <f t="shared" ref="C8:I8" si="7">C35+C62</f>
        <v>218</v>
      </c>
      <c r="D8" s="51">
        <f t="shared" si="7"/>
        <v>246</v>
      </c>
      <c r="E8" s="51">
        <f t="shared" si="7"/>
        <v>276</v>
      </c>
      <c r="F8" s="51">
        <f t="shared" si="7"/>
        <v>260</v>
      </c>
      <c r="G8" s="51">
        <f t="shared" si="7"/>
        <v>280</v>
      </c>
      <c r="H8" s="51">
        <f t="shared" si="7"/>
        <v>266</v>
      </c>
      <c r="I8" s="51">
        <f t="shared" si="7"/>
        <v>258</v>
      </c>
      <c r="J8" s="51"/>
      <c r="K8" t="s">
        <v>155</v>
      </c>
    </row>
    <row r="9" spans="1:15" x14ac:dyDescent="0.3">
      <c r="A9" s="41" t="s">
        <v>130</v>
      </c>
      <c r="B9" s="46" t="str">
        <f>+IFERROR(B8/A8-1,"nm")</f>
        <v>nm</v>
      </c>
      <c r="C9" s="46">
        <f t="shared" ref="C9:I9" si="8">+IFERROR(C8/B8-1,"nm")</f>
        <v>0.80165289256198347</v>
      </c>
      <c r="D9" s="46">
        <f t="shared" si="8"/>
        <v>0.12844036697247696</v>
      </c>
      <c r="E9" s="46">
        <f t="shared" si="8"/>
        <v>0.12195121951219523</v>
      </c>
      <c r="F9" s="46">
        <f t="shared" si="8"/>
        <v>-5.7971014492753659E-2</v>
      </c>
      <c r="G9" s="46">
        <f t="shared" si="8"/>
        <v>7.6923076923076872E-2</v>
      </c>
      <c r="H9" s="46">
        <f t="shared" si="8"/>
        <v>-5.0000000000000044E-2</v>
      </c>
      <c r="I9" s="46">
        <f t="shared" si="8"/>
        <v>-3.007518796992481E-2</v>
      </c>
      <c r="J9" s="46"/>
    </row>
    <row r="10" spans="1:15" x14ac:dyDescent="0.3">
      <c r="A10" s="41" t="s">
        <v>134</v>
      </c>
      <c r="B10" s="46">
        <f>+IFERROR(B8/B$3,"nm")</f>
        <v>8.8064046579330417E-3</v>
      </c>
      <c r="C10" s="46">
        <f t="shared" ref="C10:I10" si="9">+IFERROR(C8/C$3,"nm")</f>
        <v>1.4765646166350583E-2</v>
      </c>
      <c r="D10" s="46">
        <f t="shared" si="9"/>
        <v>1.2065329344254255E-2</v>
      </c>
      <c r="E10" s="46">
        <f t="shared" si="9"/>
        <v>1.304224553444854E-2</v>
      </c>
      <c r="F10" s="46">
        <f t="shared" si="9"/>
        <v>1.1551448373911498E-2</v>
      </c>
      <c r="G10" s="46">
        <f t="shared" si="9"/>
        <v>1.3338414634146341E-2</v>
      </c>
      <c r="H10" s="46">
        <f t="shared" si="9"/>
        <v>1.0365924944468259E-2</v>
      </c>
      <c r="I10" s="46">
        <f t="shared" si="9"/>
        <v>9.223838976082371E-3</v>
      </c>
      <c r="J10" s="46"/>
    </row>
    <row r="11" spans="1:15" x14ac:dyDescent="0.3">
      <c r="A11" s="40" t="s">
        <v>135</v>
      </c>
      <c r="B11" s="51">
        <f>B38+B65</f>
        <v>3645</v>
      </c>
      <c r="C11" s="51">
        <f t="shared" ref="C11:I11" si="10">C38+C65</f>
        <v>3763</v>
      </c>
      <c r="D11" s="51">
        <f t="shared" si="10"/>
        <v>5382</v>
      </c>
      <c r="E11" s="51">
        <f t="shared" si="10"/>
        <v>5187</v>
      </c>
      <c r="F11" s="51">
        <f t="shared" si="10"/>
        <v>5920</v>
      </c>
      <c r="G11" s="51">
        <f t="shared" si="10"/>
        <v>4440</v>
      </c>
      <c r="H11" s="51">
        <f t="shared" si="10"/>
        <v>7524</v>
      </c>
      <c r="I11" s="51">
        <f t="shared" si="10"/>
        <v>8407</v>
      </c>
      <c r="J11" s="51"/>
      <c r="K11" t="s">
        <v>155</v>
      </c>
    </row>
    <row r="12" spans="1:15" x14ac:dyDescent="0.3">
      <c r="A12" s="41" t="s">
        <v>130</v>
      </c>
      <c r="B12" s="46" t="str">
        <f>+IFERROR(B11/A11-1,"nm")</f>
        <v>nm</v>
      </c>
      <c r="C12" s="46">
        <f t="shared" ref="C12:I12" si="11">+IFERROR(C11/B11-1,"nm")</f>
        <v>3.2373113854595292E-2</v>
      </c>
      <c r="D12" s="46">
        <f t="shared" si="11"/>
        <v>0.43024182832846125</v>
      </c>
      <c r="E12" s="46">
        <f t="shared" si="11"/>
        <v>-3.6231884057971064E-2</v>
      </c>
      <c r="F12" s="46">
        <f t="shared" si="11"/>
        <v>0.14131482552535179</v>
      </c>
      <c r="G12" s="46">
        <f t="shared" si="11"/>
        <v>-0.25</v>
      </c>
      <c r="H12" s="46">
        <f t="shared" si="11"/>
        <v>0.69459459459459461</v>
      </c>
      <c r="I12" s="46">
        <f t="shared" si="11"/>
        <v>0.11735778841041999</v>
      </c>
      <c r="J12" s="46"/>
    </row>
    <row r="13" spans="1:15" x14ac:dyDescent="0.3">
      <c r="A13" s="41" t="s">
        <v>132</v>
      </c>
      <c r="B13" s="46">
        <f t="shared" ref="B13:H13" si="12">+IFERROR(B11/B$18,"nm")</f>
        <v>0.26528384279475981</v>
      </c>
      <c r="C13" s="46">
        <f>+IFERROR(C11/C$18,"nm")</f>
        <v>0.25487672717420751</v>
      </c>
      <c r="D13" s="46">
        <f t="shared" si="12"/>
        <v>0.35370662460567825</v>
      </c>
      <c r="E13" s="46">
        <f t="shared" si="12"/>
        <v>0.34917536183103332</v>
      </c>
      <c r="F13" s="46">
        <f t="shared" si="12"/>
        <v>0.37228021632499059</v>
      </c>
      <c r="G13" s="46">
        <f t="shared" si="12"/>
        <v>0.30654515327257664</v>
      </c>
      <c r="H13" s="46">
        <f t="shared" si="12"/>
        <v>0.4379765993363991</v>
      </c>
      <c r="I13" s="46">
        <f>+IFERROR(I11/I$18,"nm")</f>
        <v>0.45807224976843025</v>
      </c>
      <c r="J13" s="46"/>
    </row>
    <row r="14" spans="1:15" ht="15" thickBot="1" x14ac:dyDescent="0.35">
      <c r="A14" s="40" t="s">
        <v>136</v>
      </c>
      <c r="B14" s="7">
        <v>963</v>
      </c>
      <c r="C14" s="7">
        <v>1143</v>
      </c>
      <c r="D14" s="7">
        <v>1105</v>
      </c>
      <c r="E14" s="7">
        <v>1028</v>
      </c>
      <c r="F14" s="7">
        <v>1119</v>
      </c>
      <c r="G14" s="7">
        <v>1086</v>
      </c>
      <c r="H14" s="7">
        <v>695</v>
      </c>
      <c r="I14" s="7">
        <v>758</v>
      </c>
      <c r="J14" s="40" t="s">
        <v>159</v>
      </c>
    </row>
    <row r="15" spans="1:15" ht="15" thickTop="1" x14ac:dyDescent="0.3">
      <c r="A15" s="41" t="s">
        <v>130</v>
      </c>
      <c r="B15" s="46" t="str">
        <f>+IFERROR(B14/A14-1,"nm")</f>
        <v>nm</v>
      </c>
      <c r="C15" s="46">
        <f t="shared" ref="C15:I15" si="13">+IFERROR(C14/B14-1,"nm")</f>
        <v>0.18691588785046731</v>
      </c>
      <c r="D15" s="46">
        <f t="shared" si="13"/>
        <v>-3.3245844269466307E-2</v>
      </c>
      <c r="E15" s="46">
        <f t="shared" si="13"/>
        <v>-6.9683257918552011E-2</v>
      </c>
      <c r="F15" s="46">
        <f t="shared" si="13"/>
        <v>8.8521400778210024E-2</v>
      </c>
      <c r="G15" s="46">
        <f t="shared" si="13"/>
        <v>-2.9490616621983934E-2</v>
      </c>
      <c r="H15" s="46">
        <f t="shared" si="13"/>
        <v>-0.36003683241252304</v>
      </c>
      <c r="I15" s="46">
        <f t="shared" si="13"/>
        <v>9.0647482014388547E-2</v>
      </c>
      <c r="J15" s="46"/>
    </row>
    <row r="16" spans="1:15" x14ac:dyDescent="0.3">
      <c r="A16" s="41" t="s">
        <v>134</v>
      </c>
      <c r="B16" s="46">
        <f>+IFERROR(B14/B$3,"nm")</f>
        <v>7.0087336244541484E-2</v>
      </c>
      <c r="C16" s="46">
        <f t="shared" ref="C16:I16" si="14">+IFERROR(C14/C$3,"nm")</f>
        <v>7.7418043890544574E-2</v>
      </c>
      <c r="D16" s="46">
        <f t="shared" si="14"/>
        <v>5.4195889940654274E-2</v>
      </c>
      <c r="E16" s="46">
        <f t="shared" si="14"/>
        <v>4.8577639164540214E-2</v>
      </c>
      <c r="F16" s="46">
        <f t="shared" si="14"/>
        <v>4.971565665541141E-2</v>
      </c>
      <c r="G16" s="46">
        <f t="shared" si="14"/>
        <v>5.1733993902439025E-2</v>
      </c>
      <c r="H16" s="46">
        <f t="shared" si="14"/>
        <v>2.7083901640621955E-2</v>
      </c>
      <c r="I16" s="46">
        <f t="shared" si="14"/>
        <v>2.7099495906474563E-2</v>
      </c>
      <c r="J16" s="46"/>
    </row>
    <row r="17" spans="1:15" x14ac:dyDescent="0.3">
      <c r="A17" s="42" t="str">
        <f>+Historicals!A107</f>
        <v>North America</v>
      </c>
      <c r="B17" s="42"/>
      <c r="C17" s="42"/>
      <c r="D17" s="42"/>
      <c r="E17" s="42"/>
      <c r="F17" s="42"/>
      <c r="G17" s="42"/>
      <c r="H17" s="42"/>
      <c r="I17" s="42"/>
      <c r="J17" s="42" t="s">
        <v>158</v>
      </c>
      <c r="K17" s="38"/>
      <c r="L17" s="38"/>
      <c r="M17" s="38"/>
      <c r="N17" s="38"/>
      <c r="O17" s="38"/>
    </row>
    <row r="18" spans="1:15" x14ac:dyDescent="0.3">
      <c r="A18" s="9" t="s">
        <v>137</v>
      </c>
      <c r="B18" s="9">
        <f>B28+B24+B20</f>
        <v>13740</v>
      </c>
      <c r="C18" s="9">
        <f t="shared" ref="C18:I18" si="15">C28+C24+C20</f>
        <v>14764</v>
      </c>
      <c r="D18" s="9">
        <f t="shared" si="15"/>
        <v>15216</v>
      </c>
      <c r="E18" s="9">
        <f t="shared" si="15"/>
        <v>14855</v>
      </c>
      <c r="F18" s="9">
        <f t="shared" si="15"/>
        <v>15902</v>
      </c>
      <c r="G18" s="9">
        <f t="shared" si="15"/>
        <v>14484</v>
      </c>
      <c r="H18" s="9">
        <f t="shared" si="15"/>
        <v>17179</v>
      </c>
      <c r="I18" s="9">
        <f t="shared" si="15"/>
        <v>18353</v>
      </c>
      <c r="J18" s="9"/>
      <c r="K18" t="s">
        <v>156</v>
      </c>
    </row>
    <row r="19" spans="1:15" x14ac:dyDescent="0.3">
      <c r="A19" s="43" t="s">
        <v>130</v>
      </c>
      <c r="B19" s="46" t="str">
        <f t="shared" ref="B19:H19" si="16">+IFERROR(B18/A18-1,"nm")</f>
        <v>nm</v>
      </c>
      <c r="C19" s="46">
        <f t="shared" si="16"/>
        <v>7.4526928675400228E-2</v>
      </c>
      <c r="D19" s="46">
        <f t="shared" si="16"/>
        <v>3.0615009482525046E-2</v>
      </c>
      <c r="E19" s="46">
        <f t="shared" si="16"/>
        <v>-2.372502628811779E-2</v>
      </c>
      <c r="F19" s="46">
        <f t="shared" si="16"/>
        <v>7.0481319421070276E-2</v>
      </c>
      <c r="G19" s="46">
        <f t="shared" si="16"/>
        <v>-8.9171173437303519E-2</v>
      </c>
      <c r="H19" s="46">
        <f t="shared" si="16"/>
        <v>0.18606738470035911</v>
      </c>
      <c r="I19" s="46">
        <f>+IFERROR(I18/H18-1,"nm")</f>
        <v>6.8339251411607238E-2</v>
      </c>
      <c r="J19" s="46"/>
    </row>
    <row r="20" spans="1:15" x14ac:dyDescent="0.3">
      <c r="A20" s="44"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row>
    <row r="21" spans="1:15" x14ac:dyDescent="0.3">
      <c r="A21" s="43" t="s">
        <v>130</v>
      </c>
      <c r="B21" s="46" t="str">
        <f t="shared" ref="B21" si="17">+IFERROR(B20/A20-1,"nm")</f>
        <v>nm</v>
      </c>
      <c r="C21" s="46">
        <f t="shared" ref="C21" si="18">+IFERROR(C20/B20-1,"nm")</f>
        <v>9.3228309428638578E-2</v>
      </c>
      <c r="D21" s="46">
        <f t="shared" ref="D21" si="19">+IFERROR(D20/C20-1,"nm")</f>
        <v>4.1402301322722934E-2</v>
      </c>
      <c r="E21" s="46">
        <f t="shared" ref="E21" si="20">+IFERROR(E20/D20-1,"nm")</f>
        <v>-3.7381247418422192E-2</v>
      </c>
      <c r="F21" s="46">
        <f t="shared" ref="F21" si="21">+IFERROR(F20/E20-1,"nm")</f>
        <v>7.755846384895948E-2</v>
      </c>
      <c r="G21" s="46">
        <f t="shared" ref="G21" si="22">+IFERROR(G20/F20-1,"nm")</f>
        <v>-7.1279243404678949E-2</v>
      </c>
      <c r="H21" s="46">
        <f t="shared" ref="H21" si="23">+IFERROR(H20/G20-1,"nm")</f>
        <v>0.24815092721620746</v>
      </c>
      <c r="I21" s="46">
        <f>+IFERROR(I20/H20-1,"nm")</f>
        <v>5.0154586052902683E-2</v>
      </c>
      <c r="J21" s="46"/>
    </row>
    <row r="22" spans="1:15" x14ac:dyDescent="0.3">
      <c r="A22" s="43" t="s">
        <v>138</v>
      </c>
      <c r="B22" s="46">
        <f>+Historicals!B200</f>
        <v>0.14000000000000001</v>
      </c>
      <c r="C22" s="46">
        <f>+Historicals!C200</f>
        <v>0.1</v>
      </c>
      <c r="D22" s="46">
        <f>+Historicals!D200</f>
        <v>0.04</v>
      </c>
      <c r="E22" s="46">
        <f>+Historicals!E200</f>
        <v>-0.04</v>
      </c>
      <c r="F22" s="46">
        <f>+Historicals!F200</f>
        <v>0.08</v>
      </c>
      <c r="G22" s="46">
        <f>+Historicals!G200</f>
        <v>-7.0000000000000007E-2</v>
      </c>
      <c r="H22" s="46">
        <f>+Historicals!H200</f>
        <v>0.25</v>
      </c>
      <c r="I22" s="46">
        <f>+Historicals!I200</f>
        <v>0.05</v>
      </c>
      <c r="J22" s="46"/>
    </row>
    <row r="23" spans="1:15" x14ac:dyDescent="0.3">
      <c r="A23" s="43" t="s">
        <v>139</v>
      </c>
      <c r="B23" s="46" t="str">
        <f t="shared" ref="B23:H23" si="24">+IFERROR(B21-B22,"nm")</f>
        <v>nm</v>
      </c>
      <c r="C23" s="46">
        <f t="shared" si="24"/>
        <v>-6.7716905713614273E-3</v>
      </c>
      <c r="D23" s="46">
        <f t="shared" si="24"/>
        <v>1.4023013227229333E-3</v>
      </c>
      <c r="E23" s="46">
        <f t="shared" si="24"/>
        <v>2.6187525815778087E-3</v>
      </c>
      <c r="F23" s="46">
        <f t="shared" si="24"/>
        <v>-2.4415361510405215E-3</v>
      </c>
      <c r="G23" s="46">
        <f t="shared" si="24"/>
        <v>-1.2792434046789425E-3</v>
      </c>
      <c r="H23" s="46">
        <f t="shared" si="24"/>
        <v>-1.849072783792538E-3</v>
      </c>
      <c r="I23" s="46">
        <f>+IFERROR(I21-I22,"nm")</f>
        <v>1.5458605290268046E-4</v>
      </c>
      <c r="J23" s="46"/>
    </row>
    <row r="24" spans="1:15" x14ac:dyDescent="0.3">
      <c r="A24" s="44"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row>
    <row r="25" spans="1:15" x14ac:dyDescent="0.3">
      <c r="A25" s="43" t="s">
        <v>130</v>
      </c>
      <c r="B25" s="46" t="str">
        <f t="shared" ref="B25" si="25">+IFERROR(B24/A24-1,"nm")</f>
        <v>nm</v>
      </c>
      <c r="C25" s="46">
        <f t="shared" ref="C25" si="26">+IFERROR(C24/B24-1,"nm")</f>
        <v>7.6190476190476142E-2</v>
      </c>
      <c r="D25" s="46">
        <f t="shared" ref="D25" si="27">+IFERROR(D24/C24-1,"nm")</f>
        <v>2.9498525073746285E-2</v>
      </c>
      <c r="E25" s="46">
        <f t="shared" ref="E25" si="28">+IFERROR(E24/D24-1,"nm")</f>
        <v>1.0642652476463343E-2</v>
      </c>
      <c r="F25" s="46">
        <f t="shared" ref="F25" si="29">+IFERROR(F24/E24-1,"nm")</f>
        <v>6.5208586472256025E-2</v>
      </c>
      <c r="G25" s="46">
        <f t="shared" ref="G25" si="30">+IFERROR(G24/F24-1,"nm")</f>
        <v>-0.11806083650190113</v>
      </c>
      <c r="H25" s="46">
        <f t="shared" ref="H25" si="31">+IFERROR(H24/G24-1,"nm")</f>
        <v>8.3854278939426541E-2</v>
      </c>
      <c r="I25" s="46">
        <f>+IFERROR(I24/H24-1,"nm")</f>
        <v>9.2283214001591007E-2</v>
      </c>
      <c r="J25" s="46"/>
    </row>
    <row r="26" spans="1:15" x14ac:dyDescent="0.3">
      <c r="A26" s="43" t="s">
        <v>138</v>
      </c>
      <c r="B26" s="29">
        <v>0.12</v>
      </c>
      <c r="C26" s="29">
        <v>0.08</v>
      </c>
      <c r="D26" s="29">
        <v>0.03</v>
      </c>
      <c r="E26" s="29">
        <v>0.01</v>
      </c>
      <c r="F26" s="29">
        <v>7.0000000000000007E-2</v>
      </c>
      <c r="G26" s="29">
        <v>-0.12</v>
      </c>
      <c r="H26" s="29">
        <v>0.08</v>
      </c>
      <c r="I26" s="29">
        <v>0.09</v>
      </c>
      <c r="J26" s="29"/>
    </row>
    <row r="27" spans="1:15" x14ac:dyDescent="0.3">
      <c r="A27" s="43" t="s">
        <v>139</v>
      </c>
      <c r="B27" s="46" t="str">
        <f t="shared" ref="B27" si="32">+IFERROR(B25-B26,"nm")</f>
        <v>nm</v>
      </c>
      <c r="C27" s="46">
        <f t="shared" ref="C27" si="33">+IFERROR(C25-C26,"nm")</f>
        <v>-3.8095238095238598E-3</v>
      </c>
      <c r="D27" s="46">
        <f t="shared" ref="D27" si="34">+IFERROR(D25-D26,"nm")</f>
        <v>-5.0147492625371437E-4</v>
      </c>
      <c r="E27" s="46">
        <f t="shared" ref="E27" si="35">+IFERROR(E25-E26,"nm")</f>
        <v>6.4265247646334324E-4</v>
      </c>
      <c r="F27" s="46">
        <f t="shared" ref="F27" si="36">+IFERROR(F25-F26,"nm")</f>
        <v>-4.7914135277439818E-3</v>
      </c>
      <c r="G27" s="46">
        <f t="shared" ref="G27" si="37">+IFERROR(G25-G26,"nm")</f>
        <v>1.9391634980988615E-3</v>
      </c>
      <c r="H27" s="46">
        <f t="shared" ref="H27" si="38">+IFERROR(H25-H26,"nm")</f>
        <v>3.8542789394265392E-3</v>
      </c>
      <c r="I27" s="46">
        <f>+IFERROR(I25-I26,"nm")</f>
        <v>2.2832140015910107E-3</v>
      </c>
      <c r="J27" s="46"/>
    </row>
    <row r="28" spans="1:15" x14ac:dyDescent="0.3">
      <c r="A28" s="44"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row>
    <row r="29" spans="1:15" x14ac:dyDescent="0.3">
      <c r="A29" s="43" t="s">
        <v>130</v>
      </c>
      <c r="B29" s="46" t="str">
        <f t="shared" ref="B29" si="39">+IFERROR(B28/A28-1,"nm")</f>
        <v>nm</v>
      </c>
      <c r="C29" s="46">
        <f t="shared" ref="C29" si="40">+IFERROR(C28/B28-1,"nm")</f>
        <v>-0.12742718446601942</v>
      </c>
      <c r="D29" s="46">
        <f t="shared" ref="D29" si="41">+IFERROR(D28/C28-1,"nm")</f>
        <v>-0.10152990264255912</v>
      </c>
      <c r="E29" s="46">
        <f t="shared" ref="E29" si="42">+IFERROR(E28/D28-1,"nm")</f>
        <v>-7.8947368421052655E-2</v>
      </c>
      <c r="F29" s="46">
        <f t="shared" ref="F29" si="43">+IFERROR(F28/E28-1,"nm")</f>
        <v>3.3613445378151141E-3</v>
      </c>
      <c r="G29" s="46">
        <f t="shared" ref="G29" si="44">+IFERROR(G28/F28-1,"nm")</f>
        <v>-0.13567839195979903</v>
      </c>
      <c r="H29" s="46">
        <f t="shared" ref="H29" si="45">+IFERROR(H28/G28-1,"nm")</f>
        <v>-1.744186046511631E-2</v>
      </c>
      <c r="I29" s="46">
        <f>+IFERROR(I28/H28-1,"nm")</f>
        <v>0.24852071005917153</v>
      </c>
      <c r="J29" s="46"/>
    </row>
    <row r="30" spans="1:15" x14ac:dyDescent="0.3">
      <c r="A30" s="43" t="s">
        <v>138</v>
      </c>
      <c r="B30" s="46">
        <f>+Historicals!B202</f>
        <v>-0.05</v>
      </c>
      <c r="C30" s="46">
        <f>+Historicals!C202</f>
        <v>-0.13</v>
      </c>
      <c r="D30" s="46">
        <f>+Historicals!D202</f>
        <v>-0.1</v>
      </c>
      <c r="E30" s="46">
        <f>+Historicals!E202</f>
        <v>-0.08</v>
      </c>
      <c r="F30" s="46">
        <f>+Historicals!F202</f>
        <v>0</v>
      </c>
      <c r="G30" s="46">
        <f>+Historicals!G202</f>
        <v>0.14000000000000001</v>
      </c>
      <c r="H30" s="46">
        <f>+Historicals!H202</f>
        <v>-0.02</v>
      </c>
      <c r="I30" s="46">
        <f>+Historicals!I202</f>
        <v>0.25</v>
      </c>
      <c r="J30" s="46"/>
    </row>
    <row r="31" spans="1:15" x14ac:dyDescent="0.3">
      <c r="A31" s="43" t="s">
        <v>139</v>
      </c>
      <c r="B31" s="46" t="str">
        <f t="shared" ref="B31" si="46">+IFERROR(B29-B30,"nm")</f>
        <v>nm</v>
      </c>
      <c r="C31" s="46">
        <f>+IFERROR(C29-C30,"nm")</f>
        <v>2.572815533980588E-3</v>
      </c>
      <c r="D31" s="46">
        <f t="shared" ref="D31" si="47">+IFERROR(D29-D30,"nm")</f>
        <v>-1.5299026425591167E-3</v>
      </c>
      <c r="E31" s="46">
        <f t="shared" ref="E31" si="48">+IFERROR(E29-E30,"nm")</f>
        <v>1.0526315789473467E-3</v>
      </c>
      <c r="F31" s="46">
        <f t="shared" ref="F31" si="49">+IFERROR(F29-F30,"nm")</f>
        <v>3.3613445378151141E-3</v>
      </c>
      <c r="G31" s="46">
        <f t="shared" ref="G31" si="50">+IFERROR(G29-G30,"nm")</f>
        <v>-0.27567839195979904</v>
      </c>
      <c r="H31" s="46">
        <f t="shared" ref="H31" si="51">+IFERROR(H29-H30,"nm")</f>
        <v>2.5581395348836904E-3</v>
      </c>
      <c r="I31" s="46">
        <f>+IFERROR(I29-I30,"nm")</f>
        <v>-1.4792899408284654E-3</v>
      </c>
      <c r="J31" s="46"/>
    </row>
    <row r="32" spans="1:15" x14ac:dyDescent="0.3">
      <c r="A32" s="9" t="s">
        <v>131</v>
      </c>
      <c r="B32" s="47">
        <f>+B38+B35</f>
        <v>3766</v>
      </c>
      <c r="C32" s="47">
        <f t="shared" ref="C32:H32" si="52">+C38+C35</f>
        <v>3896</v>
      </c>
      <c r="D32" s="47">
        <f>+D38+D35</f>
        <v>4015</v>
      </c>
      <c r="E32" s="47">
        <f t="shared" si="52"/>
        <v>3760</v>
      </c>
      <c r="F32" s="47">
        <f t="shared" si="52"/>
        <v>4074</v>
      </c>
      <c r="G32" s="47">
        <f t="shared" si="52"/>
        <v>3047</v>
      </c>
      <c r="H32" s="47">
        <f t="shared" si="52"/>
        <v>5219</v>
      </c>
      <c r="I32" s="47">
        <f>+I38+I35</f>
        <v>5238</v>
      </c>
      <c r="J32" s="47"/>
    </row>
    <row r="33" spans="1:15" x14ac:dyDescent="0.3">
      <c r="A33" s="45" t="s">
        <v>130</v>
      </c>
      <c r="B33" s="46" t="str">
        <f t="shared" ref="B33" si="53">+IFERROR(B32/A32-1,"nm")</f>
        <v>nm</v>
      </c>
      <c r="C33" s="46">
        <f t="shared" ref="C33" si="54">+IFERROR(C32/B32-1,"nm")</f>
        <v>3.4519383961763239E-2</v>
      </c>
      <c r="D33" s="46">
        <f t="shared" ref="D33" si="55">+IFERROR(D32/C32-1,"nm")</f>
        <v>3.0544147843942548E-2</v>
      </c>
      <c r="E33" s="46">
        <f t="shared" ref="E33" si="56">+IFERROR(E32/D32-1,"nm")</f>
        <v>-6.3511830635118338E-2</v>
      </c>
      <c r="F33" s="46">
        <f t="shared" ref="F33" si="57">+IFERROR(F32/E32-1,"nm")</f>
        <v>8.3510638297872308E-2</v>
      </c>
      <c r="G33" s="46">
        <f t="shared" ref="G33" si="58">+IFERROR(G32/F32-1,"nm")</f>
        <v>-0.25208640157093765</v>
      </c>
      <c r="H33" s="46">
        <f t="shared" ref="H33" si="59">+IFERROR(H32/G32-1,"nm")</f>
        <v>0.71283229405973092</v>
      </c>
      <c r="I33" s="46">
        <f>+IFERROR(I32/H32-1,"nm")</f>
        <v>3.6405441655489312E-3</v>
      </c>
      <c r="J33" s="46"/>
    </row>
    <row r="34" spans="1:15" x14ac:dyDescent="0.3">
      <c r="A34" s="45" t="s">
        <v>132</v>
      </c>
      <c r="B34" s="46">
        <f>+IFERROR(B32/B$18,"nm")</f>
        <v>0.27409024745269289</v>
      </c>
      <c r="C34" s="46">
        <f t="shared" ref="C34:H34" si="60">+IFERROR(C32/C$18,"nm")</f>
        <v>0.26388512598211866</v>
      </c>
      <c r="D34" s="46">
        <f t="shared" si="60"/>
        <v>0.26386698212407994</v>
      </c>
      <c r="E34" s="46">
        <f t="shared" si="60"/>
        <v>0.25311342982160889</v>
      </c>
      <c r="F34" s="46">
        <f t="shared" si="60"/>
        <v>0.25619418941013711</v>
      </c>
      <c r="G34" s="46">
        <f t="shared" si="60"/>
        <v>0.2103700635183651</v>
      </c>
      <c r="H34" s="46">
        <f t="shared" si="60"/>
        <v>0.30380115256999823</v>
      </c>
      <c r="I34" s="46">
        <f>+IFERROR(I32/I$18,"nm")</f>
        <v>0.28540293140086087</v>
      </c>
      <c r="J34" s="46"/>
    </row>
    <row r="35" spans="1:15" x14ac:dyDescent="0.3">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c r="J35" s="9"/>
    </row>
    <row r="36" spans="1:15" x14ac:dyDescent="0.3">
      <c r="A36" s="45" t="s">
        <v>130</v>
      </c>
      <c r="B36" s="46" t="str">
        <f>+IFERROR(B35/A35-1,"nm")</f>
        <v>nm</v>
      </c>
      <c r="C36" s="46">
        <f t="shared" ref="C36" si="61">+IFERROR(C35/B35-1,"nm")</f>
        <v>9.9173553719008156E-2</v>
      </c>
      <c r="D36" s="46">
        <f t="shared" ref="D36" si="62">+IFERROR(D35/C35-1,"nm")</f>
        <v>5.2631578947368363E-2</v>
      </c>
      <c r="E36" s="46">
        <f t="shared" ref="E36" si="63">+IFERROR(E35/D35-1,"nm")</f>
        <v>0.14285714285714279</v>
      </c>
      <c r="F36" s="46">
        <f t="shared" ref="F36" si="64">+IFERROR(F35/E35-1,"nm")</f>
        <v>-6.8749999999999978E-2</v>
      </c>
      <c r="G36" s="46">
        <f t="shared" ref="G36" si="65">+IFERROR(G35/F35-1,"nm")</f>
        <v>-6.7114093959731447E-3</v>
      </c>
      <c r="H36" s="46">
        <f t="shared" ref="H36" si="66">+IFERROR(H35/G35-1,"nm")</f>
        <v>-0.1216216216216216</v>
      </c>
      <c r="I36" s="46">
        <f>+IFERROR(I35/H35-1,"nm")</f>
        <v>-4.6153846153846101E-2</v>
      </c>
      <c r="J36" s="46"/>
    </row>
    <row r="37" spans="1:15" x14ac:dyDescent="0.3">
      <c r="A37" s="45" t="s">
        <v>134</v>
      </c>
      <c r="B37" s="46">
        <f>+IFERROR(B35/B$18,"nm")</f>
        <v>8.8064046579330417E-3</v>
      </c>
      <c r="C37" s="46">
        <f t="shared" ref="C37:H37" si="67">+IFERROR(C35/C$18,"nm")</f>
        <v>9.0083988079111346E-3</v>
      </c>
      <c r="D37" s="46">
        <f t="shared" si="67"/>
        <v>9.2008412197686646E-3</v>
      </c>
      <c r="E37" s="46">
        <f t="shared" si="67"/>
        <v>1.0770784247728038E-2</v>
      </c>
      <c r="F37" s="46">
        <f t="shared" si="67"/>
        <v>9.3698905798012821E-3</v>
      </c>
      <c r="G37" s="46">
        <f t="shared" si="67"/>
        <v>1.0218171775752554E-2</v>
      </c>
      <c r="H37" s="46">
        <f t="shared" si="67"/>
        <v>7.5673787764130628E-3</v>
      </c>
      <c r="I37" s="46">
        <f>+IFERROR(I35/I$18,"nm")</f>
        <v>6.7563886013185855E-3</v>
      </c>
      <c r="J37" s="46"/>
    </row>
    <row r="38" spans="1:15" x14ac:dyDescent="0.3">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9"/>
    </row>
    <row r="39" spans="1:15" x14ac:dyDescent="0.3">
      <c r="A39" s="45" t="s">
        <v>130</v>
      </c>
      <c r="B39" s="46" t="str">
        <f t="shared" ref="B39" si="68">+IFERROR(B38/A38-1,"nm")</f>
        <v>nm</v>
      </c>
      <c r="C39" s="46">
        <f t="shared" ref="C39" si="69">+IFERROR(C38/B38-1,"nm")</f>
        <v>3.2373113854595292E-2</v>
      </c>
      <c r="D39" s="46">
        <f t="shared" ref="D39" si="70">+IFERROR(D38/C38-1,"nm")</f>
        <v>2.9763486579856391E-2</v>
      </c>
      <c r="E39" s="46">
        <f t="shared" ref="E39" si="71">+IFERROR(E38/D38-1,"nm")</f>
        <v>-7.096774193548383E-2</v>
      </c>
      <c r="F39" s="46">
        <f t="shared" ref="F39" si="72">+IFERROR(F38/E38-1,"nm")</f>
        <v>9.0277777777777679E-2</v>
      </c>
      <c r="G39" s="46">
        <f t="shared" ref="G39" si="73">+IFERROR(G38/F38-1,"nm")</f>
        <v>-0.26140127388535028</v>
      </c>
      <c r="H39" s="46">
        <f t="shared" ref="H39" si="74">+IFERROR(H38/G38-1,"nm")</f>
        <v>0.75543290789927564</v>
      </c>
      <c r="I39" s="46">
        <f>+IFERROR(I38/H38-1,"nm")</f>
        <v>4.9125564943997002E-3</v>
      </c>
      <c r="J39" s="46"/>
    </row>
    <row r="40" spans="1:15" x14ac:dyDescent="0.3">
      <c r="A40" s="45" t="s">
        <v>132</v>
      </c>
      <c r="B40" s="46">
        <f t="shared" ref="B40:H40" si="75">+IFERROR(B38/B$18,"nm")</f>
        <v>0.26528384279475981</v>
      </c>
      <c r="C40" s="46">
        <f t="shared" si="75"/>
        <v>0.25487672717420751</v>
      </c>
      <c r="D40" s="46">
        <f t="shared" si="75"/>
        <v>0.25466614090431128</v>
      </c>
      <c r="E40" s="46">
        <f t="shared" si="75"/>
        <v>0.24234264557388085</v>
      </c>
      <c r="F40" s="46">
        <f t="shared" si="75"/>
        <v>0.2468242988303358</v>
      </c>
      <c r="G40" s="46">
        <f t="shared" si="75"/>
        <v>0.20015189174261253</v>
      </c>
      <c r="H40" s="46">
        <f t="shared" si="75"/>
        <v>0.29623377379358518</v>
      </c>
      <c r="I40" s="46">
        <f>+IFERROR(I38/I$18,"nm")</f>
        <v>0.27864654279954232</v>
      </c>
      <c r="J40" s="46"/>
    </row>
    <row r="41" spans="1:15" x14ac:dyDescent="0.3">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c r="J41" s="9"/>
    </row>
    <row r="42" spans="1:15" x14ac:dyDescent="0.3">
      <c r="A42" s="45" t="s">
        <v>130</v>
      </c>
      <c r="B42" s="46" t="str">
        <f t="shared" ref="B42" si="76">+IFERROR(B41/A41-1,"nm")</f>
        <v>nm</v>
      </c>
      <c r="C42" s="46">
        <f t="shared" ref="C42" si="77">+IFERROR(C41/B41-1,"nm")</f>
        <v>0.16346153846153855</v>
      </c>
      <c r="D42" s="46">
        <f t="shared" ref="D42" si="78">+IFERROR(D41/C41-1,"nm")</f>
        <v>-7.8512396694214837E-2</v>
      </c>
      <c r="E42" s="46">
        <f t="shared" ref="E42" si="79">+IFERROR(E41/D41-1,"nm")</f>
        <v>-0.12107623318385652</v>
      </c>
      <c r="F42" s="46">
        <f t="shared" ref="F42" si="80">+IFERROR(F41/E41-1,"nm")</f>
        <v>-0.40306122448979587</v>
      </c>
      <c r="G42" s="46">
        <f t="shared" ref="G42" si="81">+IFERROR(G41/F41-1,"nm")</f>
        <v>-5.9829059829059839E-2</v>
      </c>
      <c r="H42" s="46">
        <f t="shared" ref="H42" si="82">+IFERROR(H41/G41-1,"nm")</f>
        <v>-0.10909090909090913</v>
      </c>
      <c r="I42" s="46">
        <f>+IFERROR(I41/H41-1,"nm")</f>
        <v>0.48979591836734704</v>
      </c>
      <c r="J42" s="46"/>
    </row>
    <row r="43" spans="1:15" x14ac:dyDescent="0.3">
      <c r="A43" s="45" t="s">
        <v>134</v>
      </c>
      <c r="B43" s="46">
        <f t="shared" ref="B43:H43" si="83">+IFERROR(B41/B$18,"nm")</f>
        <v>1.5138282387190683E-2</v>
      </c>
      <c r="C43" s="46">
        <f>+IFERROR(C41/C$18,"nm")</f>
        <v>1.6391221891086428E-2</v>
      </c>
      <c r="D43" s="46">
        <f t="shared" si="83"/>
        <v>1.4655625657202945E-2</v>
      </c>
      <c r="E43" s="46">
        <f t="shared" si="83"/>
        <v>1.3194210703466847E-2</v>
      </c>
      <c r="F43" s="46">
        <f t="shared" si="83"/>
        <v>7.3575650861526856E-3</v>
      </c>
      <c r="G43" s="46">
        <f t="shared" si="83"/>
        <v>7.5945871306268989E-3</v>
      </c>
      <c r="H43" s="46">
        <f t="shared" si="83"/>
        <v>5.7046393852960009E-3</v>
      </c>
      <c r="I43" s="46">
        <f>+IFERROR(I41/I$18,"nm")</f>
        <v>7.9551027080041418E-3</v>
      </c>
      <c r="J43" s="46"/>
    </row>
    <row r="44" spans="1:15" x14ac:dyDescent="0.3">
      <c r="A44" s="42" t="str">
        <f>+Historicals!A111</f>
        <v>Europe, Middle East &amp; Africa</v>
      </c>
      <c r="B44" s="42"/>
      <c r="C44" s="42"/>
      <c r="D44" s="42"/>
      <c r="E44" s="42"/>
      <c r="F44" s="42"/>
      <c r="G44" s="42"/>
      <c r="H44" s="42"/>
      <c r="I44" s="42"/>
      <c r="J44" s="42"/>
      <c r="K44" s="38"/>
      <c r="L44" s="38"/>
      <c r="M44" s="38"/>
      <c r="N44" s="38"/>
      <c r="O44" s="38"/>
    </row>
    <row r="45" spans="1:15" x14ac:dyDescent="0.3">
      <c r="A45" s="9" t="s">
        <v>137</v>
      </c>
      <c r="B45" s="1">
        <f>B47+B51+B55</f>
        <v>0</v>
      </c>
      <c r="C45" s="1">
        <f t="shared" ref="C45:I45" si="84">C47+C51+C55</f>
        <v>0</v>
      </c>
      <c r="D45" s="1">
        <f t="shared" si="84"/>
        <v>5173</v>
      </c>
      <c r="E45" s="1">
        <f t="shared" si="84"/>
        <v>6307</v>
      </c>
      <c r="F45" s="1">
        <f t="shared" si="84"/>
        <v>6606</v>
      </c>
      <c r="G45" s="1">
        <f t="shared" si="84"/>
        <v>6508</v>
      </c>
      <c r="H45" s="1">
        <f t="shared" si="84"/>
        <v>8482</v>
      </c>
      <c r="I45" s="1">
        <f t="shared" si="84"/>
        <v>9618</v>
      </c>
      <c r="J45" s="1"/>
    </row>
    <row r="46" spans="1:15" x14ac:dyDescent="0.3">
      <c r="A46" s="43" t="s">
        <v>130</v>
      </c>
      <c r="B46" s="46" t="str">
        <f t="shared" ref="B46" si="85">+IFERROR(B45/A45-1,"nm")</f>
        <v>nm</v>
      </c>
      <c r="C46" s="46" t="str">
        <f t="shared" ref="C46" si="86">+IFERROR(C45/B45-1,"nm")</f>
        <v>nm</v>
      </c>
      <c r="D46" s="46" t="str">
        <f t="shared" ref="D46" si="87">+IFERROR(D45/C45-1,"nm")</f>
        <v>nm</v>
      </c>
      <c r="E46" s="46">
        <f t="shared" ref="E46" si="88">+IFERROR(E45/D45-1,"nm")</f>
        <v>0.21921515561569693</v>
      </c>
      <c r="F46" s="46">
        <f t="shared" ref="F46" si="89">+IFERROR(F45/E45-1,"nm")</f>
        <v>4.7407642302203845E-2</v>
      </c>
      <c r="G46" s="46">
        <f t="shared" ref="G46" si="90">+IFERROR(G45/F45-1,"nm")</f>
        <v>-1.4834998486224604E-2</v>
      </c>
      <c r="H46" s="46">
        <f t="shared" ref="H46" si="91">+IFERROR(H45/G45-1,"nm")</f>
        <v>0.30331899200983403</v>
      </c>
      <c r="I46" s="46">
        <f>+IFERROR(I45/H45-1,"nm")</f>
        <v>0.13393067672718706</v>
      </c>
      <c r="J46" s="46"/>
    </row>
    <row r="47" spans="1:15" x14ac:dyDescent="0.3">
      <c r="A47" s="49" t="s">
        <v>114</v>
      </c>
      <c r="B47" s="1"/>
      <c r="C47" s="1"/>
      <c r="D47" s="1">
        <v>2395</v>
      </c>
      <c r="E47" s="1">
        <v>2940</v>
      </c>
      <c r="F47" s="1">
        <v>3087</v>
      </c>
      <c r="G47" s="1">
        <v>3053</v>
      </c>
      <c r="H47" s="50">
        <v>3996</v>
      </c>
      <c r="I47" s="50">
        <v>4527</v>
      </c>
      <c r="J47" s="50"/>
    </row>
    <row r="48" spans="1:15" x14ac:dyDescent="0.3">
      <c r="A48" s="43" t="s">
        <v>130</v>
      </c>
      <c r="B48" s="46" t="str">
        <f t="shared" ref="B48" si="92">+IFERROR(B47/A47-1,"nm")</f>
        <v>nm</v>
      </c>
      <c r="C48" s="46" t="str">
        <f t="shared" ref="C48" si="93">+IFERROR(C47/B47-1,"nm")</f>
        <v>nm</v>
      </c>
      <c r="D48" s="46" t="str">
        <f t="shared" ref="D48" si="94">+IFERROR(D47/C47-1,"nm")</f>
        <v>nm</v>
      </c>
      <c r="E48" s="46">
        <f t="shared" ref="E48" si="95">+IFERROR(E47/D47-1,"nm")</f>
        <v>0.22755741127348639</v>
      </c>
      <c r="F48" s="46">
        <f t="shared" ref="F48" si="96">+IFERROR(F47/E47-1,"nm")</f>
        <v>5.0000000000000044E-2</v>
      </c>
      <c r="G48" s="46">
        <f t="shared" ref="G48" si="97">+IFERROR(G47/F47-1,"nm")</f>
        <v>-1.1013929381276322E-2</v>
      </c>
      <c r="H48" s="46">
        <f t="shared" ref="H48" si="98">+IFERROR(H47/G47-1,"nm")</f>
        <v>0.30887651490337364</v>
      </c>
      <c r="I48" s="46">
        <f>+IFERROR(I47/H47-1,"nm")</f>
        <v>0.13288288288288297</v>
      </c>
      <c r="J48" s="46"/>
    </row>
    <row r="49" spans="1:10" x14ac:dyDescent="0.3">
      <c r="A49" s="43" t="s">
        <v>138</v>
      </c>
      <c r="B49" s="29"/>
      <c r="C49" s="29"/>
      <c r="D49" s="29"/>
      <c r="E49" s="29">
        <v>0.06</v>
      </c>
      <c r="F49" s="29">
        <v>0.12</v>
      </c>
      <c r="G49" s="29">
        <v>0.03</v>
      </c>
      <c r="H49" s="29">
        <v>0.13</v>
      </c>
      <c r="I49" s="29">
        <v>0.09</v>
      </c>
      <c r="J49" s="29"/>
    </row>
    <row r="50" spans="1:10" x14ac:dyDescent="0.3">
      <c r="A50" s="43" t="s">
        <v>139</v>
      </c>
      <c r="B50" s="46" t="str">
        <f t="shared" ref="B50" si="99">+IFERROR(B48-B49,"nm")</f>
        <v>nm</v>
      </c>
      <c r="C50" s="46" t="str">
        <f>+IFERROR(C48-C49,"nm")</f>
        <v>nm</v>
      </c>
      <c r="D50" s="46" t="str">
        <f t="shared" ref="D50:H50" si="100">+IFERROR(D48-D49,"nm")</f>
        <v>nm</v>
      </c>
      <c r="E50" s="46">
        <f t="shared" si="100"/>
        <v>0.16755741127348639</v>
      </c>
      <c r="F50" s="46">
        <f t="shared" si="100"/>
        <v>-6.9999999999999951E-2</v>
      </c>
      <c r="G50" s="46">
        <f t="shared" si="100"/>
        <v>-4.1013929381276321E-2</v>
      </c>
      <c r="H50" s="46">
        <f t="shared" si="100"/>
        <v>0.17887651490337364</v>
      </c>
      <c r="I50" s="46">
        <f>+IFERROR(I48-I49,"nm")</f>
        <v>4.2882882882882972E-2</v>
      </c>
      <c r="J50" s="46"/>
    </row>
    <row r="51" spans="1:10" x14ac:dyDescent="0.3">
      <c r="A51" s="49" t="s">
        <v>115</v>
      </c>
      <c r="B51" s="1"/>
      <c r="C51" s="1"/>
      <c r="D51" s="1">
        <v>2395</v>
      </c>
      <c r="E51" s="1">
        <v>2940</v>
      </c>
      <c r="F51" s="1">
        <v>3087</v>
      </c>
      <c r="G51" s="1">
        <v>3053</v>
      </c>
      <c r="H51" s="50">
        <v>3996</v>
      </c>
      <c r="I51" s="50">
        <v>4527</v>
      </c>
      <c r="J51" s="50"/>
    </row>
    <row r="52" spans="1:10" x14ac:dyDescent="0.3">
      <c r="A52" s="43" t="s">
        <v>130</v>
      </c>
      <c r="B52" s="46" t="str">
        <f t="shared" ref="B52" si="101">+IFERROR(B51/A51-1,"nm")</f>
        <v>nm</v>
      </c>
      <c r="C52" s="46" t="str">
        <f t="shared" ref="C52" si="102">+IFERROR(C51/B51-1,"nm")</f>
        <v>nm</v>
      </c>
      <c r="D52" s="46" t="str">
        <f t="shared" ref="D52" si="103">+IFERROR(D51/C51-1,"nm")</f>
        <v>nm</v>
      </c>
      <c r="E52" s="46">
        <f t="shared" ref="E52" si="104">+IFERROR(E51/D51-1,"nm")</f>
        <v>0.22755741127348639</v>
      </c>
      <c r="F52" s="46">
        <f t="shared" ref="F52" si="105">+IFERROR(F51/E51-1,"nm")</f>
        <v>5.0000000000000044E-2</v>
      </c>
      <c r="G52" s="46">
        <f t="shared" ref="G52" si="106">+IFERROR(G51/F51-1,"nm")</f>
        <v>-1.1013929381276322E-2</v>
      </c>
      <c r="H52" s="46">
        <f t="shared" ref="H52" si="107">+IFERROR(H51/G51-1,"nm")</f>
        <v>0.30887651490337364</v>
      </c>
      <c r="I52" s="46">
        <f>+IFERROR(I51/H51-1,"nm")</f>
        <v>0.13288288288288297</v>
      </c>
      <c r="J52" s="46"/>
    </row>
    <row r="53" spans="1:10" x14ac:dyDescent="0.3">
      <c r="A53" s="43" t="s">
        <v>138</v>
      </c>
      <c r="B53" s="29"/>
      <c r="C53" s="29"/>
      <c r="D53" s="29"/>
      <c r="E53" s="29">
        <v>0.16</v>
      </c>
      <c r="F53" s="29">
        <v>0.09</v>
      </c>
      <c r="G53" s="29">
        <v>0.02</v>
      </c>
      <c r="H53" s="29">
        <v>0.25</v>
      </c>
      <c r="I53" s="29">
        <v>0.16</v>
      </c>
      <c r="J53" s="29"/>
    </row>
    <row r="54" spans="1:10" x14ac:dyDescent="0.3">
      <c r="A54" s="43" t="s">
        <v>139</v>
      </c>
      <c r="B54" s="46" t="str">
        <f t="shared" ref="B54" si="108">+IFERROR(B52-B53,"nm")</f>
        <v>nm</v>
      </c>
      <c r="C54" s="46" t="str">
        <f>+IFERROR(C52-C53,"nm")</f>
        <v>nm</v>
      </c>
      <c r="D54" s="46" t="str">
        <f t="shared" ref="D54:H54" si="109">+IFERROR(D52-D53,"nm")</f>
        <v>nm</v>
      </c>
      <c r="E54" s="46">
        <f t="shared" si="109"/>
        <v>6.7557411273486384E-2</v>
      </c>
      <c r="F54" s="46">
        <f t="shared" si="109"/>
        <v>-3.9999999999999952E-2</v>
      </c>
      <c r="G54" s="46">
        <f t="shared" si="109"/>
        <v>-3.1013929381276322E-2</v>
      </c>
      <c r="H54" s="46">
        <f t="shared" si="109"/>
        <v>5.8876514903373645E-2</v>
      </c>
      <c r="I54" s="46">
        <f>+IFERROR(I52-I53,"nm")</f>
        <v>-2.7117117117117034E-2</v>
      </c>
      <c r="J54" s="46"/>
    </row>
    <row r="55" spans="1:10" x14ac:dyDescent="0.3">
      <c r="A55" s="49" t="s">
        <v>116</v>
      </c>
      <c r="B55" s="1"/>
      <c r="C55" s="1"/>
      <c r="D55" s="1">
        <v>383</v>
      </c>
      <c r="E55" s="1">
        <v>427</v>
      </c>
      <c r="F55" s="1">
        <v>432</v>
      </c>
      <c r="G55" s="1">
        <v>402</v>
      </c>
      <c r="H55" s="1">
        <v>490</v>
      </c>
      <c r="I55" s="1">
        <v>564</v>
      </c>
      <c r="J55" s="1"/>
    </row>
    <row r="56" spans="1:10" x14ac:dyDescent="0.3">
      <c r="A56" s="43" t="s">
        <v>130</v>
      </c>
      <c r="B56" s="29"/>
      <c r="C56" s="29"/>
      <c r="D56" s="29"/>
      <c r="E56" s="46">
        <f t="shared" ref="E56" si="110">+IFERROR(E55/D55-1,"nm")</f>
        <v>0.11488250652741505</v>
      </c>
      <c r="F56" s="46">
        <f t="shared" ref="F56" si="111">+IFERROR(F55/E55-1,"nm")</f>
        <v>1.1709601873536313E-2</v>
      </c>
      <c r="G56" s="46">
        <f t="shared" ref="G56" si="112">+IFERROR(G55/F55-1,"nm")</f>
        <v>-6.944444444444442E-2</v>
      </c>
      <c r="H56" s="46">
        <f t="shared" ref="H56" si="113">+IFERROR(H55/G55-1,"nm")</f>
        <v>0.21890547263681581</v>
      </c>
      <c r="I56" s="46">
        <f>+IFERROR(I55/H55-1,"nm")</f>
        <v>0.15102040816326534</v>
      </c>
      <c r="J56" s="46"/>
    </row>
    <row r="57" spans="1:10" x14ac:dyDescent="0.3">
      <c r="A57" s="43" t="s">
        <v>138</v>
      </c>
      <c r="E57" s="29">
        <v>0.06</v>
      </c>
      <c r="F57" s="29">
        <v>0.05</v>
      </c>
      <c r="G57" s="29">
        <v>0.03</v>
      </c>
      <c r="H57" s="29">
        <v>0.19</v>
      </c>
      <c r="I57" s="29">
        <v>0.17</v>
      </c>
      <c r="J57" s="29"/>
    </row>
    <row r="58" spans="1:10" x14ac:dyDescent="0.3">
      <c r="A58" s="43" t="s">
        <v>139</v>
      </c>
      <c r="B58" s="46">
        <f t="shared" ref="B58" si="114">+IFERROR(B56-B57,"nm")</f>
        <v>0</v>
      </c>
      <c r="C58" s="46">
        <f>+IFERROR(C56-C57,"nm")</f>
        <v>0</v>
      </c>
      <c r="D58" s="46">
        <f t="shared" ref="D58:H58" si="115">+IFERROR(D56-D57,"nm")</f>
        <v>0</v>
      </c>
      <c r="E58" s="46">
        <f t="shared" si="115"/>
        <v>5.4882506527415054E-2</v>
      </c>
      <c r="F58" s="46">
        <f t="shared" si="115"/>
        <v>-3.829039812646369E-2</v>
      </c>
      <c r="G58" s="46">
        <f t="shared" si="115"/>
        <v>-9.9444444444444419E-2</v>
      </c>
      <c r="H58" s="46">
        <f t="shared" si="115"/>
        <v>2.890547263681581E-2</v>
      </c>
      <c r="I58" s="46">
        <f>+IFERROR(I56-I57,"nm")</f>
        <v>-1.8979591836734672E-2</v>
      </c>
      <c r="J58" s="46"/>
    </row>
    <row r="59" spans="1:10" x14ac:dyDescent="0.3">
      <c r="A59" s="9" t="s">
        <v>131</v>
      </c>
      <c r="B59" s="1"/>
      <c r="C59" s="47">
        <f>C65+C62</f>
        <v>85</v>
      </c>
      <c r="D59" s="47">
        <f t="shared" ref="D59:I59" si="116">D65+D62</f>
        <v>1613</v>
      </c>
      <c r="E59" s="47">
        <f t="shared" si="116"/>
        <v>1703</v>
      </c>
      <c r="F59" s="47">
        <f t="shared" si="116"/>
        <v>2106</v>
      </c>
      <c r="G59" s="47">
        <f t="shared" si="116"/>
        <v>1673</v>
      </c>
      <c r="H59" s="47">
        <f t="shared" si="116"/>
        <v>2571</v>
      </c>
      <c r="I59" s="47">
        <f t="shared" si="116"/>
        <v>3427</v>
      </c>
      <c r="J59" s="47"/>
    </row>
    <row r="60" spans="1:10" x14ac:dyDescent="0.3">
      <c r="A60" s="45" t="s">
        <v>130</v>
      </c>
      <c r="B60" s="46" t="str">
        <f t="shared" ref="B60" si="117">+IFERROR(B59/A59-1,"nm")</f>
        <v>nm</v>
      </c>
      <c r="C60" s="46" t="str">
        <f t="shared" ref="C60" si="118">+IFERROR(C59/B59-1,"nm")</f>
        <v>nm</v>
      </c>
      <c r="D60" s="46">
        <f t="shared" ref="D60" si="119">+IFERROR(D59/C59-1,"nm")</f>
        <v>17.976470588235294</v>
      </c>
      <c r="E60" s="46">
        <f t="shared" ref="E60" si="120">+IFERROR(E59/D59-1,"nm")</f>
        <v>5.5796652200867936E-2</v>
      </c>
      <c r="F60" s="46">
        <f t="shared" ref="F60" si="121">+IFERROR(F59/E59-1,"nm")</f>
        <v>0.23664122137404586</v>
      </c>
      <c r="G60" s="46">
        <f t="shared" ref="G60" si="122">+IFERROR(G59/F59-1,"nm")</f>
        <v>-0.20560303893637222</v>
      </c>
      <c r="H60" s="46">
        <f t="shared" ref="H60" si="123">+IFERROR(H59/G59-1,"nm")</f>
        <v>0.53676031081888831</v>
      </c>
      <c r="I60" s="46">
        <f>+IFERROR(I59/H59-1,"nm")</f>
        <v>0.33294437961882539</v>
      </c>
      <c r="J60" s="46"/>
    </row>
    <row r="61" spans="1:10" x14ac:dyDescent="0.3">
      <c r="A61" s="45" t="s">
        <v>132</v>
      </c>
      <c r="B61" s="46">
        <f t="shared" ref="B61:H61" si="124">+IFERROR(B59/B$18,"nm")</f>
        <v>0</v>
      </c>
      <c r="C61" s="46">
        <f t="shared" si="124"/>
        <v>5.7572473584394475E-3</v>
      </c>
      <c r="D61" s="46">
        <f t="shared" si="124"/>
        <v>0.10600683491062039</v>
      </c>
      <c r="E61" s="46">
        <f t="shared" si="124"/>
        <v>0.11464153483675531</v>
      </c>
      <c r="F61" s="46">
        <f t="shared" si="124"/>
        <v>0.13243617155074833</v>
      </c>
      <c r="G61" s="46">
        <f t="shared" si="124"/>
        <v>0.11550676608671638</v>
      </c>
      <c r="H61" s="46">
        <f t="shared" si="124"/>
        <v>0.14965946795506141</v>
      </c>
      <c r="I61" s="46">
        <f>+IFERROR(I59/I$18,"nm")</f>
        <v>0.18672696561869995</v>
      </c>
      <c r="J61" s="46"/>
    </row>
    <row r="62" spans="1:10" x14ac:dyDescent="0.3">
      <c r="A62" s="9" t="s">
        <v>133</v>
      </c>
      <c r="B62" s="9"/>
      <c r="C62" s="9">
        <v>85</v>
      </c>
      <c r="D62" s="9">
        <v>106</v>
      </c>
      <c r="E62" s="9">
        <v>116</v>
      </c>
      <c r="F62" s="9">
        <v>111</v>
      </c>
      <c r="G62" s="9">
        <v>132</v>
      </c>
      <c r="H62" s="9">
        <v>136</v>
      </c>
      <c r="I62" s="9">
        <v>134</v>
      </c>
      <c r="J62" s="9"/>
    </row>
    <row r="63" spans="1:10" x14ac:dyDescent="0.3">
      <c r="A63" s="45" t="s">
        <v>130</v>
      </c>
      <c r="B63" s="46" t="str">
        <f t="shared" ref="B63" si="125">+IFERROR(B62/A62-1,"nm")</f>
        <v>nm</v>
      </c>
      <c r="C63" s="46" t="str">
        <f t="shared" ref="C63" si="126">+IFERROR(C62/B62-1,"nm")</f>
        <v>nm</v>
      </c>
      <c r="D63" s="46">
        <f t="shared" ref="D63" si="127">+IFERROR(D62/C62-1,"nm")</f>
        <v>0.24705882352941178</v>
      </c>
      <c r="E63" s="46">
        <f t="shared" ref="E63" si="128">+IFERROR(E62/D62-1,"nm")</f>
        <v>9.4339622641509413E-2</v>
      </c>
      <c r="F63" s="46">
        <f t="shared" ref="F63" si="129">+IFERROR(F62/E62-1,"nm")</f>
        <v>-4.31034482758621E-2</v>
      </c>
      <c r="G63" s="46">
        <f t="shared" ref="G63" si="130">+IFERROR(G62/F62-1,"nm")</f>
        <v>0.18918918918918926</v>
      </c>
      <c r="H63" s="46">
        <f t="shared" ref="H63" si="131">+IFERROR(H62/G62-1,"nm")</f>
        <v>3.0303030303030276E-2</v>
      </c>
      <c r="I63" s="46">
        <f>+IFERROR(I62/H62-1,"nm")</f>
        <v>-1.4705882352941124E-2</v>
      </c>
      <c r="J63" s="46"/>
    </row>
    <row r="64" spans="1:10" x14ac:dyDescent="0.3">
      <c r="A64" s="45" t="s">
        <v>134</v>
      </c>
      <c r="B64" s="46">
        <f t="shared" ref="B64:H64" si="132">+IFERROR(B62/B$18,"nm")</f>
        <v>0</v>
      </c>
      <c r="C64" s="46">
        <f t="shared" si="132"/>
        <v>5.7572473584394475E-3</v>
      </c>
      <c r="D64" s="46">
        <f t="shared" si="132"/>
        <v>6.9663512092534175E-3</v>
      </c>
      <c r="E64" s="46">
        <f t="shared" si="132"/>
        <v>7.808818579602827E-3</v>
      </c>
      <c r="F64" s="46">
        <f t="shared" si="132"/>
        <v>6.9802540560935733E-3</v>
      </c>
      <c r="G64" s="46">
        <f t="shared" si="132"/>
        <v>9.1135045567522777E-3</v>
      </c>
      <c r="H64" s="46">
        <f t="shared" si="132"/>
        <v>7.9166424122475119E-3</v>
      </c>
      <c r="I64" s="46">
        <f>+IFERROR(I62/I$18,"nm")</f>
        <v>7.3012586498120199E-3</v>
      </c>
      <c r="J64" s="46"/>
    </row>
    <row r="65" spans="1:10" x14ac:dyDescent="0.3">
      <c r="A65" s="9" t="s">
        <v>135</v>
      </c>
      <c r="B65" s="1"/>
      <c r="C65" s="9"/>
      <c r="D65" s="9">
        <v>1507</v>
      </c>
      <c r="E65" s="9">
        <v>1587</v>
      </c>
      <c r="F65" s="9">
        <v>1995</v>
      </c>
      <c r="G65" s="9">
        <v>1541</v>
      </c>
      <c r="H65" s="9">
        <v>2435</v>
      </c>
      <c r="I65" s="9">
        <v>3293</v>
      </c>
      <c r="J65" s="9"/>
    </row>
    <row r="66" spans="1:10" x14ac:dyDescent="0.3">
      <c r="A66" s="45" t="s">
        <v>130</v>
      </c>
      <c r="B66" s="46" t="str">
        <f t="shared" ref="B66" si="133">+IFERROR(B65/A65-1,"nm")</f>
        <v>nm</v>
      </c>
      <c r="C66" s="46" t="str">
        <f t="shared" ref="C66" si="134">+IFERROR(C65/B65-1,"nm")</f>
        <v>nm</v>
      </c>
      <c r="D66" s="46" t="str">
        <f t="shared" ref="D66" si="135">+IFERROR(D65/C65-1,"nm")</f>
        <v>nm</v>
      </c>
      <c r="E66" s="46">
        <f t="shared" ref="E66" si="136">+IFERROR(E65/D65-1,"nm")</f>
        <v>5.3085600530855981E-2</v>
      </c>
      <c r="F66" s="46">
        <f t="shared" ref="F66" si="137">+IFERROR(F65/E65-1,"nm")</f>
        <v>0.25708884688090738</v>
      </c>
      <c r="G66" s="46">
        <f t="shared" ref="G66" si="138">+IFERROR(G65/F65-1,"nm")</f>
        <v>-0.22756892230576442</v>
      </c>
      <c r="H66" s="46">
        <f t="shared" ref="H66" si="139">+IFERROR(H65/G65-1,"nm")</f>
        <v>0.58014276443867629</v>
      </c>
      <c r="I66" s="46">
        <f>+IFERROR(I65/H65-1,"nm")</f>
        <v>0.3523613963039014</v>
      </c>
      <c r="J66" s="46"/>
    </row>
    <row r="67" spans="1:10" x14ac:dyDescent="0.3">
      <c r="A67" s="45" t="s">
        <v>132</v>
      </c>
      <c r="B67" s="46">
        <f t="shared" ref="B67:H67" si="140">+IFERROR(B65/B$18,"nm")</f>
        <v>0</v>
      </c>
      <c r="C67" s="46">
        <f t="shared" si="140"/>
        <v>0</v>
      </c>
      <c r="D67" s="46">
        <f t="shared" si="140"/>
        <v>9.9040483701366977E-2</v>
      </c>
      <c r="E67" s="46">
        <f t="shared" si="140"/>
        <v>0.10683271625715247</v>
      </c>
      <c r="F67" s="46">
        <f t="shared" si="140"/>
        <v>0.12545591749465476</v>
      </c>
      <c r="G67" s="46">
        <f t="shared" si="140"/>
        <v>0.1063932615299641</v>
      </c>
      <c r="H67" s="46">
        <f t="shared" si="140"/>
        <v>0.14174282554281389</v>
      </c>
      <c r="I67" s="46">
        <f>+IFERROR(I65/I$18,"nm")</f>
        <v>0.17942570696888793</v>
      </c>
      <c r="J67" s="46"/>
    </row>
    <row r="68" spans="1:10" x14ac:dyDescent="0.3">
      <c r="A68" s="9" t="s">
        <v>136</v>
      </c>
      <c r="B68" s="9"/>
      <c r="C68" s="9">
        <v>234</v>
      </c>
      <c r="D68" s="9">
        <v>173</v>
      </c>
      <c r="E68" s="9">
        <v>240</v>
      </c>
      <c r="F68" s="9">
        <v>233</v>
      </c>
      <c r="G68" s="9">
        <v>139</v>
      </c>
      <c r="H68" s="9">
        <v>153</v>
      </c>
      <c r="I68" s="9">
        <v>197</v>
      </c>
      <c r="J68" s="9"/>
    </row>
    <row r="69" spans="1:10" x14ac:dyDescent="0.3">
      <c r="A69" s="45" t="s">
        <v>130</v>
      </c>
      <c r="B69" s="46" t="str">
        <f t="shared" ref="B69" si="141">+IFERROR(B68/A68-1,"nm")</f>
        <v>nm</v>
      </c>
      <c r="C69" s="46" t="str">
        <f t="shared" ref="C69" si="142">+IFERROR(C68/B68-1,"nm")</f>
        <v>nm</v>
      </c>
      <c r="D69" s="46">
        <f t="shared" ref="D69" si="143">+IFERROR(D68/C68-1,"nm")</f>
        <v>-0.26068376068376065</v>
      </c>
      <c r="E69" s="46">
        <f t="shared" ref="E69" si="144">+IFERROR(E68/D68-1,"nm")</f>
        <v>0.38728323699421963</v>
      </c>
      <c r="F69" s="46">
        <f t="shared" ref="F69" si="145">+IFERROR(F68/E68-1,"nm")</f>
        <v>-2.9166666666666674E-2</v>
      </c>
      <c r="G69" s="46">
        <f t="shared" ref="G69" si="146">+IFERROR(G68/F68-1,"nm")</f>
        <v>-0.40343347639484983</v>
      </c>
      <c r="H69" s="46">
        <f t="shared" ref="H69" si="147">+IFERROR(H68/G68-1,"nm")</f>
        <v>0.10071942446043169</v>
      </c>
      <c r="I69" s="46">
        <f>+IFERROR(I68/H68-1,"nm")</f>
        <v>0.28758169934640532</v>
      </c>
      <c r="J69" s="46"/>
    </row>
    <row r="70" spans="1:10" x14ac:dyDescent="0.3">
      <c r="A70" s="45" t="s">
        <v>134</v>
      </c>
      <c r="B70" s="46">
        <f t="shared" ref="B70:H70" si="148">+IFERROR(B68/B$18,"nm")</f>
        <v>0</v>
      </c>
      <c r="C70" s="46">
        <f t="shared" si="148"/>
        <v>1.5849363316174477E-2</v>
      </c>
      <c r="D70" s="46">
        <f t="shared" si="148"/>
        <v>1.1369610935856993E-2</v>
      </c>
      <c r="E70" s="46">
        <f t="shared" si="148"/>
        <v>1.6156176371592057E-2</v>
      </c>
      <c r="F70" s="46">
        <f t="shared" si="148"/>
        <v>1.4652245000628852E-2</v>
      </c>
      <c r="G70" s="46">
        <f t="shared" si="148"/>
        <v>9.5967964650648992E-3</v>
      </c>
      <c r="H70" s="46">
        <f t="shared" si="148"/>
        <v>8.9062227137784496E-3</v>
      </c>
      <c r="I70" s="46">
        <f>+IFERROR(I68/I$18,"nm")</f>
        <v>1.0733939955320656E-2</v>
      </c>
      <c r="J70" s="4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2023-11-02T18:03:53Z</dcterms:modified>
</cp:coreProperties>
</file>