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A0A300F3-DFAD-4EF0-8F54-44923BF5E09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" i="1" l="1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52" i="4" l="1"/>
  <c r="C53" i="4" s="1"/>
  <c r="D52" i="4"/>
  <c r="D53" i="4" s="1"/>
  <c r="E52" i="4"/>
  <c r="E53" i="4" s="1"/>
  <c r="F52" i="4"/>
  <c r="F53" i="4" s="1"/>
  <c r="G52" i="4"/>
  <c r="G53" i="4" s="1"/>
  <c r="H52" i="4"/>
  <c r="I52" i="4"/>
  <c r="I53" i="4" s="1"/>
  <c r="J52" i="4"/>
  <c r="J53" i="4" s="1"/>
  <c r="K52" i="4"/>
  <c r="K53" i="4" s="1"/>
  <c r="L52" i="4"/>
  <c r="L58" i="4" s="1"/>
  <c r="M52" i="4"/>
  <c r="M53" i="4" s="1"/>
  <c r="N52" i="4"/>
  <c r="N53" i="4" s="1"/>
  <c r="B52" i="4"/>
  <c r="B53" i="4" s="1"/>
  <c r="C57" i="4"/>
  <c r="D57" i="4"/>
  <c r="E57" i="4"/>
  <c r="E58" i="4" s="1"/>
  <c r="F57" i="4"/>
  <c r="G57" i="4"/>
  <c r="H57" i="4"/>
  <c r="H58" i="4" s="1"/>
  <c r="I57" i="4"/>
  <c r="J57" i="4"/>
  <c r="K57" i="4"/>
  <c r="L57" i="4"/>
  <c r="M57" i="4"/>
  <c r="M58" i="4" s="1"/>
  <c r="N57" i="4"/>
  <c r="B57" i="4"/>
  <c r="J67" i="4"/>
  <c r="K67" i="4"/>
  <c r="L67" i="4"/>
  <c r="M67" i="4"/>
  <c r="N67" i="4"/>
  <c r="H53" i="4"/>
  <c r="D51" i="4"/>
  <c r="E51" i="4"/>
  <c r="F51" i="4"/>
  <c r="G51" i="4"/>
  <c r="H51" i="4"/>
  <c r="I51" i="4"/>
  <c r="J51" i="4"/>
  <c r="K51" i="4"/>
  <c r="L51" i="4"/>
  <c r="M51" i="4"/>
  <c r="N51" i="4"/>
  <c r="C51" i="4"/>
  <c r="B67" i="4"/>
  <c r="B36" i="4"/>
  <c r="D58" i="4" l="1"/>
  <c r="L53" i="4"/>
  <c r="N58" i="4"/>
  <c r="G58" i="4"/>
  <c r="I58" i="4"/>
  <c r="F58" i="4"/>
  <c r="K58" i="4"/>
  <c r="C58" i="4"/>
  <c r="J58" i="4"/>
  <c r="B58" i="4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B51" i="4"/>
  <c r="C65" i="4" l="1"/>
  <c r="D65" i="4"/>
  <c r="E65" i="4"/>
  <c r="F65" i="4"/>
  <c r="G65" i="4"/>
  <c r="H65" i="4"/>
  <c r="I65" i="4"/>
  <c r="J65" i="4"/>
  <c r="K65" i="4"/>
  <c r="L65" i="4"/>
  <c r="M65" i="4"/>
  <c r="N65" i="4"/>
  <c r="B65" i="4"/>
  <c r="E64" i="4"/>
  <c r="J64" i="4"/>
  <c r="M64" i="4"/>
  <c r="C63" i="4"/>
  <c r="D63" i="4"/>
  <c r="E63" i="4"/>
  <c r="F63" i="4"/>
  <c r="G63" i="4"/>
  <c r="H63" i="4"/>
  <c r="I63" i="4"/>
  <c r="J63" i="4"/>
  <c r="K63" i="4"/>
  <c r="L63" i="4"/>
  <c r="M63" i="4"/>
  <c r="N63" i="4"/>
  <c r="B63" i="4"/>
  <c r="C62" i="4"/>
  <c r="D62" i="4"/>
  <c r="E62" i="4"/>
  <c r="F62" i="4"/>
  <c r="G62" i="4"/>
  <c r="H62" i="4"/>
  <c r="H64" i="4" s="1"/>
  <c r="I62" i="4"/>
  <c r="J62" i="4"/>
  <c r="K62" i="4"/>
  <c r="L62" i="4"/>
  <c r="M62" i="4"/>
  <c r="N62" i="4"/>
  <c r="B62" i="4"/>
  <c r="C61" i="4"/>
  <c r="D61" i="4"/>
  <c r="E61" i="4"/>
  <c r="F61" i="4"/>
  <c r="F64" i="4" s="1"/>
  <c r="G61" i="4"/>
  <c r="H61" i="4"/>
  <c r="I61" i="4"/>
  <c r="J61" i="4"/>
  <c r="K61" i="4"/>
  <c r="L61" i="4"/>
  <c r="M61" i="4"/>
  <c r="N61" i="4"/>
  <c r="N64" i="4" s="1"/>
  <c r="B61" i="4"/>
  <c r="I60" i="4"/>
  <c r="C59" i="4"/>
  <c r="C64" i="4" s="1"/>
  <c r="D59" i="4"/>
  <c r="D64" i="4" s="1"/>
  <c r="E59" i="4"/>
  <c r="E60" i="4" s="1"/>
  <c r="F59" i="4"/>
  <c r="G59" i="4"/>
  <c r="G60" i="4" s="1"/>
  <c r="H59" i="4"/>
  <c r="I59" i="4"/>
  <c r="J60" i="4" s="1"/>
  <c r="J59" i="4"/>
  <c r="K59" i="4"/>
  <c r="K64" i="4" s="1"/>
  <c r="L59" i="4"/>
  <c r="L64" i="4" s="1"/>
  <c r="M59" i="4"/>
  <c r="M60" i="4" s="1"/>
  <c r="N59" i="4"/>
  <c r="B59" i="4"/>
  <c r="B60" i="4" s="1"/>
  <c r="C54" i="4"/>
  <c r="D54" i="4"/>
  <c r="E54" i="4"/>
  <c r="F54" i="4"/>
  <c r="G54" i="4"/>
  <c r="H54" i="4"/>
  <c r="I54" i="4"/>
  <c r="J54" i="4"/>
  <c r="K54" i="4"/>
  <c r="L54" i="4"/>
  <c r="M54" i="4"/>
  <c r="N54" i="4"/>
  <c r="B54" i="4"/>
  <c r="C49" i="4"/>
  <c r="I49" i="4"/>
  <c r="J49" i="4"/>
  <c r="K49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G49" i="4" s="1"/>
  <c r="H48" i="4"/>
  <c r="I48" i="4"/>
  <c r="J48" i="4"/>
  <c r="K48" i="4"/>
  <c r="L48" i="4"/>
  <c r="M48" i="4"/>
  <c r="N48" i="4"/>
  <c r="B48" i="4"/>
  <c r="B49" i="4" s="1"/>
  <c r="B55" i="4" s="1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D49" i="4" s="1"/>
  <c r="E46" i="4"/>
  <c r="E49" i="4" s="1"/>
  <c r="F46" i="4"/>
  <c r="F49" i="4" s="1"/>
  <c r="G46" i="4"/>
  <c r="H46" i="4"/>
  <c r="H49" i="4" s="1"/>
  <c r="I46" i="4"/>
  <c r="J46" i="4"/>
  <c r="K46" i="4"/>
  <c r="L46" i="4"/>
  <c r="L49" i="4" s="1"/>
  <c r="M46" i="4"/>
  <c r="M49" i="4" s="1"/>
  <c r="N46" i="4"/>
  <c r="N49" i="4" s="1"/>
  <c r="B46" i="4"/>
  <c r="K18" i="4"/>
  <c r="L18" i="4"/>
  <c r="M18" i="4"/>
  <c r="N18" i="4"/>
  <c r="C25" i="4"/>
  <c r="D25" i="4"/>
  <c r="E25" i="4"/>
  <c r="F25" i="4"/>
  <c r="G25" i="4"/>
  <c r="H25" i="4"/>
  <c r="I25" i="4"/>
  <c r="J25" i="4"/>
  <c r="K25" i="4"/>
  <c r="L25" i="4"/>
  <c r="M25" i="4"/>
  <c r="N25" i="4"/>
  <c r="B25" i="4"/>
  <c r="C35" i="4"/>
  <c r="D35" i="4"/>
  <c r="E35" i="4"/>
  <c r="F35" i="4"/>
  <c r="G35" i="4"/>
  <c r="H35" i="4"/>
  <c r="I35" i="4"/>
  <c r="J35" i="4"/>
  <c r="K35" i="4"/>
  <c r="L35" i="4"/>
  <c r="M35" i="4"/>
  <c r="N35" i="4"/>
  <c r="B35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B66" i="4" l="1"/>
  <c r="B68" i="4" s="1"/>
  <c r="M55" i="4"/>
  <c r="M66" i="4" s="1"/>
  <c r="M68" i="4" s="1"/>
  <c r="G55" i="4"/>
  <c r="G66" i="4" s="1"/>
  <c r="E55" i="4"/>
  <c r="E66" i="4" s="1"/>
  <c r="K55" i="4"/>
  <c r="K66" i="4" s="1"/>
  <c r="K68" i="4" s="1"/>
  <c r="C55" i="4"/>
  <c r="C66" i="4" s="1"/>
  <c r="L55" i="4"/>
  <c r="L66" i="4" s="1"/>
  <c r="L68" i="4" s="1"/>
  <c r="D55" i="4"/>
  <c r="D66" i="4" s="1"/>
  <c r="I55" i="4"/>
  <c r="I66" i="4" s="1"/>
  <c r="N55" i="4"/>
  <c r="N66" i="4" s="1"/>
  <c r="N68" i="4" s="1"/>
  <c r="F55" i="4"/>
  <c r="F66" i="4" s="1"/>
  <c r="N60" i="4"/>
  <c r="F60" i="4"/>
  <c r="I64" i="4"/>
  <c r="L60" i="4"/>
  <c r="D60" i="4"/>
  <c r="K60" i="4"/>
  <c r="C60" i="4"/>
  <c r="B64" i="4"/>
  <c r="G64" i="4"/>
  <c r="J55" i="4"/>
  <c r="J66" i="4" s="1"/>
  <c r="J68" i="4" s="1"/>
  <c r="H60" i="4"/>
  <c r="H55" i="4"/>
  <c r="H66" i="4" s="1"/>
  <c r="C17" i="4"/>
  <c r="D17" i="4"/>
  <c r="D18" i="4" s="1"/>
  <c r="E17" i="4"/>
  <c r="F17" i="4"/>
  <c r="F18" i="4" s="1"/>
  <c r="G17" i="4"/>
  <c r="G18" i="4" s="1"/>
  <c r="H17" i="4"/>
  <c r="I17" i="4"/>
  <c r="B17" i="4"/>
  <c r="B18" i="4" s="1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J42" i="4"/>
  <c r="K42" i="4"/>
  <c r="L42" i="4"/>
  <c r="M42" i="4"/>
  <c r="N42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B69" i="4" l="1"/>
  <c r="C67" i="4"/>
  <c r="C68" i="4" s="1"/>
  <c r="J39" i="4"/>
  <c r="N39" i="4"/>
  <c r="F39" i="4"/>
  <c r="E18" i="4"/>
  <c r="L39" i="4"/>
  <c r="K39" i="4"/>
  <c r="C39" i="4"/>
  <c r="C18" i="4"/>
  <c r="I39" i="4"/>
  <c r="I18" i="4"/>
  <c r="J18" i="4"/>
  <c r="H39" i="4"/>
  <c r="H18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C32" i="4" s="1"/>
  <c r="D33" i="4"/>
  <c r="D32" i="4" s="1"/>
  <c r="E33" i="4"/>
  <c r="F33" i="4"/>
  <c r="G33" i="4"/>
  <c r="G32" i="4" s="1"/>
  <c r="H33" i="4"/>
  <c r="I33" i="4"/>
  <c r="J33" i="4"/>
  <c r="J32" i="4" s="1"/>
  <c r="K33" i="4"/>
  <c r="K32" i="4" s="1"/>
  <c r="K43" i="4" s="1"/>
  <c r="L33" i="4"/>
  <c r="L32" i="4" s="1"/>
  <c r="L43" i="4" s="1"/>
  <c r="M33" i="4"/>
  <c r="N33" i="4"/>
  <c r="B33" i="4"/>
  <c r="B32" i="4" s="1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C41" i="4"/>
  <c r="D41" i="4"/>
  <c r="D39" i="4" s="1"/>
  <c r="E41" i="4"/>
  <c r="E39" i="4" s="1"/>
  <c r="F41" i="4"/>
  <c r="G41" i="4"/>
  <c r="G39" i="4" s="1"/>
  <c r="H41" i="4"/>
  <c r="I41" i="4"/>
  <c r="J41" i="4"/>
  <c r="K41" i="4"/>
  <c r="L41" i="4"/>
  <c r="M41" i="4"/>
  <c r="M39" i="4" s="1"/>
  <c r="N41" i="4"/>
  <c r="B41" i="4"/>
  <c r="B39" i="4" s="1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J21" i="4"/>
  <c r="J31" i="4" s="1"/>
  <c r="K21" i="4"/>
  <c r="K31" i="4" s="1"/>
  <c r="L21" i="4"/>
  <c r="M21" i="4"/>
  <c r="N21" i="4"/>
  <c r="C21" i="4"/>
  <c r="D21" i="4"/>
  <c r="E21" i="4"/>
  <c r="F21" i="4"/>
  <c r="G21" i="4"/>
  <c r="G31" i="4" s="1"/>
  <c r="H21" i="4"/>
  <c r="I21" i="4"/>
  <c r="B21" i="4"/>
  <c r="B31" i="4" s="1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J16" i="4"/>
  <c r="J19" i="4" s="1"/>
  <c r="K16" i="4"/>
  <c r="K19" i="4" s="1"/>
  <c r="L16" i="4"/>
  <c r="L19" i="4" s="1"/>
  <c r="M16" i="4"/>
  <c r="M19" i="4" s="1"/>
  <c r="N16" i="4"/>
  <c r="N19" i="4" s="1"/>
  <c r="B16" i="4"/>
  <c r="B19" i="4" s="1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J14" i="4" s="1"/>
  <c r="K11" i="4"/>
  <c r="K14" i="4" s="1"/>
  <c r="L11" i="4"/>
  <c r="M11" i="4"/>
  <c r="N11" i="4"/>
  <c r="N14" i="4" s="1"/>
  <c r="C11" i="4"/>
  <c r="C14" i="4" s="1"/>
  <c r="D11" i="4"/>
  <c r="E11" i="4"/>
  <c r="F11" i="4"/>
  <c r="F14" i="4" s="1"/>
  <c r="G11" i="4"/>
  <c r="H11" i="4"/>
  <c r="I11" i="4"/>
  <c r="B11" i="4"/>
  <c r="B14" i="4" s="1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3" i="4"/>
  <c r="D3" i="4"/>
  <c r="D4" i="4" s="1"/>
  <c r="E3" i="4"/>
  <c r="F3" i="4"/>
  <c r="F4" i="4" s="1"/>
  <c r="G3" i="4"/>
  <c r="G4" i="4" s="1"/>
  <c r="H3" i="4"/>
  <c r="I3" i="4"/>
  <c r="I4" i="4" s="1"/>
  <c r="J3" i="4"/>
  <c r="J4" i="4" s="1"/>
  <c r="K3" i="4"/>
  <c r="L3" i="4"/>
  <c r="L4" i="4" s="1"/>
  <c r="M3" i="4"/>
  <c r="N3" i="4"/>
  <c r="N4" i="4" s="1"/>
  <c r="B3" i="4"/>
  <c r="B4" i="4" s="1"/>
  <c r="C69" i="4" l="1"/>
  <c r="D67" i="4"/>
  <c r="D68" i="4" s="1"/>
  <c r="F31" i="4"/>
  <c r="C43" i="4"/>
  <c r="C44" i="4" s="1"/>
  <c r="M4" i="4"/>
  <c r="E4" i="4"/>
  <c r="I14" i="4"/>
  <c r="M14" i="4"/>
  <c r="E31" i="4"/>
  <c r="J43" i="4"/>
  <c r="D43" i="4"/>
  <c r="H14" i="4"/>
  <c r="L14" i="4"/>
  <c r="D31" i="4"/>
  <c r="D44" i="4" s="1"/>
  <c r="I32" i="4"/>
  <c r="I43" i="4" s="1"/>
  <c r="K4" i="4"/>
  <c r="G14" i="4"/>
  <c r="C31" i="4"/>
  <c r="H32" i="4"/>
  <c r="H43" i="4" s="1"/>
  <c r="N31" i="4"/>
  <c r="B43" i="4"/>
  <c r="B44" i="4" s="1"/>
  <c r="G43" i="4"/>
  <c r="E14" i="4"/>
  <c r="I31" i="4"/>
  <c r="I44" i="4" s="1"/>
  <c r="M31" i="4"/>
  <c r="N32" i="4"/>
  <c r="N43" i="4" s="1"/>
  <c r="F32" i="4"/>
  <c r="F43" i="4" s="1"/>
  <c r="H4" i="4"/>
  <c r="D14" i="4"/>
  <c r="H31" i="4"/>
  <c r="L31" i="4"/>
  <c r="L44" i="4" s="1"/>
  <c r="M32" i="4"/>
  <c r="M43" i="4" s="1"/>
  <c r="M44" i="4" s="1"/>
  <c r="E32" i="4"/>
  <c r="E43" i="4" s="1"/>
  <c r="C4" i="4"/>
  <c r="B9" i="4"/>
  <c r="B8" i="4"/>
  <c r="N9" i="4"/>
  <c r="N8" i="4"/>
  <c r="M9" i="4"/>
  <c r="M8" i="4"/>
  <c r="L9" i="4"/>
  <c r="L8" i="4"/>
  <c r="K9" i="4"/>
  <c r="K8" i="4"/>
  <c r="J9" i="4"/>
  <c r="J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N13" i="4"/>
  <c r="M13" i="4"/>
  <c r="L13" i="4"/>
  <c r="K13" i="4"/>
  <c r="J13" i="4"/>
  <c r="I13" i="4"/>
  <c r="H13" i="4"/>
  <c r="G13" i="4"/>
  <c r="F13" i="4"/>
  <c r="E13" i="4"/>
  <c r="D13" i="4"/>
  <c r="C13" i="4"/>
  <c r="B24" i="4"/>
  <c r="N24" i="4"/>
  <c r="M24" i="4"/>
  <c r="L24" i="4"/>
  <c r="K24" i="4"/>
  <c r="J24" i="4"/>
  <c r="I24" i="4"/>
  <c r="H24" i="4"/>
  <c r="G24" i="4"/>
  <c r="F24" i="4"/>
  <c r="E24" i="4"/>
  <c r="D24" i="4"/>
  <c r="C24" i="4"/>
  <c r="N44" i="4"/>
  <c r="K44" i="4"/>
  <c r="J44" i="4"/>
  <c r="H44" i="4"/>
  <c r="G44" i="4"/>
  <c r="F44" i="4"/>
  <c r="E44" i="4"/>
  <c r="J325" i="3"/>
  <c r="K325" i="3"/>
  <c r="L325" i="3"/>
  <c r="M325" i="3"/>
  <c r="N325" i="3"/>
  <c r="E67" i="4" l="1"/>
  <c r="E68" i="4" s="1"/>
  <c r="D69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F67" i="4" l="1"/>
  <c r="F68" i="4" s="1"/>
  <c r="E69" i="4"/>
  <c r="N320" i="3"/>
  <c r="K17" i="3"/>
  <c r="M320" i="3"/>
  <c r="L320" i="3"/>
  <c r="K320" i="3"/>
  <c r="M17" i="3"/>
  <c r="M18" i="3" s="1"/>
  <c r="L17" i="3"/>
  <c r="K310" i="3"/>
  <c r="K317" i="3"/>
  <c r="J317" i="3"/>
  <c r="J15" i="3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G67" i="4" l="1"/>
  <c r="G68" i="4" s="1"/>
  <c r="F69" i="4"/>
  <c r="L18" i="3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H67" i="4" l="1"/>
  <c r="H68" i="4" s="1"/>
  <c r="G69" i="4"/>
  <c r="N12" i="3"/>
  <c r="J9" i="3"/>
  <c r="K9" i="3"/>
  <c r="M9" i="3"/>
  <c r="L9" i="3"/>
  <c r="N326" i="3"/>
  <c r="I67" i="4" l="1"/>
  <c r="I68" i="4" s="1"/>
  <c r="I69" i="4" s="1"/>
  <c r="H69" i="4"/>
  <c r="J69" i="4"/>
  <c r="K28" i="3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K69" i="4" l="1"/>
  <c r="C338" i="3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L69" i="4" l="1"/>
  <c r="H173" i="3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M69" i="4" l="1"/>
  <c r="N69" i="4"/>
  <c r="K293" i="3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G8" i="3"/>
  <c r="H66" i="3"/>
  <c r="E86" i="3"/>
  <c r="D90" i="3"/>
  <c r="D94" i="3"/>
  <c r="G97" i="3"/>
  <c r="C190" i="3"/>
  <c r="D210" i="3"/>
  <c r="D212" i="3" s="1"/>
  <c r="D214" i="3"/>
  <c r="D216" i="3" s="1"/>
  <c r="D8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E59" i="3"/>
  <c r="G86" i="3"/>
  <c r="G90" i="3"/>
  <c r="G94" i="3"/>
  <c r="E128" i="3"/>
  <c r="I8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5" i="3" l="1"/>
  <c r="L15" i="3" l="1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<sst xmlns="http://schemas.openxmlformats.org/spreadsheetml/2006/main" count="670" uniqueCount="223">
  <si>
    <t>Instructions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</si>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</sst>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0" fillId="7" borderId="0" xfId="0" applyFill="1"/>
    <xf numFmtId="164" fontId="5" fillId="0" borderId="0" xfId="1" applyFont="1" applyBorder="1"/>
    <xf numFmtId="165" fontId="0" fillId="8" borderId="0" xfId="0" applyNumberForma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8" sqref="A8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0</v>
      </c>
    </row>
    <row r="2" spans="1:1" x14ac:dyDescent="0.3">
      <c r="A2" s="37" t="s">
        <v>221</v>
      </c>
    </row>
    <row r="3" spans="1:1" x14ac:dyDescent="0.3">
      <c r="A3" s="37" t="s">
        <v>1</v>
      </c>
    </row>
    <row r="4" spans="1:1" x14ac:dyDescent="0.3">
      <c r="A4" s="19" t="s">
        <v>222</v>
      </c>
    </row>
    <row r="5" spans="1:1" x14ac:dyDescent="0.3">
      <c r="A5" s="37"/>
    </row>
    <row r="7" spans="1:1" x14ac:dyDescent="0.3">
      <c r="A7" s="37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tabSelected="1" workbookViewId="0">
      <pane ySplit="1" topLeftCell="A169" activePane="bottomLeft" state="frozen"/>
      <selection pane="bottomLeft" activeCell="J194" sqref="J194"/>
    </sheetView>
  </sheetViews>
  <sheetFormatPr defaultRowHeight="14.4" x14ac:dyDescent="0.3"/>
  <cols>
    <col min="1" max="1" width="78.109375" customWidth="1"/>
    <col min="2" max="2" width="9" bestFit="1" customWidth="1"/>
    <col min="3" max="3" width="9.5546875" bestFit="1" customWidth="1"/>
    <col min="4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3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4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5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6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3">
      <c r="A6" s="11" t="s">
        <v>7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8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3">
      <c r="A8" s="2" t="s">
        <v>9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3">
      <c r="A9" s="2" t="s">
        <v>10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3">
      <c r="A10" s="4" t="s">
        <v>11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12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13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14</v>
      </c>
    </row>
    <row r="14" spans="1:10" x14ac:dyDescent="0.3">
      <c r="A14" s="2" t="s">
        <v>15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16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17</v>
      </c>
    </row>
    <row r="17" spans="1:9" x14ac:dyDescent="0.3">
      <c r="A17" s="2" t="s">
        <v>15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16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18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19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20</v>
      </c>
    </row>
    <row r="24" spans="1:9" x14ac:dyDescent="0.3">
      <c r="A24" s="10" t="s">
        <v>21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22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23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24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25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26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27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28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29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30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31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32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33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34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35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36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37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38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39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40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41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42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43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44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45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47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48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49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50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51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52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53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54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55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56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57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58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59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3">
      <c r="A63" s="1" t="s">
        <v>60</v>
      </c>
    </row>
    <row r="64" spans="1:9" s="1" customFormat="1" x14ac:dyDescent="0.3">
      <c r="A64" s="10" t="s">
        <v>61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62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63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64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65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66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67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68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69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70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71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72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78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79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80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3">
      <c r="A84" s="27" t="s">
        <v>81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3">
      <c r="A85" s="1" t="s">
        <v>82</v>
      </c>
      <c r="B85" s="3"/>
      <c r="C85" s="3"/>
      <c r="D85" s="3"/>
      <c r="E85" s="3"/>
      <c r="F85" s="3"/>
      <c r="G85" s="3"/>
      <c r="H85" s="3"/>
      <c r="I85" s="3"/>
    </row>
    <row r="86" spans="1:9" x14ac:dyDescent="0.3">
      <c r="A86" s="2" t="s">
        <v>83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3">
      <c r="A88" s="2" t="s">
        <v>85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86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3">
      <c r="A90" s="2" t="s">
        <v>87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88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89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3">
      <c r="A93" s="2" t="s">
        <v>90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3">
      <c r="A94" s="2" t="s">
        <v>91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3">
      <c r="A95" s="27" t="s">
        <v>92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3">
      <c r="A96" s="2" t="s">
        <v>93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3">
      <c r="A97" s="27" t="s">
        <v>94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3">
      <c r="A98" t="s">
        <v>95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" thickBot="1" x14ac:dyDescent="0.35">
      <c r="A99" s="6" t="s">
        <v>96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" thickTop="1" x14ac:dyDescent="0.3">
      <c r="A100" s="12" t="s">
        <v>97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3">
      <c r="A101" t="s">
        <v>98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2" t="s">
        <v>99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11" t="s">
        <v>100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3">
      <c r="A104" s="11" t="s">
        <v>101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3">
      <c r="A105" s="11" t="s">
        <v>102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3">
      <c r="A106" s="11" t="s">
        <v>103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3">
      <c r="A108" s="14" t="s">
        <v>104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28" t="s">
        <v>105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">
      <c r="A110" s="2" t="s">
        <v>106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3">
      <c r="A111" s="11" t="s">
        <v>107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3">
      <c r="A112" s="11" t="s">
        <v>108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3">
      <c r="A113" s="11" t="s">
        <v>109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">
      <c r="A114" s="2" t="s">
        <v>110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3">
      <c r="A115" s="11" t="s">
        <v>107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3">
      <c r="A116" s="11" t="s">
        <v>108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3">
      <c r="A117" s="11" t="s">
        <v>109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2" t="s">
        <v>111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3">
      <c r="A119" s="11" t="s">
        <v>107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3">
      <c r="A120" s="11" t="s">
        <v>108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3">
      <c r="A121" s="11" t="s">
        <v>109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">
      <c r="A122" s="2" t="s">
        <v>112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3">
      <c r="A123" s="11" t="s">
        <v>107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3">
      <c r="A124" s="11" t="s">
        <v>108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3">
      <c r="A125" s="11" t="s">
        <v>109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2" t="s">
        <v>113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3">
      <c r="A127" s="11" t="s">
        <v>107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3">
      <c r="A128" s="11" t="s">
        <v>108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3">
      <c r="A129" s="11" t="s">
        <v>109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3">
      <c r="A130" s="2" t="s">
        <v>114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3">
      <c r="A131" s="11" t="s">
        <v>107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3">
      <c r="A132" s="11" t="s">
        <v>108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3">
      <c r="A133" s="11" t="s">
        <v>109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3">
      <c r="A134" s="2" t="s">
        <v>115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3">
      <c r="A135" s="11" t="s">
        <v>107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3">
      <c r="A136" s="11" t="s">
        <v>108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3">
      <c r="A137" s="11" t="s">
        <v>109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3">
      <c r="A138" s="2" t="s">
        <v>116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3">
      <c r="A139" s="11" t="s">
        <v>107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3">
      <c r="A140" s="11" t="s">
        <v>108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3">
      <c r="A141" s="11" t="s">
        <v>109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3">
      <c r="A142" s="2" t="s">
        <v>117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3">
      <c r="A143" s="4" t="s">
        <v>118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3">
      <c r="A144" s="2" t="s">
        <v>119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3">
      <c r="A145" s="2" t="s">
        <v>120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3">
      <c r="A146" s="2" t="s">
        <v>121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3">
      <c r="A147" s="2" t="s">
        <v>122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3">
      <c r="A148" s="2" t="s">
        <v>123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3">
      <c r="A149" s="2" t="s">
        <v>124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" thickBot="1" x14ac:dyDescent="0.35">
      <c r="A150" s="6" t="s">
        <v>125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" thickTop="1" x14ac:dyDescent="0.3">
      <c r="A151" s="12" t="s">
        <v>126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3">
      <c r="A152" s="1" t="s">
        <v>127</v>
      </c>
    </row>
    <row r="153" spans="1:9" x14ac:dyDescent="0.3">
      <c r="A153" s="2" t="s">
        <v>106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3">
      <c r="A154" s="2" t="s">
        <v>110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3">
      <c r="A155" s="2" t="s">
        <v>111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3">
      <c r="A156" s="2" t="s">
        <v>112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3">
      <c r="A157" s="2" t="s">
        <v>113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3">
      <c r="A158" s="2" t="s">
        <v>114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3">
      <c r="A159" s="2" t="s">
        <v>115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3">
      <c r="A160" s="2" t="s">
        <v>116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3">
      <c r="A161" s="2" t="s">
        <v>117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4" t="s">
        <v>118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3">
      <c r="A163" s="2" t="s">
        <v>119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3">
      <c r="A164" s="2" t="s">
        <v>123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" thickBot="1" x14ac:dyDescent="0.35">
      <c r="A165" s="6" t="s">
        <v>128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" thickTop="1" x14ac:dyDescent="0.3">
      <c r="A166" s="12" t="s">
        <v>126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3">
      <c r="A167" s="1" t="s">
        <v>129</v>
      </c>
      <c r="B167" s="3"/>
    </row>
    <row r="168" spans="1:9" x14ac:dyDescent="0.3">
      <c r="A168" s="2" t="s">
        <v>106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3">
      <c r="A169" s="2" t="s">
        <v>110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3">
      <c r="A170" s="2" t="s">
        <v>111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3">
      <c r="A171" s="2" t="s">
        <v>130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3">
      <c r="A172" s="2" t="s">
        <v>113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3">
      <c r="A173" s="2" t="s">
        <v>114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3">
      <c r="A174" s="2" t="s">
        <v>115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3">
      <c r="A175" s="2" t="s">
        <v>116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3">
      <c r="A176" s="2" t="s">
        <v>117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3">
      <c r="A177" s="4" t="s">
        <v>131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3">
      <c r="A178" s="2" t="s">
        <v>119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3">
      <c r="A179" s="2" t="s">
        <v>123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" thickBot="1" x14ac:dyDescent="0.35">
      <c r="A180" s="6" t="s">
        <v>132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" thickTop="1" x14ac:dyDescent="0.3">
      <c r="A181" s="12" t="s">
        <v>126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3">
      <c r="A182" s="49" t="s">
        <v>133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" t="s">
        <v>106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3">
      <c r="A184" s="2" t="s">
        <v>110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3">
      <c r="A185" s="2" t="s">
        <v>111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3">
      <c r="A186" s="2" t="s">
        <v>112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3">
      <c r="A187" s="2" t="s">
        <v>113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3">
      <c r="A188" s="2" t="s">
        <v>114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3">
      <c r="A189" s="2" t="s">
        <v>115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3">
      <c r="A190" s="2" t="s">
        <v>116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3">
      <c r="A191" s="2" t="s">
        <v>117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3">
      <c r="A192" s="4" t="s">
        <v>131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10" x14ac:dyDescent="0.3">
      <c r="A193" s="2" t="s">
        <v>119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10" x14ac:dyDescent="0.3">
      <c r="A194" s="2" t="s">
        <v>123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  <c r="J194" s="80">
        <f>+I82+(I192+I193)</f>
        <v>-50</v>
      </c>
    </row>
    <row r="195" spans="1:10" ht="15" thickBot="1" x14ac:dyDescent="0.35">
      <c r="A195" s="6" t="s">
        <v>134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10" ht="15" thickTop="1" x14ac:dyDescent="0.3">
      <c r="A196" s="12" t="s">
        <v>126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10" x14ac:dyDescent="0.3">
      <c r="A197" s="1" t="s">
        <v>135</v>
      </c>
    </row>
    <row r="198" spans="1:10" x14ac:dyDescent="0.3">
      <c r="A198" s="2" t="s">
        <v>106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10" x14ac:dyDescent="0.3">
      <c r="A199" s="2" t="s">
        <v>110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10" x14ac:dyDescent="0.3">
      <c r="A200" s="2" t="s">
        <v>111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10" x14ac:dyDescent="0.3">
      <c r="A201" s="2" t="s">
        <v>112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10" x14ac:dyDescent="0.3">
      <c r="A202" s="2" t="s">
        <v>113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10" x14ac:dyDescent="0.3">
      <c r="A203" s="2" t="s">
        <v>114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10" x14ac:dyDescent="0.3">
      <c r="A204" s="2" t="s">
        <v>115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10" x14ac:dyDescent="0.3">
      <c r="A205" s="2" t="s">
        <v>116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10" x14ac:dyDescent="0.3">
      <c r="A206" s="2" t="s">
        <v>117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10" x14ac:dyDescent="0.3">
      <c r="A207" s="4" t="s">
        <v>131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10" x14ac:dyDescent="0.3">
      <c r="A208" s="2" t="s">
        <v>119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3">
      <c r="A209" s="2" t="s">
        <v>123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" thickBot="1" x14ac:dyDescent="0.35">
      <c r="A210" s="6" t="s">
        <v>136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" thickTop="1" x14ac:dyDescent="0.3">
      <c r="A211" s="12" t="s">
        <v>126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3">
      <c r="A212" s="14" t="s">
        <v>137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28" t="s">
        <v>138</v>
      </c>
    </row>
    <row r="214" spans="1:9" x14ac:dyDescent="0.3">
      <c r="A214" s="32" t="s">
        <v>106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3">
      <c r="A215" s="30" t="s">
        <v>107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3">
      <c r="A216" s="30" t="s">
        <v>108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3">
      <c r="A217" s="30" t="s">
        <v>109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3">
      <c r="A218" s="32" t="s">
        <v>110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3">
      <c r="A219" s="30" t="s">
        <v>107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3">
      <c r="A220" s="30" t="s">
        <v>108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3">
      <c r="A221" s="30" t="s">
        <v>109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3">
      <c r="A222" s="32" t="s">
        <v>111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3">
      <c r="A223" s="30" t="s">
        <v>107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3">
      <c r="A224" s="30" t="s">
        <v>108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3">
      <c r="A225" s="30" t="s">
        <v>109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3">
      <c r="A226" s="32" t="s">
        <v>112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3">
      <c r="A227" s="30" t="s">
        <v>107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3">
      <c r="A228" s="30" t="s">
        <v>108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3">
      <c r="A229" s="30" t="s">
        <v>109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3">
      <c r="A230" s="32" t="s">
        <v>139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3">
      <c r="A231" s="30" t="s">
        <v>107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3">
      <c r="A232" s="30" t="s">
        <v>108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3">
      <c r="A233" s="30" t="s">
        <v>109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3">
      <c r="A234" s="32" t="s">
        <v>140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3">
      <c r="A235" s="30" t="s">
        <v>107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3">
      <c r="A236" s="30" t="s">
        <v>108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3">
      <c r="A237" s="30" t="s">
        <v>109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3">
      <c r="A238" s="32" t="s">
        <v>141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3">
      <c r="A239" s="30" t="s">
        <v>107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3">
      <c r="A240" s="30" t="s">
        <v>108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3">
      <c r="A241" s="30" t="s">
        <v>109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3">
      <c r="A242" s="32" t="s">
        <v>142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3">
      <c r="A243" s="30" t="s">
        <v>107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3">
      <c r="A244" s="30" t="s">
        <v>108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3">
      <c r="A245" s="30" t="s">
        <v>109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3">
      <c r="A246" s="32" t="s">
        <v>117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3">
      <c r="A247" s="34" t="s">
        <v>118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3">
      <c r="A248" s="32" t="s">
        <v>119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3">
      <c r="A249" s="30" t="s">
        <v>107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3">
      <c r="A250" s="30" t="s">
        <v>108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3">
      <c r="A251" s="30" t="s">
        <v>109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3">
      <c r="A252" s="30" t="s">
        <v>124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3">
      <c r="A253" s="32" t="s">
        <v>123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" thickBot="1" x14ac:dyDescent="0.35">
      <c r="A254" s="31" t="s">
        <v>125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workbookViewId="0">
      <selection activeCell="B14" sqref="B14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143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144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3">
      <c r="A4" s="41" t="s">
        <v>145</v>
      </c>
      <c r="B4" s="53" t="s">
        <v>146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3">
      <c r="A5" s="40" t="s">
        <v>147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3">
      <c r="A6" s="41" t="s">
        <v>145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3">
      <c r="A7" s="41" t="s">
        <v>148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3">
      <c r="A8" s="40" t="s">
        <v>149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3">
      <c r="A9" s="41" t="s">
        <v>145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3">
      <c r="A10" s="41" t="s">
        <v>150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3">
      <c r="A11" s="40" t="s">
        <v>151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3">
      <c r="A12" s="41" t="s">
        <v>145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3">
      <c r="A13" s="41" t="s">
        <v>148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3">
      <c r="A14" s="40" t="s">
        <v>152</v>
      </c>
      <c r="B14" s="46">
        <f>B45+B76+B107+B138+B169+B200+B231+B262+B297+B316+B335</f>
        <v>1003</v>
      </c>
      <c r="C14" s="46">
        <f t="shared" ref="C14:N14" si="29">C45+C76+C107+C138+C169+C200+C231+C262+C297+C316+C335</f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3">
      <c r="A15" s="41" t="s">
        <v>145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3">
      <c r="A16" s="41" t="s">
        <v>150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3">
      <c r="A17" s="9" t="s">
        <v>153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3">
      <c r="A18" s="45" t="s">
        <v>145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3">
      <c r="A19" s="45" t="s">
        <v>150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3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154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3">
      <c r="A22" s="43" t="s">
        <v>145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3">
      <c r="A23" s="44" t="s">
        <v>107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3">
      <c r="A24" s="43" t="s">
        <v>145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3">
      <c r="A25" s="43" t="s">
        <v>155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3">
      <c r="A26" s="43" t="s">
        <v>156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3">
      <c r="A27" s="44" t="s">
        <v>108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3">
      <c r="A28" s="43" t="s">
        <v>145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3">
      <c r="A29" s="43" t="s">
        <v>155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3">
      <c r="A30" s="43" t="s">
        <v>156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3">
      <c r="A31" s="44" t="s">
        <v>109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3">
      <c r="A32" s="43" t="s">
        <v>145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3">
      <c r="A33" s="43" t="s">
        <v>155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3">
      <c r="A34" s="43" t="s">
        <v>156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3">
      <c r="A35" s="9" t="s">
        <v>147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3">
      <c r="A36" s="45" t="s">
        <v>145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3">
      <c r="A37" s="45" t="s">
        <v>148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3">
      <c r="A38" s="9" t="s">
        <v>149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3">
      <c r="A39" s="45" t="s">
        <v>145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3">
      <c r="A40" s="45" t="s">
        <v>150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3">
      <c r="A41" s="45" t="s">
        <v>157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3">
      <c r="A42" s="9" t="s">
        <v>151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3">
      <c r="A43" s="45" t="s">
        <v>145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3">
      <c r="A44" s="45" t="s">
        <v>148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3">
      <c r="A45" s="9" t="s">
        <v>152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3">
      <c r="A46" s="45" t="s">
        <v>145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3">
      <c r="A47" s="45" t="s">
        <v>150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3">
      <c r="A48" s="9" t="s">
        <v>153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3">
      <c r="A49" s="45" t="s">
        <v>145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3">
      <c r="A50" s="45" t="s">
        <v>150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3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154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3">
      <c r="A53" s="43" t="s">
        <v>145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3">
      <c r="A54" s="44" t="s">
        <v>107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3">
      <c r="A55" s="43" t="s">
        <v>145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3">
      <c r="A56" s="43" t="s">
        <v>155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3">
      <c r="A57" s="43" t="s">
        <v>156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3">
      <c r="A58" s="44" t="s">
        <v>108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3">
      <c r="A59" s="43" t="s">
        <v>145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3">
      <c r="A60" s="43" t="s">
        <v>155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3">
      <c r="A61" s="43" t="s">
        <v>156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4" t="s">
        <v>109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3">
      <c r="A63" s="43" t="s">
        <v>145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3">
      <c r="A64" s="43" t="s">
        <v>155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3">
      <c r="A65" s="43" t="s">
        <v>156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147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3">
      <c r="A67" s="45" t="s">
        <v>145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3">
      <c r="A68" s="45" t="s">
        <v>148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3">
      <c r="A69" s="9" t="s">
        <v>149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3">
      <c r="A70" s="45" t="s">
        <v>145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3">
      <c r="A71" s="45" t="s">
        <v>150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3">
      <c r="A72" s="45" t="s">
        <v>157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3">
      <c r="A73" s="9" t="s">
        <v>151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3">
      <c r="A74" s="45" t="s">
        <v>145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3">
      <c r="A75" s="45" t="s">
        <v>148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3">
      <c r="A76" s="9" t="s">
        <v>152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3">
      <c r="A77" s="45" t="s">
        <v>145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3">
      <c r="A78" s="45" t="s">
        <v>150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3">
      <c r="A79" s="9" t="s">
        <v>153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3">
      <c r="A80" s="45" t="s">
        <v>145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3">
      <c r="A81" s="45" t="s">
        <v>150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3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154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3">
      <c r="A84" s="43" t="s">
        <v>145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3">
      <c r="A85" s="44" t="s">
        <v>107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3">
      <c r="A86" s="43" t="s">
        <v>145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3">
      <c r="A87" s="43" t="s">
        <v>155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3">
      <c r="A88" s="43" t="s">
        <v>156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3">
      <c r="A89" s="44" t="s">
        <v>108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3">
      <c r="A90" s="43" t="s">
        <v>145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3">
      <c r="A91" s="43" t="s">
        <v>155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3">
      <c r="A92" s="43" t="s">
        <v>156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3">
      <c r="A93" s="44" t="s">
        <v>109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3">
      <c r="A94" s="43" t="s">
        <v>145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3">
      <c r="A95" s="43" t="s">
        <v>155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3">
      <c r="A96" s="43" t="s">
        <v>156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147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3">
      <c r="A98" s="45" t="s">
        <v>145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3">
      <c r="A99" s="45" t="s">
        <v>148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3">
      <c r="A100" s="9" t="s">
        <v>149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3">
      <c r="A101" s="45" t="s">
        <v>145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3">
      <c r="A102" s="45" t="s">
        <v>150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3">
      <c r="A103" s="45" t="s">
        <v>157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3">
      <c r="A104" s="9" t="s">
        <v>151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3">
      <c r="A105" s="45" t="s">
        <v>145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3">
      <c r="A106" s="45" t="s">
        <v>148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3">
      <c r="A107" s="9" t="s">
        <v>152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3">
      <c r="A108" s="45" t="s">
        <v>145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3">
      <c r="A109" s="45" t="s">
        <v>150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3">
      <c r="A110" s="9" t="s">
        <v>153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3">
      <c r="A111" s="45" t="s">
        <v>145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3">
      <c r="A112" s="45" t="s">
        <v>150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3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154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3">
      <c r="A115" s="43" t="s">
        <v>145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3">
      <c r="A116" s="44" t="s">
        <v>107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3">
      <c r="A117" s="43" t="s">
        <v>145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3">
      <c r="A118" s="43" t="s">
        <v>155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3">
      <c r="A119" s="43" t="s">
        <v>156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3">
      <c r="A120" s="44" t="s">
        <v>108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3">
      <c r="A121" s="43" t="s">
        <v>145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3">
      <c r="A122" s="43" t="s">
        <v>155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3">
      <c r="A123" s="43" t="s">
        <v>156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4" t="s">
        <v>109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3">
      <c r="A125" s="43" t="s">
        <v>145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3">
      <c r="A126" s="43" t="s">
        <v>155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3">
      <c r="A127" s="43" t="s">
        <v>156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147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3">
      <c r="A129" s="45" t="s">
        <v>145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3">
      <c r="A130" s="45" t="s">
        <v>148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3">
      <c r="A131" s="9" t="s">
        <v>149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3">
      <c r="A132" s="45" t="s">
        <v>145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3">
      <c r="A133" s="45" t="s">
        <v>150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3">
      <c r="A134" s="45" t="s">
        <v>157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3">
      <c r="A135" s="9" t="s">
        <v>151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3">
      <c r="A136" s="45" t="s">
        <v>145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3">
      <c r="A137" s="45" t="s">
        <v>148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3">
      <c r="A138" s="9" t="s">
        <v>152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3">
      <c r="A139" s="45" t="s">
        <v>145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3">
      <c r="A140" s="45" t="s">
        <v>150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3">
      <c r="A141" s="9" t="s">
        <v>153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3">
      <c r="A142" s="45" t="s">
        <v>145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3">
      <c r="A143" s="45" t="s">
        <v>150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3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154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3">
      <c r="A146" s="43" t="s">
        <v>145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3">
      <c r="A147" s="44" t="s">
        <v>107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3">
      <c r="A148" s="43" t="s">
        <v>145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3">
      <c r="A149" s="43" t="s">
        <v>155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3">
      <c r="A150" s="43" t="s">
        <v>156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3">
      <c r="A151" s="44" t="s">
        <v>108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3">
      <c r="A152" s="43" t="s">
        <v>145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3">
      <c r="A153" s="43" t="s">
        <v>155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3">
      <c r="A154" s="43" t="s">
        <v>156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3">
      <c r="A155" s="44" t="s">
        <v>109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3">
      <c r="A156" s="43" t="s">
        <v>145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3">
      <c r="A157" s="43" t="s">
        <v>155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3">
      <c r="A158" s="43" t="s">
        <v>156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3">
      <c r="A159" s="9" t="s">
        <v>147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3">
      <c r="A160" s="45" t="s">
        <v>145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3">
      <c r="A161" s="45" t="s">
        <v>148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3">
      <c r="A162" s="9" t="s">
        <v>149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3">
      <c r="A163" s="45" t="s">
        <v>145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3">
      <c r="A164" s="45" t="s">
        <v>150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3">
      <c r="A165" s="45" t="s">
        <v>157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3">
      <c r="A166" s="9" t="s">
        <v>151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3">
      <c r="A167" s="45" t="s">
        <v>145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3">
      <c r="A168" s="45" t="s">
        <v>148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3">
      <c r="A169" s="9" t="s">
        <v>152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3">
      <c r="A170" s="45" t="s">
        <v>145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3">
      <c r="A171" s="45" t="s">
        <v>150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3">
      <c r="A172" s="9" t="s">
        <v>153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3">
      <c r="A173" s="45" t="s">
        <v>145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3">
      <c r="A174" s="45" t="s">
        <v>150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3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3">
      <c r="A176" s="9" t="s">
        <v>154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3">
      <c r="A177" s="43" t="s">
        <v>145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3">
      <c r="A178" s="44" t="s">
        <v>107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3">
      <c r="A179" s="43" t="s">
        <v>145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3">
      <c r="A180" s="43" t="s">
        <v>155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3">
      <c r="A181" s="43" t="s">
        <v>156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3">
      <c r="A182" s="44" t="s">
        <v>108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3">
      <c r="A183" s="43" t="s">
        <v>145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3">
      <c r="A184" s="43" t="s">
        <v>155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3">
      <c r="A185" s="43" t="s">
        <v>156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3">
      <c r="A186" s="44" t="s">
        <v>109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3">
      <c r="A187" s="43" t="s">
        <v>145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3">
      <c r="A188" s="43" t="s">
        <v>155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3">
      <c r="A189" s="43" t="s">
        <v>156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3">
      <c r="A190" s="9" t="s">
        <v>147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3">
      <c r="A191" s="45" t="s">
        <v>145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3">
      <c r="A192" s="45" t="s">
        <v>148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3">
      <c r="A193" s="9" t="s">
        <v>149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3">
      <c r="A194" s="45" t="s">
        <v>145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3">
      <c r="A195" s="45" t="s">
        <v>150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3">
      <c r="A196" s="45" t="s">
        <v>157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3">
      <c r="A197" s="9" t="s">
        <v>151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3">
      <c r="A198" s="45" t="s">
        <v>145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3">
      <c r="A199" s="45" t="s">
        <v>148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3">
      <c r="A200" s="9" t="s">
        <v>152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3">
      <c r="A201" s="45" t="s">
        <v>145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3">
      <c r="A202" s="45" t="s">
        <v>150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3">
      <c r="A203" s="9" t="s">
        <v>153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3">
      <c r="A204" s="45" t="s">
        <v>145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3">
      <c r="A205" s="45" t="s">
        <v>150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3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3">
      <c r="A207" s="9" t="s">
        <v>154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3">
      <c r="A208" s="43" t="s">
        <v>145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3">
      <c r="A209" s="44" t="s">
        <v>107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3">
      <c r="A210" s="43" t="s">
        <v>145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3">
      <c r="A211" s="43" t="s">
        <v>155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3">
      <c r="A212" s="43" t="s">
        <v>156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3">
      <c r="A213" s="44" t="s">
        <v>108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3">
      <c r="A214" s="43" t="s">
        <v>145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3">
      <c r="A215" s="43" t="s">
        <v>155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3">
      <c r="A216" s="43" t="s">
        <v>156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3">
      <c r="A217" s="44" t="s">
        <v>109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3">
      <c r="A218" s="43" t="s">
        <v>145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3">
      <c r="A219" s="43" t="s">
        <v>155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3">
      <c r="A220" s="43" t="s">
        <v>156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3">
      <c r="A221" s="9" t="s">
        <v>147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3">
      <c r="A222" s="45" t="s">
        <v>145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3">
      <c r="A223" s="45" t="s">
        <v>148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3">
      <c r="A224" s="9" t="s">
        <v>149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3">
      <c r="A225" s="45" t="s">
        <v>145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3">
      <c r="A226" s="45" t="s">
        <v>150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3">
      <c r="A227" s="45" t="s">
        <v>157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3">
      <c r="A228" s="9" t="s">
        <v>151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3">
      <c r="A229" s="45" t="s">
        <v>145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3">
      <c r="A230" s="45" t="s">
        <v>148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3">
      <c r="A231" s="9" t="s">
        <v>152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3">
      <c r="A232" s="45" t="s">
        <v>145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3">
      <c r="A233" s="45" t="s">
        <v>150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3">
      <c r="A234" s="9" t="s">
        <v>153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3">
      <c r="A235" s="45" t="s">
        <v>145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3">
      <c r="A236" s="45" t="s">
        <v>150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3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3">
      <c r="A238" s="9" t="s">
        <v>154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3">
      <c r="A239" s="43" t="s">
        <v>145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3">
      <c r="A240" s="44" t="s">
        <v>107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3">
      <c r="A241" s="43" t="s">
        <v>145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3">
      <c r="A242" s="43" t="s">
        <v>155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3">
      <c r="A243" s="43" t="s">
        <v>156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3">
      <c r="A244" s="44" t="s">
        <v>108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3">
      <c r="A245" s="43" t="s">
        <v>145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3">
      <c r="A246" s="43" t="s">
        <v>155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3">
      <c r="A247" s="43" t="s">
        <v>156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3">
      <c r="A248" s="44" t="s">
        <v>109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3">
      <c r="A249" s="43" t="s">
        <v>145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3">
      <c r="A250" s="43" t="s">
        <v>155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3">
      <c r="A251" s="43" t="s">
        <v>156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3">
      <c r="A252" s="9" t="s">
        <v>147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3">
      <c r="A253" s="45" t="s">
        <v>145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3">
      <c r="A254" s="45" t="s">
        <v>148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3">
      <c r="A255" s="9" t="s">
        <v>149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3">
      <c r="A256" s="45" t="s">
        <v>145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3">
      <c r="A257" s="45" t="s">
        <v>150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3">
      <c r="A258" s="45" t="s">
        <v>157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3">
      <c r="A259" s="9" t="s">
        <v>151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3">
      <c r="A260" s="45" t="s">
        <v>145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3">
      <c r="A261" s="45" t="s">
        <v>148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3">
      <c r="A262" s="9" t="s">
        <v>152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3">
      <c r="A263" s="45" t="s">
        <v>145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3">
      <c r="A264" s="45" t="s">
        <v>150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3">
      <c r="A265" s="9" t="s">
        <v>153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3">
      <c r="A266" s="45" t="s">
        <v>145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3">
      <c r="A267" s="45" t="s">
        <v>150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3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3">
      <c r="A269" s="9" t="s">
        <v>154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3">
      <c r="A270" s="43" t="s">
        <v>145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3">
      <c r="A271" s="44" t="s">
        <v>107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3">
      <c r="A272" s="43" t="s">
        <v>145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3">
      <c r="A273" s="43" t="s">
        <v>155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3">
      <c r="A274" s="43" t="s">
        <v>156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3">
      <c r="A275" s="44" t="s">
        <v>108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3">
      <c r="A276" s="43" t="s">
        <v>145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3">
      <c r="A277" s="43" t="s">
        <v>155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3">
      <c r="A278" s="43" t="s">
        <v>156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3">
      <c r="A279" s="44" t="s">
        <v>109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3">
      <c r="A280" s="43" t="s">
        <v>145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3">
      <c r="A281" s="43" t="s">
        <v>155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3">
      <c r="A282" s="43" t="s">
        <v>156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3">
      <c r="A283" s="44" t="s">
        <v>124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3">
      <c r="A284" s="43" t="s">
        <v>145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3">
      <c r="A285" s="43" t="s">
        <v>155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3">
      <c r="A286" s="43" t="s">
        <v>156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3">
      <c r="A287" s="9" t="s">
        <v>147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3">
      <c r="A288" s="45" t="s">
        <v>145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3">
      <c r="A289" s="45" t="s">
        <v>148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3">
      <c r="A290" s="9" t="s">
        <v>149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3">
      <c r="A291" s="45" t="s">
        <v>145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3">
      <c r="A292" s="45" t="s">
        <v>150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3">
      <c r="A293" s="45" t="s">
        <v>157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3">
      <c r="A294" s="9" t="s">
        <v>151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3">
      <c r="A295" s="45" t="s">
        <v>145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3">
      <c r="A296" s="45" t="s">
        <v>148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3">
      <c r="A297" s="9" t="s">
        <v>152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3">
      <c r="A298" s="45" t="s">
        <v>145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3">
      <c r="A299" s="45" t="s">
        <v>150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3">
      <c r="A300" s="9" t="s">
        <v>153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3">
      <c r="A301" s="45" t="s">
        <v>145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3">
      <c r="A302" s="45" t="s">
        <v>150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3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3">
      <c r="A304" s="9" t="s">
        <v>154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3">
      <c r="A305" s="43" t="s">
        <v>145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3">
      <c r="A306" s="9" t="s">
        <v>147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3">
      <c r="A307" s="45" t="s">
        <v>145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3">
      <c r="A308" s="45" t="s">
        <v>148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3">
      <c r="A309" s="9" t="s">
        <v>149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3">
      <c r="A310" s="45" t="s">
        <v>145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3">
      <c r="A311" s="45" t="s">
        <v>150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3">
      <c r="A312" s="45" t="s">
        <v>157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3">
      <c r="A313" s="9" t="s">
        <v>151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3">
      <c r="A314" s="45" t="s">
        <v>145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3">
      <c r="A315" s="45" t="s">
        <v>148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3">
      <c r="A316" s="9" t="s">
        <v>152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3">
      <c r="A317" s="45" t="s">
        <v>145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3">
      <c r="A318" s="45" t="s">
        <v>150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 x14ac:dyDescent="0.3">
      <c r="A319" s="9" t="s">
        <v>153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3">
      <c r="A320" s="45" t="s">
        <v>145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3">
      <c r="A321" s="45" t="s">
        <v>150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3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3">
      <c r="A323" s="9" t="s">
        <v>154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3">
      <c r="A324" s="43" t="s">
        <v>145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3">
      <c r="A325" s="9" t="s">
        <v>147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3">
      <c r="A326" s="45" t="s">
        <v>145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3">
      <c r="A327" s="45" t="s">
        <v>148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3">
      <c r="A328" s="9" t="s">
        <v>149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3">
      <c r="A329" s="45" t="s">
        <v>145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3">
      <c r="A330" s="45" t="s">
        <v>150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3">
      <c r="A331" s="45" t="s">
        <v>157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3">
      <c r="A332" s="9" t="s">
        <v>151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3">
      <c r="A333" s="45" t="s">
        <v>145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3">
      <c r="A334" s="45" t="s">
        <v>148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3">
      <c r="A335" s="9" t="s">
        <v>152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3">
      <c r="A336" s="45" t="s">
        <v>145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3">
      <c r="A337" s="45" t="s">
        <v>150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3">
      <c r="A338" s="9" t="s">
        <v>153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3">
      <c r="A339" s="45" t="s">
        <v>145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3">
      <c r="A340" s="45" t="s">
        <v>150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P70"/>
  <sheetViews>
    <sheetView topLeftCell="A33" workbookViewId="0">
      <selection activeCell="D69" sqref="D69"/>
    </sheetView>
  </sheetViews>
  <sheetFormatPr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154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159</v>
      </c>
    </row>
    <row r="4" spans="1:15" x14ac:dyDescent="0.3">
      <c r="A4" s="41" t="s">
        <v>145</v>
      </c>
      <c r="B4" s="69" t="str">
        <f>IFERROR((B3-A3)/(A3), "nm")</f>
        <v>nm</v>
      </c>
      <c r="C4" s="69">
        <f t="shared" ref="C4:N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>
        <f t="shared" si="2"/>
        <v>0</v>
      </c>
      <c r="K4" s="69">
        <f t="shared" si="2"/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</row>
    <row r="5" spans="1:15" x14ac:dyDescent="0.3">
      <c r="A5" s="1" t="s">
        <v>147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76" t="s">
        <v>149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>
        <f>'Segmental forecast'!J8</f>
        <v>717</v>
      </c>
      <c r="K6" s="9">
        <f>'Segmental forecast'!K8</f>
        <v>717</v>
      </c>
      <c r="L6" s="9">
        <f>'Segmental forecast'!L8</f>
        <v>717</v>
      </c>
      <c r="M6" s="9">
        <f>'Segmental forecast'!M8</f>
        <v>717</v>
      </c>
      <c r="N6" s="9">
        <f>'Segmental forecast'!N8</f>
        <v>717</v>
      </c>
    </row>
    <row r="7" spans="1:15" x14ac:dyDescent="0.3">
      <c r="A7" s="4" t="s">
        <v>151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3">
      <c r="A8" s="41" t="s">
        <v>145</v>
      </c>
      <c r="B8" s="69" t="str">
        <f>IFERROR((B7-A7)/(A7), "nm")</f>
        <v>nm</v>
      </c>
      <c r="C8" s="69">
        <f t="shared" ref="C8:N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>
        <f t="shared" si="3"/>
        <v>0</v>
      </c>
      <c r="K8" s="69">
        <f t="shared" si="3"/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</row>
    <row r="9" spans="1:15" x14ac:dyDescent="0.3">
      <c r="A9" s="41" t="s">
        <v>148</v>
      </c>
      <c r="B9" s="69">
        <f>B7/B3</f>
        <v>0.13832881278389594</v>
      </c>
      <c r="C9" s="69">
        <f t="shared" ref="C9:N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>
        <f t="shared" si="4"/>
        <v>0.14677799186469706</v>
      </c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</row>
    <row r="10" spans="1:15" x14ac:dyDescent="0.3">
      <c r="A10" s="2" t="s">
        <v>9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3">
      <c r="A11" s="4" t="s">
        <v>160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3">
      <c r="A12" t="s">
        <v>12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3">
      <c r="A13" s="70" t="s">
        <v>161</v>
      </c>
      <c r="B13" s="71">
        <f>B12/B11</f>
        <v>0.22164090368608799</v>
      </c>
      <c r="C13" s="71">
        <f t="shared" ref="C13:N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 t="e">
        <f t="shared" si="5"/>
        <v>#DIV/0!</v>
      </c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</row>
    <row r="14" spans="1:15" ht="15" thickBot="1" x14ac:dyDescent="0.35">
      <c r="A14" s="6" t="s">
        <v>162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" thickTop="1" x14ac:dyDescent="0.3">
      <c r="A15" t="s">
        <v>163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164</v>
      </c>
    </row>
    <row r="16" spans="1:15" x14ac:dyDescent="0.3">
      <c r="A16" t="s">
        <v>165</v>
      </c>
      <c r="B16" s="72">
        <f>Historicals!B15</f>
        <v>3.7</v>
      </c>
      <c r="C16" s="72">
        <f>Historicals!C15</f>
        <v>2.16</v>
      </c>
      <c r="D16" s="72">
        <f>Historicals!D15</f>
        <v>2.5099999999999998</v>
      </c>
      <c r="E16" s="72">
        <f>Historicals!E15</f>
        <v>1.17</v>
      </c>
      <c r="F16" s="72">
        <f>Historicals!F15</f>
        <v>2.4900000000000002</v>
      </c>
      <c r="G16" s="72">
        <f>Historicals!G15</f>
        <v>1.6</v>
      </c>
      <c r="H16" s="72">
        <f>Historicals!H15</f>
        <v>3.56</v>
      </c>
      <c r="I16" s="72">
        <f>Historicals!I15</f>
        <v>3.75</v>
      </c>
      <c r="J16" s="72">
        <f>Historicals!J15</f>
        <v>0</v>
      </c>
      <c r="K16" s="72">
        <f>Historicals!K15</f>
        <v>0</v>
      </c>
      <c r="L16" s="72">
        <f>Historicals!L15</f>
        <v>0</v>
      </c>
      <c r="M16" s="72">
        <f>Historicals!M15</f>
        <v>0</v>
      </c>
      <c r="N16" s="72">
        <f>Historicals!N15</f>
        <v>0</v>
      </c>
      <c r="O16" t="s">
        <v>166</v>
      </c>
    </row>
    <row r="17" spans="1:15" x14ac:dyDescent="0.3">
      <c r="A17" t="s">
        <v>167</v>
      </c>
      <c r="B17" s="72">
        <f>-Historicals!B93/Historicals!B18</f>
        <v>1.016508367254636</v>
      </c>
      <c r="C17" s="72">
        <f>-Historicals!C93/Historicals!C18</f>
        <v>0.58710638297872342</v>
      </c>
      <c r="D17" s="72">
        <f>-Historicals!D93/Historicals!D18</f>
        <v>0.66962174940898345</v>
      </c>
      <c r="E17" s="72">
        <f>-Historicals!E93/Historicals!E18</f>
        <v>0.74920137423904531</v>
      </c>
      <c r="F17" s="72">
        <f>-Historicals!F93/Historicals!F18</f>
        <v>0.82303509639149774</v>
      </c>
      <c r="G17" s="72">
        <f>-Historicals!G93/Historicals!G18</f>
        <v>0.91228951997989449</v>
      </c>
      <c r="H17" s="72">
        <f>-Historicals!H93/Historicals!H18</f>
        <v>1.0177705977382876</v>
      </c>
      <c r="I17" s="72">
        <f>-Historicals!I93/Historicals!I18</f>
        <v>1.1404271169605165</v>
      </c>
      <c r="J17" s="72"/>
      <c r="K17" s="72"/>
      <c r="L17" s="72"/>
      <c r="M17" s="72"/>
      <c r="N17" s="72"/>
      <c r="O17" t="s">
        <v>168</v>
      </c>
    </row>
    <row r="18" spans="1:15" x14ac:dyDescent="0.3">
      <c r="A18" s="70" t="s">
        <v>145</v>
      </c>
      <c r="B18" s="71" t="str">
        <f>IFERROR((B17/A17)-1, "nm")</f>
        <v>nm</v>
      </c>
      <c r="C18" s="71">
        <f t="shared" ref="C18:N18" si="7">IFERROR((C17/B17)-1, "nm")</f>
        <v>-0.42242838141670414</v>
      </c>
      <c r="D18" s="71">
        <f t="shared" si="7"/>
        <v>0.14054585135254838</v>
      </c>
      <c r="E18" s="71">
        <f t="shared" si="7"/>
        <v>0.11884265243818604</v>
      </c>
      <c r="F18" s="71">
        <f t="shared" si="7"/>
        <v>9.8549902190775418E-2</v>
      </c>
      <c r="G18" s="71">
        <f t="shared" si="7"/>
        <v>0.10844546481641237</v>
      </c>
      <c r="H18" s="71">
        <f t="shared" si="7"/>
        <v>0.11562237146023313</v>
      </c>
      <c r="I18" s="71">
        <f t="shared" si="7"/>
        <v>0.12051489745803123</v>
      </c>
      <c r="J18" s="71">
        <f t="shared" si="7"/>
        <v>-1</v>
      </c>
      <c r="K18" s="71" t="str">
        <f t="shared" si="7"/>
        <v>nm</v>
      </c>
      <c r="L18" s="71" t="str">
        <f t="shared" si="7"/>
        <v>nm</v>
      </c>
      <c r="M18" s="71" t="str">
        <f t="shared" si="7"/>
        <v>nm</v>
      </c>
      <c r="N18" s="71" t="str">
        <f t="shared" si="7"/>
        <v>nm</v>
      </c>
      <c r="O18" s="78" t="s">
        <v>169</v>
      </c>
    </row>
    <row r="19" spans="1:15" x14ac:dyDescent="0.3">
      <c r="A19" s="70" t="s">
        <v>170</v>
      </c>
      <c r="B19" s="71">
        <f>B17/B16</f>
        <v>0.2747319911499016</v>
      </c>
      <c r="C19" s="71">
        <f t="shared" ref="C19:N19" si="8">C17/C16</f>
        <v>0.27180851063829786</v>
      </c>
      <c r="D19" s="71">
        <f t="shared" si="8"/>
        <v>0.26678157346971454</v>
      </c>
      <c r="E19" s="71">
        <f t="shared" si="8"/>
        <v>0.64034305490516696</v>
      </c>
      <c r="F19" s="71">
        <f t="shared" si="8"/>
        <v>0.33053618328975809</v>
      </c>
      <c r="G19" s="71">
        <f t="shared" si="8"/>
        <v>0.57018094998743407</v>
      </c>
      <c r="H19" s="71">
        <f t="shared" si="8"/>
        <v>0.2858906173422156</v>
      </c>
      <c r="I19" s="71">
        <f t="shared" si="8"/>
        <v>0.30411389785613774</v>
      </c>
      <c r="J19" s="71" t="e">
        <f t="shared" si="8"/>
        <v>#DIV/0!</v>
      </c>
      <c r="K19" s="71" t="e">
        <f t="shared" si="8"/>
        <v>#DIV/0!</v>
      </c>
      <c r="L19" s="71" t="e">
        <f t="shared" si="8"/>
        <v>#DIV/0!</v>
      </c>
      <c r="M19" s="71" t="e">
        <f t="shared" si="8"/>
        <v>#DIV/0!</v>
      </c>
      <c r="N19" s="71" t="e">
        <f t="shared" si="8"/>
        <v>#DIV/0!</v>
      </c>
      <c r="O19" t="s">
        <v>171</v>
      </c>
    </row>
    <row r="20" spans="1:15" x14ac:dyDescent="0.3">
      <c r="A20" s="73" t="s">
        <v>172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7" t="s">
        <v>173</v>
      </c>
    </row>
    <row r="21" spans="1:15" x14ac:dyDescent="0.3">
      <c r="A21" t="s">
        <v>174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3">
      <c r="A22" t="s">
        <v>175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78" t="s">
        <v>176</v>
      </c>
    </row>
    <row r="23" spans="1:15" x14ac:dyDescent="0.3">
      <c r="A23" t="s">
        <v>177</v>
      </c>
      <c r="B23" s="3">
        <f>(Historicals!B28+Historicals!B27)-Historicals!B41</f>
        <v>5564</v>
      </c>
      <c r="C23" s="3">
        <f>(Historicals!C28+Historicals!C27)-Historicals!C41</f>
        <v>5888</v>
      </c>
      <c r="D23" s="3">
        <f>(Historicals!D28+Historicals!D27)-Historicals!D41</f>
        <v>6684</v>
      </c>
      <c r="E23" s="3">
        <f>(Historicals!E28+Historicals!E27)-Historicals!E41</f>
        <v>6480</v>
      </c>
      <c r="F23" s="3">
        <f>(Historicals!F28+Historicals!F27)-Historicals!F41</f>
        <v>7282</v>
      </c>
      <c r="G23" s="3">
        <f>(Historicals!G28+Historicals!G27)-Historicals!G41</f>
        <v>7868</v>
      </c>
      <c r="H23" s="3">
        <f>(Historicals!H28+Historicals!H27)-Historicals!H41</f>
        <v>8481</v>
      </c>
      <c r="I23" s="3">
        <f>(Historicals!I28+Historicals!I27)-Historicals!I41</f>
        <v>9729</v>
      </c>
      <c r="J23" s="3">
        <f>(Historicals!J28+Historicals!J27)-Historicals!J41</f>
        <v>0</v>
      </c>
      <c r="K23" s="3">
        <f>(Historicals!K28+Historicals!K27)-Historicals!K41</f>
        <v>0</v>
      </c>
      <c r="L23" s="3">
        <f>(Historicals!L28+Historicals!L27)-Historicals!L41</f>
        <v>0</v>
      </c>
      <c r="M23" s="3">
        <f>(Historicals!M28+Historicals!M27)-Historicals!M41</f>
        <v>0</v>
      </c>
      <c r="N23" s="3">
        <f>(Historicals!N28+Historicals!N27)-Historicals!N41</f>
        <v>0</v>
      </c>
      <c r="O23" s="78" t="s">
        <v>178</v>
      </c>
    </row>
    <row r="24" spans="1:15" x14ac:dyDescent="0.3">
      <c r="A24" s="70" t="s">
        <v>179</v>
      </c>
      <c r="B24" s="71">
        <f>B23/B3</f>
        <v>0.18182412339466031</v>
      </c>
      <c r="C24" s="71">
        <f t="shared" ref="C24:N24" si="9">C23/C3</f>
        <v>0.1818631084754139</v>
      </c>
      <c r="D24" s="71">
        <f t="shared" si="9"/>
        <v>0.19458515283842795</v>
      </c>
      <c r="E24" s="71">
        <f t="shared" si="9"/>
        <v>0.17803665137236585</v>
      </c>
      <c r="F24" s="71">
        <f t="shared" si="9"/>
        <v>0.18615947030702765</v>
      </c>
      <c r="G24" s="71">
        <f t="shared" si="9"/>
        <v>0.21035745795791783</v>
      </c>
      <c r="H24" s="71">
        <f t="shared" si="9"/>
        <v>0.19042166240064665</v>
      </c>
      <c r="I24" s="71">
        <f t="shared" si="9"/>
        <v>0.20828516377649325</v>
      </c>
      <c r="J24" s="71">
        <f t="shared" si="9"/>
        <v>0</v>
      </c>
      <c r="K24" s="71">
        <f t="shared" si="9"/>
        <v>0</v>
      </c>
      <c r="L24" s="71">
        <f t="shared" si="9"/>
        <v>0</v>
      </c>
      <c r="M24" s="71">
        <f t="shared" si="9"/>
        <v>0</v>
      </c>
      <c r="N24" s="71">
        <f t="shared" si="9"/>
        <v>0</v>
      </c>
    </row>
    <row r="25" spans="1:15" x14ac:dyDescent="0.3">
      <c r="A25" t="s">
        <v>180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0</v>
      </c>
      <c r="K25" s="3">
        <f>Historicals!K29</f>
        <v>0</v>
      </c>
      <c r="L25" s="3">
        <f>Historicals!L29</f>
        <v>0</v>
      </c>
      <c r="M25" s="3">
        <f>Historicals!M29</f>
        <v>0</v>
      </c>
      <c r="N25" s="3">
        <f>Historicals!N29</f>
        <v>0</v>
      </c>
      <c r="O25" s="78" t="s">
        <v>181</v>
      </c>
    </row>
    <row r="26" spans="1:15" x14ac:dyDescent="0.3">
      <c r="A26" t="s">
        <v>182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3">
      <c r="A27" t="s">
        <v>183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3">
      <c r="A28" t="s">
        <v>31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</row>
    <row r="29" spans="1:15" x14ac:dyDescent="0.3">
      <c r="A29" s="74" t="s">
        <v>29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3">
      <c r="A30" t="s">
        <v>184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185</v>
      </c>
      <c r="B31" s="7">
        <f>SUM(B21:B23)+SUM(B25:B30)</f>
        <v>19466</v>
      </c>
      <c r="C31" s="7">
        <f t="shared" ref="C31:I31" si="10">SUM(C21:C23)+SUM(C25:C30)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>
        <f t="shared" ref="J31:N31" si="11">SUM(J21:J23)+SUM(J25:J30)</f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</row>
    <row r="32" spans="1:15" ht="15" thickTop="1" x14ac:dyDescent="0.3">
      <c r="A32" t="s">
        <v>186</v>
      </c>
      <c r="B32" s="3">
        <f>B33+B34</f>
        <v>181</v>
      </c>
      <c r="C32" s="3">
        <f t="shared" ref="C32:N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78" t="s">
        <v>187</v>
      </c>
    </row>
    <row r="33" spans="1:16" x14ac:dyDescent="0.3">
      <c r="A33" s="2" t="s">
        <v>36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6" x14ac:dyDescent="0.3">
      <c r="A34" s="2" t="s">
        <v>37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6" x14ac:dyDescent="0.3">
      <c r="A35" t="s">
        <v>188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>Historicals!J42+Historicals!J43+Historicals!J44</f>
        <v>0</v>
      </c>
      <c r="K35" s="3">
        <f>Historicals!K42+Historicals!K43+Historicals!K44</f>
        <v>0</v>
      </c>
      <c r="L35" s="3">
        <f>Historicals!L42+Historicals!L43+Historicals!L44</f>
        <v>0</v>
      </c>
      <c r="M35" s="3">
        <f>Historicals!M42+Historicals!M43+Historicals!M44</f>
        <v>0</v>
      </c>
      <c r="N35" s="3">
        <f>Historicals!N42+Historicals!N43+Historicals!N44</f>
        <v>0</v>
      </c>
      <c r="O35" s="78" t="s">
        <v>189</v>
      </c>
      <c r="P35" t="s">
        <v>190</v>
      </c>
    </row>
    <row r="36" spans="1:16" x14ac:dyDescent="0.3">
      <c r="A36" t="s">
        <v>43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6" x14ac:dyDescent="0.3">
      <c r="A37" s="74" t="s">
        <v>44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6" x14ac:dyDescent="0.3">
      <c r="A38" t="s">
        <v>191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  <c r="P38" t="s">
        <v>192</v>
      </c>
    </row>
    <row r="39" spans="1:16" x14ac:dyDescent="0.3">
      <c r="A39" t="s">
        <v>193</v>
      </c>
      <c r="B39" s="3">
        <f>B40+B41+B42</f>
        <v>12707</v>
      </c>
      <c r="C39" s="3">
        <f t="shared" ref="C39:N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>
        <f t="shared" si="13"/>
        <v>0</v>
      </c>
      <c r="K39" s="3">
        <f t="shared" si="13"/>
        <v>0</v>
      </c>
      <c r="L39" s="3">
        <f t="shared" si="13"/>
        <v>0</v>
      </c>
      <c r="M39" s="3">
        <f t="shared" si="13"/>
        <v>0</v>
      </c>
      <c r="N39" s="3">
        <f t="shared" si="13"/>
        <v>0</v>
      </c>
      <c r="O39" s="78" t="s">
        <v>194</v>
      </c>
    </row>
    <row r="40" spans="1:16" x14ac:dyDescent="0.3">
      <c r="A40" s="2" t="s">
        <v>195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</row>
    <row r="41" spans="1:16" x14ac:dyDescent="0.3">
      <c r="A41" s="2" t="s">
        <v>196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0</v>
      </c>
      <c r="K41" s="3">
        <f>Historicals!K57</f>
        <v>0</v>
      </c>
      <c r="L41" s="3">
        <f>Historicals!L57</f>
        <v>0</v>
      </c>
      <c r="M41" s="3">
        <f>Historicals!M57</f>
        <v>0</v>
      </c>
      <c r="N41" s="3">
        <f>Historicals!N57</f>
        <v>0</v>
      </c>
    </row>
    <row r="42" spans="1:16" x14ac:dyDescent="0.3">
      <c r="A42" s="2" t="s">
        <v>197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Historicals!J55+Historicals!J56+Historicals!J57</f>
        <v>0</v>
      </c>
      <c r="K42" s="3">
        <f>Historicals!K55+Historicals!K56+Historicals!K57</f>
        <v>0</v>
      </c>
      <c r="L42" s="3">
        <f>Historicals!L55+Historicals!L56+Historicals!L57</f>
        <v>0</v>
      </c>
      <c r="M42" s="3">
        <f>Historicals!M55+Historicals!M56+Historicals!M57</f>
        <v>0</v>
      </c>
      <c r="N42" s="3">
        <f>Historicals!N55+Historicals!N56+Historicals!N57</f>
        <v>0</v>
      </c>
    </row>
    <row r="43" spans="1:16" ht="15" thickBot="1" x14ac:dyDescent="0.35">
      <c r="A43" s="6" t="s">
        <v>198</v>
      </c>
      <c r="B43" s="7">
        <f>B32+SUM(B35:B39)</f>
        <v>19466</v>
      </c>
      <c r="C43" s="7">
        <f t="shared" ref="C43:N43" si="14">C32+SUM(C35:C39)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>
        <f t="shared" si="14"/>
        <v>0</v>
      </c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</row>
    <row r="44" spans="1:16" ht="15" thickTop="1" x14ac:dyDescent="0.3">
      <c r="A44" s="75" t="s">
        <v>199</v>
      </c>
      <c r="B44" s="75">
        <f>B31-B43</f>
        <v>0</v>
      </c>
      <c r="C44" s="75">
        <f t="shared" ref="C44:N44" si="15">C31-C43</f>
        <v>0</v>
      </c>
      <c r="D44" s="75">
        <f t="shared" si="15"/>
        <v>0</v>
      </c>
      <c r="E44" s="75">
        <f t="shared" si="15"/>
        <v>0</v>
      </c>
      <c r="F44" s="75">
        <f t="shared" si="15"/>
        <v>0</v>
      </c>
      <c r="G44" s="75">
        <f t="shared" si="15"/>
        <v>0</v>
      </c>
      <c r="H44" s="75">
        <f t="shared" si="15"/>
        <v>0</v>
      </c>
      <c r="I44" s="75">
        <f t="shared" si="15"/>
        <v>0</v>
      </c>
      <c r="J44" s="75">
        <f t="shared" si="15"/>
        <v>0</v>
      </c>
      <c r="K44" s="75">
        <f t="shared" si="15"/>
        <v>0</v>
      </c>
      <c r="L44" s="75">
        <f t="shared" si="15"/>
        <v>0</v>
      </c>
      <c r="M44" s="75">
        <f t="shared" si="15"/>
        <v>0</v>
      </c>
      <c r="N44" s="75">
        <f t="shared" si="15"/>
        <v>0</v>
      </c>
    </row>
    <row r="45" spans="1:16" x14ac:dyDescent="0.3">
      <c r="A45" s="73" t="s">
        <v>200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3">
      <c r="A46" s="1" t="s">
        <v>151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6" x14ac:dyDescent="0.3">
      <c r="A47" t="s">
        <v>149</v>
      </c>
      <c r="B47" s="48">
        <f>'Segmental forecast'!B8</f>
        <v>606</v>
      </c>
      <c r="C47" s="48">
        <f>'Segmental forecast'!C8</f>
        <v>649</v>
      </c>
      <c r="D47" s="48">
        <f>'Segmental forecast'!D8</f>
        <v>706</v>
      </c>
      <c r="E47" s="48">
        <f>'Segmental forecast'!E8</f>
        <v>747</v>
      </c>
      <c r="F47" s="48">
        <f>'Segmental forecast'!F8</f>
        <v>705</v>
      </c>
      <c r="G47" s="48">
        <f>'Segmental forecast'!G8</f>
        <v>721</v>
      </c>
      <c r="H47" s="48">
        <f>'Segmental forecast'!H8</f>
        <v>744</v>
      </c>
      <c r="I47" s="48">
        <f>'Segmental forecast'!I8</f>
        <v>717</v>
      </c>
      <c r="J47" s="48">
        <f>'Segmental forecast'!J8</f>
        <v>717</v>
      </c>
      <c r="K47" s="48">
        <f>'Segmental forecast'!K8</f>
        <v>717</v>
      </c>
      <c r="L47" s="48">
        <f>'Segmental forecast'!L8</f>
        <v>717</v>
      </c>
      <c r="M47" s="48">
        <f>'Segmental forecast'!M8</f>
        <v>717</v>
      </c>
      <c r="N47" s="48">
        <f>'Segmental forecast'!N8</f>
        <v>717</v>
      </c>
    </row>
    <row r="48" spans="1:16" x14ac:dyDescent="0.3">
      <c r="A48" t="s">
        <v>201</v>
      </c>
      <c r="B48" s="3">
        <f>Historicals!B104</f>
        <v>1262</v>
      </c>
      <c r="C48" s="3">
        <f>Historicals!C104</f>
        <v>748</v>
      </c>
      <c r="D48" s="3">
        <f>Historicals!D104</f>
        <v>703</v>
      </c>
      <c r="E48" s="3">
        <f>Historicals!E104</f>
        <v>529</v>
      </c>
      <c r="F48" s="3">
        <f>Historicals!F104</f>
        <v>757</v>
      </c>
      <c r="G48" s="3">
        <f>Historicals!G104</f>
        <v>1028</v>
      </c>
      <c r="H48" s="3">
        <f>Historicals!H104</f>
        <v>1177</v>
      </c>
      <c r="I48" s="3">
        <f>Historicals!I104</f>
        <v>1231</v>
      </c>
      <c r="J48" s="3">
        <f>Historicals!J104</f>
        <v>0</v>
      </c>
      <c r="K48" s="3">
        <f>Historicals!K104</f>
        <v>0</v>
      </c>
      <c r="L48" s="3">
        <f>Historicals!L104</f>
        <v>0</v>
      </c>
      <c r="M48" s="3">
        <f>Historicals!M104</f>
        <v>0</v>
      </c>
      <c r="N48" s="3">
        <f>Historicals!N104</f>
        <v>0</v>
      </c>
    </row>
    <row r="49" spans="1:14" x14ac:dyDescent="0.3">
      <c r="A49" s="1" t="s">
        <v>202</v>
      </c>
      <c r="B49" s="9">
        <f>B46-B48</f>
        <v>2971</v>
      </c>
      <c r="C49" s="9">
        <f t="shared" ref="C49:N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>
        <f t="shared" si="16"/>
        <v>6856</v>
      </c>
      <c r="K49" s="9">
        <f t="shared" si="16"/>
        <v>6856</v>
      </c>
      <c r="L49" s="9">
        <f t="shared" si="16"/>
        <v>6856</v>
      </c>
      <c r="M49" s="9">
        <f t="shared" si="16"/>
        <v>6856</v>
      </c>
      <c r="N49" s="9">
        <f t="shared" si="16"/>
        <v>6856</v>
      </c>
    </row>
    <row r="50" spans="1:14" x14ac:dyDescent="0.3">
      <c r="A50" t="s">
        <v>203</v>
      </c>
      <c r="B50" s="3">
        <f>Historicals!B103</f>
        <v>53</v>
      </c>
      <c r="C50" s="3">
        <f>Historicals!C103</f>
        <v>70</v>
      </c>
      <c r="D50" s="3">
        <f>Historicals!D103</f>
        <v>98</v>
      </c>
      <c r="E50" s="3">
        <f>Historicals!E103</f>
        <v>125</v>
      </c>
      <c r="F50" s="3">
        <f>Historicals!F103</f>
        <v>153</v>
      </c>
      <c r="G50" s="3">
        <f>Historicals!G103</f>
        <v>140</v>
      </c>
      <c r="H50" s="3">
        <f>Historicals!H103</f>
        <v>293</v>
      </c>
      <c r="I50" s="3">
        <f>Historicals!I103</f>
        <v>290</v>
      </c>
      <c r="J50" s="3">
        <f>Historicals!J103</f>
        <v>0</v>
      </c>
      <c r="K50" s="3">
        <f>Historicals!K103</f>
        <v>0</v>
      </c>
      <c r="L50" s="3">
        <f>Historicals!L103</f>
        <v>0</v>
      </c>
      <c r="M50" s="3">
        <f>Historicals!M103</f>
        <v>0</v>
      </c>
      <c r="N50" s="3">
        <f>Historicals!N103</f>
        <v>0</v>
      </c>
    </row>
    <row r="51" spans="1:14" x14ac:dyDescent="0.3">
      <c r="A51" t="s">
        <v>204</v>
      </c>
      <c r="B51" s="3">
        <f>B23-5451</f>
        <v>113</v>
      </c>
      <c r="C51" s="3">
        <f>B23-C23</f>
        <v>-324</v>
      </c>
      <c r="D51" s="3">
        <f t="shared" ref="D51:N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>
        <f t="shared" si="17"/>
        <v>9729</v>
      </c>
      <c r="K51" s="3">
        <f t="shared" si="17"/>
        <v>0</v>
      </c>
      <c r="L51" s="3">
        <f t="shared" si="17"/>
        <v>0</v>
      </c>
      <c r="M51" s="3">
        <f t="shared" si="17"/>
        <v>0</v>
      </c>
      <c r="N51" s="3">
        <f t="shared" si="17"/>
        <v>0</v>
      </c>
    </row>
    <row r="52" spans="1:14" x14ac:dyDescent="0.3">
      <c r="A52" t="s">
        <v>152</v>
      </c>
      <c r="B52" s="3">
        <f>-'Segmental forecast'!B14</f>
        <v>-1003</v>
      </c>
      <c r="C52" s="3">
        <f>-'Segmental forecast'!C14</f>
        <v>-1191</v>
      </c>
      <c r="D52" s="3">
        <f>-'Segmental forecast'!D14</f>
        <v>-1201</v>
      </c>
      <c r="E52" s="3">
        <f>-'Segmental forecast'!E14</f>
        <v>-1194</v>
      </c>
      <c r="F52" s="3">
        <f>-'Segmental forecast'!F14</f>
        <v>-1075</v>
      </c>
      <c r="G52" s="3">
        <f>-'Segmental forecast'!G14</f>
        <v>-1124</v>
      </c>
      <c r="H52" s="3">
        <f>-'Segmental forecast'!H14</f>
        <v>-791</v>
      </c>
      <c r="I52" s="3">
        <f>-'Segmental forecast'!I14</f>
        <v>-811</v>
      </c>
      <c r="J52" s="3">
        <f>-'Segmental forecast'!J14</f>
        <v>-811</v>
      </c>
      <c r="K52" s="3">
        <f>-'Segmental forecast'!K14</f>
        <v>-811</v>
      </c>
      <c r="L52" s="3">
        <f>-'Segmental forecast'!L14</f>
        <v>-811</v>
      </c>
      <c r="M52" s="3">
        <f>-'Segmental forecast'!M14</f>
        <v>-811</v>
      </c>
      <c r="N52" s="3">
        <f>-'Segmental forecast'!N14</f>
        <v>-811</v>
      </c>
    </row>
    <row r="53" spans="1:14" x14ac:dyDescent="0.3">
      <c r="A53" s="1" t="s">
        <v>205</v>
      </c>
      <c r="B53" s="9">
        <f>B47+B49-B51+B52-B50</f>
        <v>2408</v>
      </c>
      <c r="C53" s="9">
        <f t="shared" ref="C53:N53" si="18">C47+C49-C51+C52-C50</f>
        <v>3606</v>
      </c>
      <c r="D53" s="9">
        <f t="shared" si="18"/>
        <v>4445</v>
      </c>
      <c r="E53" s="9">
        <f t="shared" si="18"/>
        <v>3074</v>
      </c>
      <c r="F53" s="9">
        <f t="shared" si="18"/>
        <v>4372</v>
      </c>
      <c r="G53" s="9">
        <f t="shared" si="18"/>
        <v>1991</v>
      </c>
      <c r="H53" s="9">
        <f t="shared" si="18"/>
        <v>6019</v>
      </c>
      <c r="I53" s="9">
        <f t="shared" si="18"/>
        <v>6489</v>
      </c>
      <c r="J53" s="9">
        <f t="shared" si="18"/>
        <v>-2967</v>
      </c>
      <c r="K53" s="9">
        <f t="shared" si="18"/>
        <v>6762</v>
      </c>
      <c r="L53" s="9">
        <f t="shared" si="18"/>
        <v>6762</v>
      </c>
      <c r="M53" s="9">
        <f t="shared" si="18"/>
        <v>6762</v>
      </c>
      <c r="N53" s="9">
        <f t="shared" si="18"/>
        <v>6762</v>
      </c>
    </row>
    <row r="54" spans="1:14" x14ac:dyDescent="0.3">
      <c r="A54" t="s">
        <v>206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</row>
    <row r="55" spans="1:14" x14ac:dyDescent="0.3">
      <c r="A55" s="27" t="s">
        <v>207</v>
      </c>
      <c r="B55" s="26">
        <f>B53+B54</f>
        <v>3066</v>
      </c>
      <c r="C55" s="26">
        <f t="shared" ref="C55:N55" si="19">C53+C54</f>
        <v>3953</v>
      </c>
      <c r="D55" s="26">
        <f t="shared" si="19"/>
        <v>4553</v>
      </c>
      <c r="E55" s="26">
        <f t="shared" si="19"/>
        <v>3220</v>
      </c>
      <c r="F55" s="26">
        <f t="shared" si="19"/>
        <v>4945</v>
      </c>
      <c r="G55" s="26">
        <f t="shared" si="19"/>
        <v>2841</v>
      </c>
      <c r="H55" s="26">
        <f t="shared" si="19"/>
        <v>6545</v>
      </c>
      <c r="I55" s="26">
        <f t="shared" si="19"/>
        <v>7224</v>
      </c>
      <c r="J55" s="26">
        <f t="shared" si="19"/>
        <v>-2967</v>
      </c>
      <c r="K55" s="26">
        <f t="shared" si="19"/>
        <v>6762</v>
      </c>
      <c r="L55" s="26">
        <f t="shared" si="19"/>
        <v>6762</v>
      </c>
      <c r="M55" s="26">
        <f t="shared" si="19"/>
        <v>6762</v>
      </c>
      <c r="N55" s="26">
        <f t="shared" si="19"/>
        <v>6762</v>
      </c>
    </row>
    <row r="56" spans="1:14" x14ac:dyDescent="0.3">
      <c r="A56" t="s">
        <v>208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209</v>
      </c>
      <c r="B57" s="3">
        <f>Historicals!B78+Historicals!B79+Historicals!B80+Historicals!B81+Historicals!B83</f>
        <v>788</v>
      </c>
      <c r="C57" s="3">
        <f>Historicals!C78+Historicals!C79+Historicals!C80+Historicals!C81+Historicals!C83</f>
        <v>109</v>
      </c>
      <c r="D57" s="3">
        <f>Historicals!D78+Historicals!D79+Historicals!D80+Historicals!D81+Historicals!D83</f>
        <v>97</v>
      </c>
      <c r="E57" s="3">
        <f>Historicals!E78+Historicals!E79+Historicals!E80+Historicals!E81+Historicals!E83</f>
        <v>1304</v>
      </c>
      <c r="F57" s="3">
        <f>Historicals!F78+Historicals!F79+Historicals!F80+Historicals!F81+Historicals!F83</f>
        <v>855</v>
      </c>
      <c r="G57" s="3">
        <f>Historicals!G78+Historicals!G79+Historicals!G80+Historicals!G81+Historicals!G83</f>
        <v>58</v>
      </c>
      <c r="H57" s="3">
        <f>Historicals!H78+Historicals!H79+Historicals!H80+Historicals!H81+Historicals!H83</f>
        <v>-3105</v>
      </c>
      <c r="I57" s="3">
        <f>Historicals!I78+Historicals!I79+Historicals!I80+Historicals!I81+Historicals!I83</f>
        <v>-766</v>
      </c>
      <c r="J57" s="3">
        <f>Historicals!J78+Historicals!J79+Historicals!J80+Historicals!J81+Historicals!J83</f>
        <v>0</v>
      </c>
      <c r="K57" s="3">
        <f>Historicals!K78+Historicals!K79+Historicals!K80+Historicals!K81+Historicals!K83</f>
        <v>0</v>
      </c>
      <c r="L57" s="3">
        <f>Historicals!L78+Historicals!L79+Historicals!L80+Historicals!L81+Historicals!L83</f>
        <v>0</v>
      </c>
      <c r="M57" s="3">
        <f>Historicals!M78+Historicals!M79+Historicals!M80+Historicals!M81+Historicals!M83</f>
        <v>0</v>
      </c>
      <c r="N57" s="3">
        <f>Historicals!N78+Historicals!N79+Historicals!N80+Historicals!N81+Historicals!N83</f>
        <v>0</v>
      </c>
    </row>
    <row r="58" spans="1:14" x14ac:dyDescent="0.3">
      <c r="A58" s="27" t="s">
        <v>210</v>
      </c>
      <c r="B58" s="26">
        <f>B52+B57</f>
        <v>-215</v>
      </c>
      <c r="C58" s="26">
        <f t="shared" ref="C58:N58" si="20">C52+C57</f>
        <v>-1082</v>
      </c>
      <c r="D58" s="26">
        <f t="shared" si="20"/>
        <v>-1104</v>
      </c>
      <c r="E58" s="26">
        <f t="shared" si="20"/>
        <v>110</v>
      </c>
      <c r="F58" s="26">
        <f t="shared" si="20"/>
        <v>-220</v>
      </c>
      <c r="G58" s="26">
        <f t="shared" si="20"/>
        <v>-1066</v>
      </c>
      <c r="H58" s="26">
        <f t="shared" si="20"/>
        <v>-3896</v>
      </c>
      <c r="I58" s="26">
        <f t="shared" si="20"/>
        <v>-1577</v>
      </c>
      <c r="J58" s="26">
        <f t="shared" si="20"/>
        <v>-811</v>
      </c>
      <c r="K58" s="26">
        <f t="shared" si="20"/>
        <v>-811</v>
      </c>
      <c r="L58" s="26">
        <f t="shared" si="20"/>
        <v>-811</v>
      </c>
      <c r="M58" s="26">
        <f t="shared" si="20"/>
        <v>-811</v>
      </c>
      <c r="N58" s="26">
        <f t="shared" si="20"/>
        <v>-811</v>
      </c>
    </row>
    <row r="59" spans="1:14" x14ac:dyDescent="0.3">
      <c r="A59" t="s">
        <v>211</v>
      </c>
      <c r="B59" s="3">
        <f>Historicals!B91+Historicals!B92</f>
        <v>-2020</v>
      </c>
      <c r="C59" s="3">
        <f>Historicals!C91+Historicals!C92</f>
        <v>-2731</v>
      </c>
      <c r="D59" s="3">
        <f>Historicals!D91+Historicals!D92</f>
        <v>-2734</v>
      </c>
      <c r="E59" s="3">
        <f>Historicals!E91+Historicals!E92</f>
        <v>-3521</v>
      </c>
      <c r="F59" s="3">
        <f>Historicals!F91+Historicals!F92</f>
        <v>-3586</v>
      </c>
      <c r="G59" s="3">
        <f>Historicals!G91+Historicals!G92</f>
        <v>-2182</v>
      </c>
      <c r="H59" s="3">
        <f>Historicals!H91+Historicals!H92</f>
        <v>564</v>
      </c>
      <c r="I59" s="3">
        <f>Historicals!I91+Historicals!I92</f>
        <v>-2863</v>
      </c>
      <c r="J59" s="3">
        <f>Historicals!J91+Historicals!J92</f>
        <v>0</v>
      </c>
      <c r="K59" s="3">
        <f>Historicals!K91+Historicals!K92</f>
        <v>0</v>
      </c>
      <c r="L59" s="3">
        <f>Historicals!L91+Historicals!L92</f>
        <v>0</v>
      </c>
      <c r="M59" s="3">
        <f>Historicals!M91+Historicals!M92</f>
        <v>0</v>
      </c>
      <c r="N59" s="3">
        <f>Historicals!N91+Historicals!N92</f>
        <v>0</v>
      </c>
    </row>
    <row r="60" spans="1:14" x14ac:dyDescent="0.3">
      <c r="A60" s="70" t="s">
        <v>145</v>
      </c>
      <c r="B60" s="71" t="str">
        <f>IFERROR((B59-A59)/(A59), "nm")</f>
        <v>nm</v>
      </c>
      <c r="C60" s="71">
        <f t="shared" ref="C60:N60" si="21">IFERROR((C59-B59)/(B59), "nm")</f>
        <v>0.35198019801980196</v>
      </c>
      <c r="D60" s="71">
        <f t="shared" si="21"/>
        <v>1.0984987184181618E-3</v>
      </c>
      <c r="E60" s="71">
        <f t="shared" si="21"/>
        <v>0.28785662033650328</v>
      </c>
      <c r="F60" s="71">
        <f t="shared" si="21"/>
        <v>1.8460664583925021E-2</v>
      </c>
      <c r="G60" s="71">
        <f t="shared" si="21"/>
        <v>-0.39152258784160626</v>
      </c>
      <c r="H60" s="71">
        <f t="shared" si="21"/>
        <v>-1.2584784601283225</v>
      </c>
      <c r="I60" s="71">
        <f t="shared" si="21"/>
        <v>-6.0762411347517729</v>
      </c>
      <c r="J60" s="71">
        <f t="shared" si="21"/>
        <v>-1</v>
      </c>
      <c r="K60" s="71" t="str">
        <f t="shared" si="21"/>
        <v>nm</v>
      </c>
      <c r="L60" s="71" t="str">
        <f t="shared" si="21"/>
        <v>nm</v>
      </c>
      <c r="M60" s="71" t="str">
        <f t="shared" si="21"/>
        <v>nm</v>
      </c>
      <c r="N60" s="71" t="str">
        <f t="shared" si="21"/>
        <v>nm</v>
      </c>
    </row>
    <row r="61" spans="1:14" x14ac:dyDescent="0.3">
      <c r="A61" t="s">
        <v>212</v>
      </c>
      <c r="B61" s="3">
        <f>Historicals!B93</f>
        <v>-899</v>
      </c>
      <c r="C61" s="3">
        <f>Historicals!C93</f>
        <v>-1022</v>
      </c>
      <c r="D61" s="3">
        <f>Historicals!D93</f>
        <v>-1133</v>
      </c>
      <c r="E61" s="3">
        <f>Historicals!E93</f>
        <v>-1243</v>
      </c>
      <c r="F61" s="3">
        <f>Historicals!F93</f>
        <v>-1332</v>
      </c>
      <c r="G61" s="3">
        <f>Historicals!G93</f>
        <v>-1452</v>
      </c>
      <c r="H61" s="3">
        <f>Historicals!H93</f>
        <v>-1638</v>
      </c>
      <c r="I61" s="3">
        <f>Historicals!I93</f>
        <v>-1837</v>
      </c>
      <c r="J61" s="3">
        <f>Historicals!J93</f>
        <v>0</v>
      </c>
      <c r="K61" s="3">
        <f>Historicals!K93</f>
        <v>0</v>
      </c>
      <c r="L61" s="3">
        <f>Historicals!L93</f>
        <v>0</v>
      </c>
      <c r="M61" s="3">
        <f>Historicals!M93</f>
        <v>0</v>
      </c>
      <c r="N61" s="3">
        <f>Historicals!N93</f>
        <v>0</v>
      </c>
    </row>
    <row r="62" spans="1:14" x14ac:dyDescent="0.3">
      <c r="A62" t="s">
        <v>213</v>
      </c>
      <c r="B62" s="3">
        <f>Historicals!B86+Historicals!B88+Historicals!B89</f>
        <v>-63</v>
      </c>
      <c r="C62" s="3">
        <f>Historicals!C86+Historicals!C88+Historicals!C89</f>
        <v>914</v>
      </c>
      <c r="D62" s="3">
        <f>Historicals!D86+Historicals!D88+Historicals!D89</f>
        <v>1809</v>
      </c>
      <c r="E62" s="3">
        <f>Historicals!E86+Historicals!E88+Historicals!E89</f>
        <v>13</v>
      </c>
      <c r="F62" s="3">
        <f>Historicals!F86+Historicals!F88+Historicals!F89</f>
        <v>-325</v>
      </c>
      <c r="G62" s="3">
        <f>Historicals!G86+Historicals!G88+Historicals!G89</f>
        <v>6183</v>
      </c>
      <c r="H62" s="3">
        <f>Historicals!H86+Historicals!H88+Historicals!H89</f>
        <v>-249</v>
      </c>
      <c r="I62" s="3">
        <f>Historicals!I86+Historicals!I88+Historicals!I89</f>
        <v>15</v>
      </c>
      <c r="J62" s="3">
        <f>Historicals!J86+Historicals!J88+Historicals!J89</f>
        <v>0</v>
      </c>
      <c r="K62" s="3">
        <f>Historicals!K86+Historicals!K88+Historicals!K89</f>
        <v>0</v>
      </c>
      <c r="L62" s="3">
        <f>Historicals!L86+Historicals!L88+Historicals!L89</f>
        <v>0</v>
      </c>
      <c r="M62" s="3">
        <f>Historicals!M86+Historicals!M88+Historicals!M89</f>
        <v>0</v>
      </c>
      <c r="N62" s="3">
        <f>Historicals!N86+Historicals!N88+Historicals!N89</f>
        <v>0</v>
      </c>
    </row>
    <row r="63" spans="1:14" x14ac:dyDescent="0.3">
      <c r="A63" t="s">
        <v>214</v>
      </c>
      <c r="B63" s="3">
        <f>Historicals!B94</f>
        <v>218</v>
      </c>
      <c r="C63" s="3">
        <f>Historicals!C94</f>
        <v>-22</v>
      </c>
      <c r="D63" s="3">
        <f>Historicals!D94</f>
        <v>-29</v>
      </c>
      <c r="E63" s="3">
        <f>Historicals!E94</f>
        <v>-55</v>
      </c>
      <c r="F63" s="3">
        <f>Historicals!F94</f>
        <v>-50</v>
      </c>
      <c r="G63" s="3">
        <f>Historicals!G94</f>
        <v>-58</v>
      </c>
      <c r="H63" s="3">
        <f>Historicals!H94</f>
        <v>-136</v>
      </c>
      <c r="I63" s="3">
        <f>Historicals!I94</f>
        <v>-151</v>
      </c>
      <c r="J63" s="3">
        <f>Historicals!J94</f>
        <v>0</v>
      </c>
      <c r="K63" s="3">
        <f>Historicals!K94</f>
        <v>0</v>
      </c>
      <c r="L63" s="3">
        <f>Historicals!L94</f>
        <v>0</v>
      </c>
      <c r="M63" s="3">
        <f>Historicals!M94</f>
        <v>0</v>
      </c>
      <c r="N63" s="3">
        <f>Historicals!N94</f>
        <v>0</v>
      </c>
    </row>
    <row r="64" spans="1:14" x14ac:dyDescent="0.3">
      <c r="A64" s="27" t="s">
        <v>215</v>
      </c>
      <c r="B64" s="26">
        <f>B59+SUM(B61:B63)</f>
        <v>-2764</v>
      </c>
      <c r="C64" s="26">
        <f t="shared" ref="C64:N64" si="22">C59+SUM(C61:C63)</f>
        <v>-2861</v>
      </c>
      <c r="D64" s="26">
        <f t="shared" si="22"/>
        <v>-2087</v>
      </c>
      <c r="E64" s="26">
        <f t="shared" si="22"/>
        <v>-4806</v>
      </c>
      <c r="F64" s="26">
        <f t="shared" si="22"/>
        <v>-5293</v>
      </c>
      <c r="G64" s="26">
        <f t="shared" si="22"/>
        <v>2491</v>
      </c>
      <c r="H64" s="26">
        <f t="shared" si="22"/>
        <v>-1459</v>
      </c>
      <c r="I64" s="26">
        <f t="shared" si="22"/>
        <v>-4836</v>
      </c>
      <c r="J64" s="26">
        <f t="shared" si="22"/>
        <v>0</v>
      </c>
      <c r="K64" s="26">
        <f t="shared" si="22"/>
        <v>0</v>
      </c>
      <c r="L64" s="26">
        <f t="shared" si="22"/>
        <v>0</v>
      </c>
      <c r="M64" s="26">
        <f t="shared" si="22"/>
        <v>0</v>
      </c>
      <c r="N64" s="26">
        <f t="shared" si="22"/>
        <v>0</v>
      </c>
    </row>
    <row r="65" spans="1:14" x14ac:dyDescent="0.3">
      <c r="A65" t="s">
        <v>216</v>
      </c>
      <c r="B65" s="3">
        <f>Historicals!B96</f>
        <v>-83</v>
      </c>
      <c r="C65" s="3">
        <f>Historicals!C96</f>
        <v>-105</v>
      </c>
      <c r="D65" s="3">
        <f>Historicals!D96</f>
        <v>-20</v>
      </c>
      <c r="E65" s="3">
        <f>Historicals!E96</f>
        <v>45</v>
      </c>
      <c r="F65" s="3">
        <f>Historicals!F96</f>
        <v>-129</v>
      </c>
      <c r="G65" s="3">
        <f>Historicals!G96</f>
        <v>-66</v>
      </c>
      <c r="H65" s="3">
        <f>Historicals!H96</f>
        <v>143</v>
      </c>
      <c r="I65" s="3">
        <f>Historicals!I96</f>
        <v>-143</v>
      </c>
      <c r="J65" s="3">
        <f>Historicals!J96</f>
        <v>0</v>
      </c>
      <c r="K65" s="3">
        <f>Historicals!K96</f>
        <v>0</v>
      </c>
      <c r="L65" s="3">
        <f>Historicals!L96</f>
        <v>0</v>
      </c>
      <c r="M65" s="3">
        <f>Historicals!M96</f>
        <v>0</v>
      </c>
      <c r="N65" s="3">
        <f>Historicals!N96</f>
        <v>0</v>
      </c>
    </row>
    <row r="66" spans="1:14" x14ac:dyDescent="0.3">
      <c r="A66" s="27" t="s">
        <v>217</v>
      </c>
      <c r="B66" s="26">
        <f>B55+B58+B64+B65</f>
        <v>4</v>
      </c>
      <c r="C66" s="26">
        <f t="shared" ref="C66:N66" si="23">C55+C58+C64+C65</f>
        <v>-95</v>
      </c>
      <c r="D66" s="26">
        <f t="shared" si="23"/>
        <v>1342</v>
      </c>
      <c r="E66" s="26">
        <f t="shared" si="23"/>
        <v>-1431</v>
      </c>
      <c r="F66" s="26">
        <f t="shared" si="23"/>
        <v>-697</v>
      </c>
      <c r="G66" s="26">
        <f t="shared" si="23"/>
        <v>4200</v>
      </c>
      <c r="H66" s="26">
        <f t="shared" si="23"/>
        <v>1333</v>
      </c>
      <c r="I66" s="26">
        <f t="shared" si="23"/>
        <v>668</v>
      </c>
      <c r="J66" s="26">
        <f t="shared" si="23"/>
        <v>-3778</v>
      </c>
      <c r="K66" s="26">
        <f t="shared" si="23"/>
        <v>5951</v>
      </c>
      <c r="L66" s="26">
        <f t="shared" si="23"/>
        <v>5951</v>
      </c>
      <c r="M66" s="26">
        <f t="shared" si="23"/>
        <v>5951</v>
      </c>
      <c r="N66" s="26">
        <f t="shared" si="23"/>
        <v>5951</v>
      </c>
    </row>
    <row r="67" spans="1:14" x14ac:dyDescent="0.3">
      <c r="A67" t="s">
        <v>218</v>
      </c>
      <c r="B67" s="3">
        <f>Historicals!B98</f>
        <v>2220</v>
      </c>
      <c r="C67" s="3">
        <f>B68</f>
        <v>2224</v>
      </c>
      <c r="D67" s="3">
        <f t="shared" ref="D67:I67" si="24">C68</f>
        <v>2129</v>
      </c>
      <c r="E67" s="3">
        <f t="shared" si="24"/>
        <v>3471</v>
      </c>
      <c r="F67" s="3">
        <f t="shared" si="24"/>
        <v>2040</v>
      </c>
      <c r="G67" s="3">
        <f t="shared" si="24"/>
        <v>1343</v>
      </c>
      <c r="H67" s="3">
        <f t="shared" si="24"/>
        <v>5543</v>
      </c>
      <c r="I67" s="3">
        <f t="shared" si="24"/>
        <v>6876</v>
      </c>
      <c r="J67" s="3">
        <f>Historicals!J98</f>
        <v>0</v>
      </c>
      <c r="K67" s="3">
        <f>Historicals!K98</f>
        <v>0</v>
      </c>
      <c r="L67" s="3">
        <f>Historicals!L98</f>
        <v>0</v>
      </c>
      <c r="M67" s="3">
        <f>Historicals!M98</f>
        <v>0</v>
      </c>
      <c r="N67" s="3">
        <f>Historicals!N98</f>
        <v>0</v>
      </c>
    </row>
    <row r="68" spans="1:14" ht="15" thickBot="1" x14ac:dyDescent="0.35">
      <c r="A68" s="6" t="s">
        <v>219</v>
      </c>
      <c r="B68" s="7">
        <f>B66+B67</f>
        <v>2224</v>
      </c>
      <c r="C68" s="7">
        <f t="shared" ref="C68:N68" si="25">C66+C67</f>
        <v>2129</v>
      </c>
      <c r="D68" s="7">
        <f t="shared" si="25"/>
        <v>3471</v>
      </c>
      <c r="E68" s="7">
        <f t="shared" si="25"/>
        <v>2040</v>
      </c>
      <c r="F68" s="7">
        <f t="shared" si="25"/>
        <v>1343</v>
      </c>
      <c r="G68" s="7">
        <f t="shared" si="25"/>
        <v>5543</v>
      </c>
      <c r="H68" s="7">
        <f t="shared" si="25"/>
        <v>6876</v>
      </c>
      <c r="I68" s="7">
        <f t="shared" si="25"/>
        <v>7544</v>
      </c>
      <c r="J68" s="7">
        <f t="shared" si="25"/>
        <v>-3778</v>
      </c>
      <c r="K68" s="7">
        <f t="shared" si="25"/>
        <v>5951</v>
      </c>
      <c r="L68" s="7">
        <f t="shared" si="25"/>
        <v>5951</v>
      </c>
      <c r="M68" s="7">
        <f t="shared" si="25"/>
        <v>5951</v>
      </c>
      <c r="N68" s="7">
        <f t="shared" si="25"/>
        <v>5951</v>
      </c>
    </row>
    <row r="69" spans="1:14" ht="15" thickTop="1" x14ac:dyDescent="0.3">
      <c r="A69" s="79" t="s">
        <v>199</v>
      </c>
      <c r="B69" s="40">
        <f>B36-B68</f>
        <v>-1145</v>
      </c>
      <c r="C69" s="40">
        <f t="shared" ref="C69:N69" si="26">C36-C68</f>
        <v>-119</v>
      </c>
      <c r="D69" s="40">
        <f t="shared" si="26"/>
        <v>0</v>
      </c>
      <c r="E69" s="40">
        <f t="shared" si="26"/>
        <v>1428</v>
      </c>
      <c r="F69" s="40">
        <f t="shared" si="26"/>
        <v>2121</v>
      </c>
      <c r="G69" s="40">
        <f t="shared" si="26"/>
        <v>3863</v>
      </c>
      <c r="H69" s="40">
        <f t="shared" si="26"/>
        <v>2537</v>
      </c>
      <c r="I69" s="40">
        <f t="shared" si="26"/>
        <v>1376</v>
      </c>
      <c r="J69" s="40">
        <f t="shared" si="26"/>
        <v>3778</v>
      </c>
      <c r="K69" s="40">
        <f t="shared" si="26"/>
        <v>-5951</v>
      </c>
      <c r="L69" s="40">
        <f t="shared" si="26"/>
        <v>-5951</v>
      </c>
      <c r="M69" s="40">
        <f t="shared" si="26"/>
        <v>-5951</v>
      </c>
      <c r="N69" s="40">
        <f t="shared" si="26"/>
        <v>-5951</v>
      </c>
    </row>
    <row r="70" spans="1:14" x14ac:dyDescent="0.3">
      <c r="A70" s="1" t="s">
        <v>220</v>
      </c>
      <c r="B70" s="46">
        <f>(B32+B36)-(B21+B22)</f>
        <v>-4664</v>
      </c>
      <c r="C70" s="46">
        <f t="shared" ref="C70:N70" si="27">(C32+C36)-(C21+C22)</f>
        <v>-3402</v>
      </c>
      <c r="D70" s="46">
        <f t="shared" si="27"/>
        <v>-2377</v>
      </c>
      <c r="E70" s="46">
        <f t="shared" si="27"/>
        <v>-1435</v>
      </c>
      <c r="F70" s="46">
        <f t="shared" si="27"/>
        <v>-1184</v>
      </c>
      <c r="G70" s="46">
        <f t="shared" si="27"/>
        <v>870</v>
      </c>
      <c r="H70" s="46">
        <f t="shared" si="27"/>
        <v>-4061</v>
      </c>
      <c r="I70" s="46">
        <f t="shared" si="27"/>
        <v>-3567</v>
      </c>
      <c r="J70" s="46">
        <f t="shared" si="27"/>
        <v>0</v>
      </c>
      <c r="K70" s="46">
        <f t="shared" si="27"/>
        <v>0</v>
      </c>
      <c r="L70" s="46">
        <f t="shared" si="27"/>
        <v>0</v>
      </c>
      <c r="M70" s="46">
        <f t="shared" si="27"/>
        <v>0</v>
      </c>
      <c r="N70" s="46">
        <f t="shared" si="2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Shamla Yoosoof</cp:lastModifiedBy>
  <cp:revision/>
  <dcterms:created xsi:type="dcterms:W3CDTF">2020-05-20T17:26:08Z</dcterms:created>
  <dcterms:modified xsi:type="dcterms:W3CDTF">2023-10-24T17:22:56Z</dcterms:modified>
  <cp:category/>
  <cp:contentStatus/>
</cp:coreProperties>
</file>