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wi\Downloads\"/>
    </mc:Choice>
  </mc:AlternateContent>
  <xr:revisionPtr revIDLastSave="0" documentId="13_ncr:1_{EA37B31C-5AAC-4D59-8A1F-7A1990B05E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Table 17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C47" i="3"/>
  <c r="D49" i="3"/>
  <c r="C49" i="3"/>
  <c r="D17" i="3"/>
  <c r="C17" i="3"/>
  <c r="D20" i="3"/>
  <c r="C20" i="3"/>
  <c r="D18" i="3"/>
  <c r="C18" i="3"/>
  <c r="D19" i="3"/>
  <c r="C19" i="3"/>
  <c r="D21" i="3"/>
  <c r="C21" i="3"/>
  <c r="D27" i="3"/>
  <c r="C27" i="3"/>
  <c r="D63" i="9"/>
  <c r="C63" i="9"/>
  <c r="D41" i="3"/>
  <c r="C41" i="3"/>
  <c r="D28" i="3"/>
  <c r="C28" i="3"/>
  <c r="D26" i="3"/>
  <c r="C26" i="3"/>
  <c r="D25" i="3"/>
  <c r="C25" i="3"/>
  <c r="D37" i="3"/>
  <c r="C37" i="3"/>
  <c r="D36" i="3"/>
  <c r="C36" i="3"/>
  <c r="D35" i="3"/>
  <c r="C35" i="3"/>
  <c r="D34" i="3"/>
  <c r="C34" i="3"/>
  <c r="D13" i="3"/>
  <c r="C13" i="3"/>
  <c r="D14" i="3"/>
  <c r="C14" i="3"/>
  <c r="D11" i="3"/>
  <c r="C11" i="3"/>
  <c r="D10" i="3"/>
  <c r="D12" i="3" s="1"/>
  <c r="C10" i="3"/>
  <c r="C12" i="3" s="1"/>
  <c r="D9" i="3"/>
  <c r="C9" i="3"/>
  <c r="D7" i="3"/>
  <c r="C7" i="3"/>
  <c r="D6" i="3"/>
  <c r="C6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<sst xmlns="http://schemas.openxmlformats.org/spreadsheetml/2006/main" count="287" uniqueCount="263">
  <si>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</si>
  <si>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</si>
  <si>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</si>
  <si>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</si>
  <si>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</si>
  <si>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</si>
  <si>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</si>
  <si>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</si>
  <si>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</si>
  <si>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</si>
  <si>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</si>
  <si>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</si>
  <si>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</si>
  <si>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</si>
  <si>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</si>
  <si>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</si>
  <si>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</si>
  <si>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</si>
  <si>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</si>
  <si>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</si>
  <si>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</si>
  <si>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</si>
  <si>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</si>
  <si>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</si>
  <si>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</si>
  <si>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</si>
  <si>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</si>
  <si>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</si>
  <si>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</si>
  <si>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</si>
  <si>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</si>
  <si>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</si>
  <si>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</si>
  <si>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</si>
  <si>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</si>
  <si>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</si>
  <si>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</si>
  <si>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</si>
  <si>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</si>
  <si>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</si>
  <si>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</si>
  <si>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</si>
  <si>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</si>
  <si>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</si>
  <si>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</si>
  <si>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</si>
  <si>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</si>
  <si>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</si>
  <si>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</si>
  <si>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</si>
  <si>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</si>
  <si>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</si>
  <si>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</si>
  <si>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</si>
  <si>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</si>
  <si>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</si>
  <si>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</si>
  <si>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</si>
  <si>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</si>
  <si>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</si>
  <si>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</si>
  <si>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</si>
  <si>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</si>
  <si>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</si>
  <si>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</si>
  <si>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</si>
  <si>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</si>
  <si>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</si>
  <si>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</si>
  <si>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</si>
  <si>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</si>
  <si>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</si>
  <si>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</si>
  <si>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</si>
  <si>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</si>
  <si>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</si>
  <si>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</si>
  <si>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</si>
  <si>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</si>
  <si>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</si>
  <si>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</si>
  <si>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</si>
  <si>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</si>
  <si>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</si>
  <si>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</si>
  <si>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</si>
  <si>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</si>
  <si>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</si>
  <si>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</si>
  <si>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</si>
  <si>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</si>
  <si>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</si>
  <si>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</si>
  <si>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</si>
  <si>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</si>
  <si>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</si>
  <si>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</si>
  <si>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</si>
  <si>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</si>
  <si>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</si>
  <si>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</si>
  <si>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</si>
  <si>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</si>
  <si>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</si>
  <si>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</si>
  <si>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</si>
  <si>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</si>
  <si>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</si>
  <si>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</si>
  <si>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</si>
  <si>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</si>
  <si>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</si>
  <si>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</si>
  <si>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</si>
  <si>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</si>
  <si>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</si>
  <si>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</si>
  <si>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</si>
  <si>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</si>
  <si>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</si>
  <si>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</si>
  <si>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</si>
  <si>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</si>
  <si>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</si>
  <si>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</si>
  <si>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</si>
  <si>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</si>
  <si>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</si>
  <si>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</si>
  <si>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</si>
  <si>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</si>
  <si>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</si>
  <si>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</si>
  <si>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</si>
  <si>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</si>
  <si>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</si>
  <si>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</si>
  <si>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</si>
  <si>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</si>
  <si>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</si>
  <si>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</si>
  <si>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</si>
  <si>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</si>
  <si>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</si>
  <si>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r>
      <rPr>
        <sz val="10"/>
        <rFont val="Times New Roman"/>
        <family val="1"/>
      </rPr>
      <t>Net product sales</t>
    </r>
  </si>
  <si>
    <r>
      <rPr>
        <sz val="10"/>
        <rFont val="Times New Roman"/>
        <family val="1"/>
      </rPr>
      <t>Net service sales</t>
    </r>
  </si>
  <si>
    <r>
      <rPr>
        <sz val="10"/>
        <rFont val="Times New Roman"/>
        <family val="1"/>
      </rPr>
      <t xml:space="preserve">Total net sales
</t>
    </r>
    <r>
      <rPr>
        <sz val="10"/>
        <rFont val="Times New Roman"/>
        <family val="1"/>
      </rPr>
      <t>Operating expenses:</t>
    </r>
  </si>
  <si>
    <r>
      <rPr>
        <sz val="10"/>
        <rFont val="Times New Roman"/>
        <family val="1"/>
      </rPr>
      <t>Cost of sales</t>
    </r>
  </si>
  <si>
    <r>
      <rPr>
        <sz val="10"/>
        <rFont val="Times New Roman"/>
        <family val="1"/>
      </rPr>
      <t>Fulfillment</t>
    </r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</si>
  <si>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</si>
  <si>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</si>
  <si>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</si>
  <si>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r>
      <rPr>
        <sz val="10"/>
        <rFont val="Times New Roman"/>
        <family val="1"/>
      </rPr>
      <t>Total operating expenses</t>
    </r>
  </si>
  <si>
    <r>
      <rPr>
        <sz val="10"/>
        <rFont val="Times New Roman"/>
        <family val="1"/>
      </rPr>
      <t>Operating income</t>
    </r>
  </si>
  <si>
    <r>
      <rPr>
        <sz val="10"/>
        <rFont val="Times New Roman"/>
        <family val="1"/>
      </rPr>
      <t>Interest income</t>
    </r>
  </si>
  <si>
    <r>
      <rPr>
        <sz val="10"/>
        <rFont val="Times New Roman"/>
        <family val="1"/>
      </rPr>
      <t>Interest expense</t>
    </r>
  </si>
  <si>
    <r>
      <rPr>
        <sz val="10"/>
        <rFont val="Times New Roman"/>
        <family val="1"/>
      </rPr>
      <t>Other income (expense), net</t>
    </r>
  </si>
  <si>
    <r>
      <rPr>
        <sz val="10"/>
        <rFont val="Times New Roman"/>
        <family val="1"/>
      </rPr>
      <t>Total non-operating income (expense)</t>
    </r>
  </si>
  <si>
    <r>
      <rPr>
        <sz val="10"/>
        <rFont val="Times New Roman"/>
        <family val="1"/>
      </rPr>
      <t>Equity-method investment activity, net of tax</t>
    </r>
  </si>
  <si>
    <r>
      <rPr>
        <sz val="10"/>
        <rFont val="Times New Roman"/>
        <family val="1"/>
      </rPr>
      <t>Basic earnings per share</t>
    </r>
  </si>
  <si>
    <r>
      <rPr>
        <sz val="10"/>
        <rFont val="Times New Roman"/>
        <family val="1"/>
      </rPr>
      <t>Diluted earnings per share</t>
    </r>
  </si>
  <si>
    <r>
      <rPr>
        <sz val="10"/>
        <rFont val="Times New Roman"/>
        <family val="1"/>
      </rPr>
      <t>Weighted-average shares used in computation of earnings per share:</t>
    </r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</si>
  <si>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</si>
  <si>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</si>
  <si>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10"/>
        <rFont val="Times New Roman"/>
        <family val="1"/>
      </rPr>
      <t>Current assets: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</si>
  <si>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</si>
  <si>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Marketable securities</t>
    </r>
  </si>
  <si>
    <r>
      <rPr>
        <sz val="10"/>
        <rFont val="Times New Roman"/>
        <family val="1"/>
      </rPr>
      <t>Inventories</t>
    </r>
  </si>
  <si>
    <r>
      <rPr>
        <sz val="10"/>
        <rFont val="Times New Roman"/>
        <family val="1"/>
      </rPr>
      <t>Accounts receivable, net and other</t>
    </r>
  </si>
  <si>
    <r>
      <rPr>
        <sz val="10"/>
        <rFont val="Times New Roman"/>
        <family val="1"/>
      </rPr>
      <t>Total current assets</t>
    </r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</si>
  <si>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</si>
  <si>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</si>
  <si>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—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</si>
  <si>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</si>
  <si>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</si>
  <si>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Total assets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</si>
  <si>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</si>
  <si>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</si>
  <si>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</si>
  <si>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>Unearned revenue</t>
    </r>
  </si>
  <si>
    <r>
      <rPr>
        <sz val="10"/>
        <rFont val="Times New Roman"/>
        <family val="1"/>
      </rPr>
      <t>Total current liabilities</t>
    </r>
  </si>
  <si>
    <r>
      <rPr>
        <sz val="10"/>
        <rFont val="Times New Roman"/>
        <family val="1"/>
      </rPr>
      <t>Long-term lease liabilities</t>
    </r>
  </si>
  <si>
    <r>
      <rPr>
        <sz val="10"/>
        <rFont val="Times New Roman"/>
        <family val="1"/>
      </rPr>
      <t>Long-term debt</t>
    </r>
  </si>
  <si>
    <r>
      <rPr>
        <sz val="10"/>
        <rFont val="Times New Roman"/>
        <family val="1"/>
      </rPr>
      <t>Stockholders’ equity:</t>
    </r>
  </si>
  <si>
    <r>
      <rPr>
        <sz val="10"/>
        <rFont val="Times New Roman"/>
        <family val="1"/>
      </rPr>
      <t>Treasury stock, at cost</t>
    </r>
  </si>
  <si>
    <r>
      <rPr>
        <sz val="10"/>
        <rFont val="Times New Roman"/>
        <family val="1"/>
      </rPr>
      <t>Additional paid-in capital</t>
    </r>
  </si>
  <si>
    <r>
      <rPr>
        <sz val="10"/>
        <rFont val="Times New Roman"/>
        <family val="1"/>
      </rPr>
      <t>Accumulated other comprehensive income (loss)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</si>
  <si>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</si>
  <si>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Total stockholders’ equity</t>
    </r>
  </si>
  <si>
    <r>
      <rPr>
        <sz val="10"/>
        <rFont val="Times New Roman"/>
        <family val="1"/>
      </rPr>
      <t>Total liabilities and stockholders’ equity</t>
    </r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</si>
  <si>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</si>
  <si>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operating leases</t>
    </r>
  </si>
  <si>
    <r>
      <rPr>
        <sz val="9"/>
        <rFont val="Times New Roman"/>
        <family val="1"/>
      </rPr>
      <t>Cash paid for interest on finance leases</t>
    </r>
  </si>
  <si>
    <r>
      <rPr>
        <sz val="9"/>
        <rFont val="Times New Roman"/>
        <family val="1"/>
      </rPr>
      <t>Cash paid for interest on financing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</si>
  <si>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</si>
  <si>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Assets acquired under operating leases</t>
    </r>
  </si>
  <si>
    <r>
      <rPr>
        <b/>
        <u/>
        <sz val="10"/>
        <rFont val="Times New Roman"/>
        <family val="1"/>
      </rPr>
      <t>LIABILITIES AND STOCKHOLDERS’ EQUITY</t>
    </r>
  </si>
  <si>
    <r>
      <rPr>
        <b/>
        <sz val="10"/>
        <rFont val="Times New Roman"/>
        <family val="1"/>
      </rPr>
      <t xml:space="preserve">AMAZON.COM, INC. CONSOLIDATED STATEMENTS OF OPERATIONS
</t>
    </r>
    <r>
      <rPr>
        <b/>
        <sz val="10"/>
        <rFont val="Times New Roman"/>
        <family val="1"/>
      </rPr>
      <t>(in millions, except per share data)</t>
    </r>
  </si>
  <si>
    <r>
      <rPr>
        <b/>
        <sz val="8"/>
        <rFont val="Times New Roman"/>
        <family val="1"/>
      </rPr>
      <t>Year Ended December 31,</t>
    </r>
  </si>
  <si>
    <r>
      <rPr>
        <sz val="10"/>
        <rFont val="Times New Roman"/>
        <family val="1"/>
      </rPr>
      <t>Sales and marketing</t>
    </r>
  </si>
  <si>
    <r>
      <rPr>
        <sz val="10"/>
        <rFont val="Times New Roman"/>
        <family val="1"/>
      </rPr>
      <t>Income (loss) before income taxes</t>
    </r>
  </si>
  <si>
    <r>
      <rPr>
        <sz val="10"/>
        <rFont val="Times New Roman"/>
        <family val="1"/>
      </rPr>
      <t>Benefit (provision) for income taxes</t>
    </r>
  </si>
  <si>
    <r>
      <rPr>
        <sz val="10"/>
        <rFont val="Times New Roman"/>
        <family val="1"/>
      </rPr>
      <t>Net income (loss)</t>
    </r>
  </si>
  <si>
    <r>
      <rPr>
        <sz val="10"/>
        <rFont val="Times New Roman"/>
        <family val="1"/>
      </rPr>
      <t>See accompanying notes to consolidated financial statements.</t>
    </r>
  </si>
  <si>
    <r>
      <rPr>
        <b/>
        <sz val="10"/>
        <rFont val="Times New Roman"/>
        <family val="1"/>
      </rPr>
      <t xml:space="preserve">AMAZON.COM, INC.
</t>
    </r>
    <r>
      <rPr>
        <b/>
        <sz val="10"/>
        <rFont val="Times New Roman"/>
        <family val="1"/>
      </rPr>
      <t xml:space="preserve">CONSOLIDATED STATEMENTS OF COMPREHENSIVE INCOME (LOSS)
</t>
    </r>
    <r>
      <rPr>
        <b/>
        <sz val="10"/>
        <rFont val="Times New Roman"/>
        <family val="1"/>
      </rPr>
      <t>(in millions)</t>
    </r>
  </si>
  <si>
    <r>
      <rPr>
        <sz val="10"/>
        <rFont val="Times New Roman"/>
        <family val="1"/>
      </rPr>
      <t>Other comprehensive income (loss):</t>
    </r>
  </si>
  <si>
    <r>
      <rPr>
        <sz val="10"/>
        <rFont val="Times New Roman"/>
        <family val="1"/>
      </rPr>
      <t xml:space="preserve">Foreign currency translation adjustments, net of tax of $(36), $47, and
</t>
    </r>
    <r>
      <rPr>
        <sz val="10"/>
        <rFont val="Times New Roman"/>
        <family val="1"/>
      </rPr>
      <t>$100</t>
    </r>
  </si>
  <si>
    <r>
      <rPr>
        <sz val="10"/>
        <rFont val="Times New Roman"/>
        <family val="1"/>
      </rPr>
      <t>Net change in unrealized gains (losses) on available-for-sale debt</t>
    </r>
  </si>
  <si>
    <r>
      <rPr>
        <sz val="10"/>
        <rFont val="Times New Roman"/>
        <family val="1"/>
      </rPr>
      <t>securities:</t>
    </r>
  </si>
  <si>
    <r>
      <rPr>
        <sz val="10"/>
        <rFont val="Times New Roman"/>
        <family val="1"/>
      </rPr>
      <t>Unrealized gains (losses), net of tax of $(83), $72, and $159</t>
    </r>
  </si>
  <si>
    <r>
      <rPr>
        <sz val="10"/>
        <rFont val="Times New Roman"/>
        <family val="1"/>
      </rPr>
      <t>Reclassification adjustment for losses (gains) included in “Other income (expense), net,” net of tax of $8, $13, and $0</t>
    </r>
  </si>
  <si>
    <r>
      <rPr>
        <sz val="10"/>
        <rFont val="Times New Roman"/>
        <family val="1"/>
      </rPr>
      <t>Net unrealized gains (losses) on available-for-sale debt securities</t>
    </r>
  </si>
  <si>
    <r>
      <rPr>
        <sz val="10"/>
        <rFont val="Times New Roman"/>
        <family val="1"/>
      </rPr>
      <t>Total other comprehensive income (loss)</t>
    </r>
  </si>
  <si>
    <r>
      <rPr>
        <sz val="10"/>
        <rFont val="Times New Roman"/>
        <family val="1"/>
      </rPr>
      <t>Comprehensive income (loss)</t>
    </r>
  </si>
  <si>
    <r>
      <rPr>
        <b/>
        <sz val="10"/>
        <rFont val="Times New Roman"/>
        <family val="1"/>
      </rPr>
      <t xml:space="preserve">AMAZON.COM, INC. CONSOLIDATED BALANCE SHEETS
</t>
    </r>
    <r>
      <rPr>
        <b/>
        <sz val="10"/>
        <rFont val="Times New Roman"/>
        <family val="1"/>
      </rPr>
      <t xml:space="preserve">(in millions, except per share data)
</t>
    </r>
    <r>
      <rPr>
        <b/>
        <u/>
        <sz val="10"/>
        <rFont val="Times New Roman"/>
        <family val="1"/>
      </rPr>
      <t>ASSETS</t>
    </r>
  </si>
  <si>
    <r>
      <rPr>
        <b/>
        <sz val="8"/>
        <rFont val="Times New Roman"/>
        <family val="1"/>
      </rPr>
      <t xml:space="preserve">December 31,
</t>
    </r>
    <r>
      <rPr>
        <b/>
        <sz val="8"/>
        <rFont val="Times New Roman"/>
        <family val="1"/>
      </rPr>
      <t>2021                          2022</t>
    </r>
  </si>
  <si>
    <r>
      <rPr>
        <sz val="10"/>
        <rFont val="Times New Roman"/>
        <family val="1"/>
      </rPr>
      <t>Other long-term liabilities</t>
    </r>
  </si>
  <si>
    <r>
      <rPr>
        <sz val="10"/>
        <rFont val="Times New Roman"/>
        <family val="1"/>
      </rPr>
      <t>Preferred stock ($0.01 par value; 500 shares authorized; no shares issued or outstanding)</t>
    </r>
  </si>
  <si>
    <r>
      <rPr>
        <sz val="10"/>
        <rFont val="Times New Roman"/>
        <family val="1"/>
      </rPr>
      <t>Common stock ($0.01 par value; 100,000 shares authorized; 10,644 and 10,757 shares issued; 10,175 and 10,242 shares outstanding)</t>
    </r>
  </si>
  <si>
    <r>
      <rPr>
        <b/>
        <i/>
        <sz val="10"/>
        <rFont val="Times New Roman"/>
        <family val="1"/>
      </rPr>
      <t xml:space="preserve">Supplemental Cash Flow Information
</t>
    </r>
    <r>
      <rPr>
        <sz val="10"/>
        <rFont val="Times New Roman"/>
        <family val="1"/>
      </rPr>
      <t>The following table shows supplemental cash flow information (in millions):</t>
    </r>
  </si>
  <si>
    <r>
      <rPr>
        <sz val="9"/>
        <rFont val="Times New Roman"/>
        <family val="1"/>
      </rPr>
      <t>Cash paid for interest on debt</t>
    </r>
  </si>
  <si>
    <r>
      <rPr>
        <sz val="9"/>
        <rFont val="Times New Roman"/>
        <family val="1"/>
      </rPr>
      <t>Property and equipment acquired under finance leases, net of remeasurements and modifications</t>
    </r>
  </si>
  <si>
    <r>
      <rPr>
        <sz val="9"/>
        <rFont val="Times New Roman"/>
        <family val="1"/>
      </rPr>
      <t>Property and equipment recognized during the construction period of build-to-suit lease arrangements</t>
    </r>
  </si>
  <si>
    <r>
      <rPr>
        <sz val="9"/>
        <rFont val="Times New Roman"/>
        <family val="1"/>
      </rPr>
      <t>Property and equipment derecognized after the construction period of build-to-suit lease arrangements, with the associated leases recognized as operating</t>
    </r>
  </si>
  <si>
    <r>
      <rPr>
        <sz val="10"/>
        <rFont val="Times New Roman"/>
        <family val="1"/>
      </rPr>
      <t>Shares used in computation of basic earnings per share</t>
    </r>
  </si>
  <si>
    <r>
      <rPr>
        <sz val="10"/>
        <rFont val="Times New Roman"/>
        <family val="1"/>
      </rPr>
      <t>Total dilutive effect of outstanding stock awards</t>
    </r>
  </si>
  <si>
    <r>
      <rPr>
        <sz val="10"/>
        <rFont val="Times New Roman"/>
        <family val="1"/>
      </rPr>
      <t>Shares used in computation of diluted earnings per share</t>
    </r>
  </si>
  <si>
    <r>
      <rPr>
        <sz val="9"/>
        <rFont val="Times New Roman"/>
        <family val="1"/>
      </rPr>
      <t>CASH, CASH EQUIVALENTS, AND RESTRICTED CASH, BEGINNING OF PERIOD</t>
    </r>
  </si>
  <si>
    <r>
      <rPr>
        <sz val="9"/>
        <rFont val="Times New Roman"/>
        <family val="1"/>
      </rPr>
      <t>OPERATING ACTIVITIES:</t>
    </r>
  </si>
  <si>
    <r>
      <rPr>
        <sz val="9"/>
        <rFont val="Times New Roman"/>
        <family val="1"/>
      </rPr>
      <t>Net income (loss)</t>
    </r>
  </si>
  <si>
    <r>
      <rPr>
        <sz val="9"/>
        <rFont val="Times New Roman"/>
        <family val="1"/>
      </rPr>
      <t>Adjustments to reconcile net income (loss) to net cash from operating activities:</t>
    </r>
  </si>
  <si>
    <r>
      <rPr>
        <sz val="9"/>
        <rFont val="Times New Roman"/>
        <family val="1"/>
      </rPr>
      <t>Depreciation and amortization of property and equipment and capitalized content costs, operating lease assets, and other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</si>
  <si>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</si>
  <si>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</si>
  <si>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</si>
  <si>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Changes in operating assets and liabilities: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</si>
  <si>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</si>
  <si>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</si>
  <si>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</si>
  <si>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</si>
  <si>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</si>
  <si>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r>
      <rPr>
        <sz val="9"/>
        <rFont val="Times New Roman"/>
        <family val="1"/>
      </rPr>
      <t>Net cash provided by (used in) operating activities</t>
    </r>
  </si>
  <si>
    <r>
      <rPr>
        <sz val="9"/>
        <rFont val="Times New Roman"/>
        <family val="1"/>
      </rPr>
      <t>INVESTING ACTIVITIES:</t>
    </r>
  </si>
  <si>
    <r>
      <rPr>
        <sz val="9"/>
        <rFont val="Times New Roman"/>
        <family val="1"/>
      </rPr>
      <t>Purchases of property and equipment</t>
    </r>
  </si>
  <si>
    <r>
      <rPr>
        <sz val="9"/>
        <rFont val="Times New Roman"/>
        <family val="1"/>
      </rPr>
      <t>Proceeds from property and equipment sales and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</si>
  <si>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</si>
  <si>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</si>
  <si>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</si>
  <si>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</si>
  <si>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r>
      <rPr>
        <sz val="9"/>
        <rFont val="Times New Roman"/>
        <family val="1"/>
      </rPr>
      <t>FINANCING ACTIVITIES:</t>
    </r>
  </si>
  <si>
    <r>
      <rPr>
        <sz val="9"/>
        <rFont val="Times New Roman"/>
        <family val="1"/>
      </rPr>
      <t>Common stock repurchased</t>
    </r>
  </si>
  <si>
    <r>
      <rPr>
        <sz val="9"/>
        <rFont val="Times New Roman"/>
        <family val="1"/>
      </rPr>
      <t>Proceeds from short-term debt, and other</t>
    </r>
  </si>
  <si>
    <r>
      <rPr>
        <sz val="9"/>
        <rFont val="Times New Roman"/>
        <family val="1"/>
      </rPr>
      <t>Repayments of short-term debt, and other</t>
    </r>
  </si>
  <si>
    <r>
      <rPr>
        <sz val="9"/>
        <rFont val="Times New Roman"/>
        <family val="1"/>
      </rPr>
      <t>Proceeds from long-term debt</t>
    </r>
  </si>
  <si>
    <r>
      <rPr>
        <sz val="9"/>
        <rFont val="Times New Roman"/>
        <family val="1"/>
      </rPr>
      <t>Repayments of long-term debt</t>
    </r>
  </si>
  <si>
    <r>
      <rPr>
        <sz val="9"/>
        <rFont val="Times New Roman"/>
        <family val="1"/>
      </rPr>
      <t>Principal repayments of finance leases</t>
    </r>
  </si>
  <si>
    <r>
      <rPr>
        <sz val="9"/>
        <rFont val="Times New Roman"/>
        <family val="1"/>
      </rPr>
      <t>Principal repayments of financing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</si>
  <si>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</si>
  <si>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cash, cash equivalents, and restricted cash</t>
    </r>
  </si>
  <si>
    <r>
      <rPr>
        <sz val="9"/>
        <rFont val="Times New Roman"/>
        <family val="1"/>
      </rPr>
      <t>Net increase (decrease) in cash, cash equivalents, and restricted cash</t>
    </r>
  </si>
  <si>
    <r>
      <rPr>
        <sz val="9"/>
        <rFont val="Times New Roman"/>
        <family val="1"/>
      </rPr>
      <t>CASH, CASH EQUIVALENTS, AND RESTRICTED CASH, END OF PERIOD</t>
    </r>
  </si>
  <si>
    <r>
      <rPr>
        <sz val="9"/>
        <rFont val="Times New Roman"/>
        <family val="1"/>
      </rPr>
      <t>—</t>
    </r>
  </si>
  <si>
    <t>TOTAL NON-C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</si>
</sst>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\$\ #,##0"/>
    <numFmt numFmtId="168" formatCode="\$\ 0"/>
    <numFmt numFmtId="169" formatCode="\$\ 0.00"/>
    <numFmt numFmtId="170" formatCode="0_);\(0\)"/>
    <numFmt numFmtId="171" formatCode="#,##0_);\(#,##0\)"/>
    <numFmt numFmtId="172" formatCode="\$\ #,##0_);\(\$\ #,##0\)"/>
    <numFmt numFmtId="173" formatCode="\$\ 0.00_);\(\$\ 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  <family val="2"/>
    </font>
    <font>
      <b/>
      <sz val="8"/>
      <color rgb="FF000000"/>
      <name val="Times New Roman"/>
      <family val="2"/>
    </font>
    <font>
      <sz val="9"/>
      <name val="Times New Roman"/>
    </font>
    <font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</font>
    <font>
      <b/>
      <i/>
      <sz val="10"/>
      <name val="Times New Roman"/>
      <family val="1"/>
    </font>
    <font>
      <sz val="9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14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1" fillId="0" borderId="1" xfId="1" applyNumberFormat="1" applyFont="1" applyBorder="1"/>
    <xf numFmtId="2" fontId="0" fillId="0" borderId="0" xfId="0" applyNumberFormat="1"/>
    <xf numFmtId="0" fontId="9" fillId="0" borderId="0" xfId="3" applyFont="1" applyAlignment="1">
      <alignment horizontal="left" vertical="top" wrapText="1"/>
    </xf>
    <xf numFmtId="0" fontId="8" fillId="0" borderId="0" xfId="3" applyAlignment="1">
      <alignment horizontal="left" vertical="top" wrapText="1"/>
    </xf>
    <xf numFmtId="0" fontId="8" fillId="0" borderId="0" xfId="3" applyAlignment="1">
      <alignment horizontal="left" wrapText="1"/>
    </xf>
    <xf numFmtId="0" fontId="8" fillId="0" borderId="5" xfId="3" applyBorder="1" applyAlignment="1">
      <alignment horizontal="left" wrapText="1"/>
    </xf>
    <xf numFmtId="10" fontId="0" fillId="0" borderId="0" xfId="0" applyNumberFormat="1"/>
    <xf numFmtId="3" fontId="11" fillId="0" borderId="0" xfId="3" applyNumberFormat="1" applyFont="1" applyAlignment="1">
      <alignment horizontal="right" vertical="top" shrinkToFit="1"/>
    </xf>
    <xf numFmtId="3" fontId="11" fillId="0" borderId="4" xfId="3" applyNumberFormat="1" applyFont="1" applyBorder="1" applyAlignment="1">
      <alignment horizontal="right" vertical="top" shrinkToFit="1"/>
    </xf>
    <xf numFmtId="3" fontId="11" fillId="0" borderId="6" xfId="3" applyNumberFormat="1" applyFont="1" applyBorder="1" applyAlignment="1">
      <alignment horizontal="right" vertical="top" shrinkToFit="1"/>
    </xf>
    <xf numFmtId="3" fontId="11" fillId="0" borderId="5" xfId="3" applyNumberFormat="1" applyFont="1" applyBorder="1" applyAlignment="1">
      <alignment horizontal="right" vertical="top" shrinkToFit="1"/>
    </xf>
    <xf numFmtId="167" fontId="11" fillId="0" borderId="6" xfId="3" applyNumberFormat="1" applyFont="1" applyBorder="1" applyAlignment="1">
      <alignment horizontal="right" vertical="top" shrinkToFit="1"/>
    </xf>
    <xf numFmtId="0" fontId="8" fillId="0" borderId="0" xfId="3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1" fontId="12" fillId="0" borderId="6" xfId="3" applyNumberFormat="1" applyFont="1" applyBorder="1" applyAlignment="1">
      <alignment horizontal="center" vertical="top" shrinkToFit="1"/>
    </xf>
    <xf numFmtId="167" fontId="11" fillId="0" borderId="5" xfId="3" applyNumberFormat="1" applyFont="1" applyBorder="1" applyAlignment="1">
      <alignment horizontal="right" vertical="top" shrinkToFit="1"/>
    </xf>
    <xf numFmtId="167" fontId="11" fillId="0" borderId="5" xfId="3" applyNumberFormat="1" applyFont="1" applyBorder="1" applyAlignment="1">
      <alignment horizontal="left" vertical="top" shrinkToFit="1"/>
    </xf>
    <xf numFmtId="0" fontId="9" fillId="0" borderId="0" xfId="3" applyFont="1" applyAlignment="1">
      <alignment horizontal="left" vertical="top" wrapText="1" indent="3"/>
    </xf>
    <xf numFmtId="1" fontId="11" fillId="0" borderId="4" xfId="3" applyNumberFormat="1" applyFont="1" applyBorder="1" applyAlignment="1">
      <alignment horizontal="right" vertical="top" shrinkToFit="1"/>
    </xf>
    <xf numFmtId="0" fontId="9" fillId="0" borderId="0" xfId="3" applyFont="1" applyAlignment="1">
      <alignment horizontal="left" vertical="top" wrapText="1" indent="5"/>
    </xf>
    <xf numFmtId="1" fontId="11" fillId="0" borderId="0" xfId="3" applyNumberFormat="1" applyFont="1" applyAlignment="1">
      <alignment horizontal="right" vertical="top" shrinkToFit="1"/>
    </xf>
    <xf numFmtId="171" fontId="11" fillId="0" borderId="0" xfId="3" applyNumberFormat="1" applyFont="1" applyAlignment="1">
      <alignment horizontal="right" vertical="top" shrinkToFit="1"/>
    </xf>
    <xf numFmtId="171" fontId="11" fillId="0" borderId="4" xfId="3" applyNumberFormat="1" applyFont="1" applyBorder="1" applyAlignment="1">
      <alignment horizontal="right" vertical="top" shrinkToFit="1"/>
    </xf>
    <xf numFmtId="171" fontId="11" fillId="0" borderId="6" xfId="3" applyNumberFormat="1" applyFont="1" applyBorder="1" applyAlignment="1">
      <alignment horizontal="right" vertical="top" shrinkToFit="1"/>
    </xf>
    <xf numFmtId="171" fontId="11" fillId="0" borderId="5" xfId="3" applyNumberFormat="1" applyFont="1" applyBorder="1" applyAlignment="1">
      <alignment horizontal="right" vertical="top" shrinkToFit="1"/>
    </xf>
    <xf numFmtId="170" fontId="11" fillId="0" borderId="4" xfId="3" applyNumberFormat="1" applyFont="1" applyBorder="1" applyAlignment="1">
      <alignment horizontal="right" vertical="top" shrinkToFit="1"/>
    </xf>
    <xf numFmtId="172" fontId="11" fillId="0" borderId="6" xfId="3" applyNumberFormat="1" applyFont="1" applyBorder="1" applyAlignment="1">
      <alignment horizontal="right" vertical="top" shrinkToFit="1"/>
    </xf>
    <xf numFmtId="169" fontId="11" fillId="0" borderId="6" xfId="3" applyNumberFormat="1" applyFont="1" applyBorder="1" applyAlignment="1">
      <alignment horizontal="right" vertical="top" shrinkToFit="1"/>
    </xf>
    <xf numFmtId="173" fontId="11" fillId="0" borderId="6" xfId="3" applyNumberFormat="1" applyFont="1" applyBorder="1" applyAlignment="1">
      <alignment horizontal="right" vertical="top" shrinkToFit="1"/>
    </xf>
    <xf numFmtId="3" fontId="11" fillId="0" borderId="4" xfId="3" applyNumberFormat="1" applyFont="1" applyBorder="1" applyAlignment="1">
      <alignment horizontal="left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167" fontId="11" fillId="0" borderId="5" xfId="0" applyNumberFormat="1" applyFont="1" applyBorder="1" applyAlignment="1">
      <alignment horizontal="left" vertical="top" shrinkToFit="1"/>
    </xf>
    <xf numFmtId="172" fontId="11" fillId="0" borderId="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 indent="3"/>
    </xf>
    <xf numFmtId="170" fontId="11" fillId="0" borderId="0" xfId="0" applyNumberFormat="1" applyFont="1" applyAlignment="1">
      <alignment horizontal="right" vertical="center" indent="1" shrinkToFit="1"/>
    </xf>
    <xf numFmtId="171" fontId="11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 wrapText="1" indent="3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right" vertical="top" wrapText="1" indent="4"/>
    </xf>
    <xf numFmtId="170" fontId="11" fillId="0" borderId="0" xfId="0" applyNumberFormat="1" applyFont="1" applyAlignment="1">
      <alignment horizontal="right" vertical="top" indent="1" shrinkToFit="1"/>
    </xf>
    <xf numFmtId="170" fontId="11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left" vertical="top" wrapText="1" indent="5"/>
    </xf>
    <xf numFmtId="170" fontId="11" fillId="0" borderId="4" xfId="0" applyNumberFormat="1" applyFont="1" applyBorder="1" applyAlignment="1">
      <alignment horizontal="right" vertical="center" indent="1" shrinkToFit="1"/>
    </xf>
    <xf numFmtId="1" fontId="11" fillId="0" borderId="4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8"/>
    </xf>
    <xf numFmtId="170" fontId="11" fillId="0" borderId="6" xfId="0" applyNumberFormat="1" applyFont="1" applyBorder="1" applyAlignment="1">
      <alignment horizontal="right" vertical="center" indent="1" shrinkToFit="1"/>
    </xf>
    <xf numFmtId="170" fontId="11" fillId="0" borderId="6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11"/>
    </xf>
    <xf numFmtId="171" fontId="11" fillId="0" borderId="6" xfId="0" applyNumberFormat="1" applyFont="1" applyBorder="1" applyAlignment="1">
      <alignment horizontal="right" vertical="top" indent="1" shrinkToFit="1"/>
    </xf>
    <xf numFmtId="171" fontId="11" fillId="0" borderId="6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left" vertical="top" shrinkToFit="1"/>
    </xf>
    <xf numFmtId="172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wrapText="1" indent="1"/>
    </xf>
    <xf numFmtId="167" fontId="11" fillId="0" borderId="0" xfId="0" applyNumberFormat="1" applyFont="1" applyAlignment="1">
      <alignment horizontal="left" vertical="top" shrinkToFit="1"/>
    </xf>
    <xf numFmtId="167" fontId="11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indent="1" shrinkToFit="1"/>
    </xf>
    <xf numFmtId="3" fontId="11" fillId="0" borderId="0" xfId="0" applyNumberFormat="1" applyFont="1" applyAlignment="1">
      <alignment horizontal="right" vertical="top" shrinkToFit="1"/>
    </xf>
    <xf numFmtId="3" fontId="11" fillId="0" borderId="4" xfId="0" applyNumberFormat="1" applyFont="1" applyBorder="1" applyAlignment="1">
      <alignment horizontal="right" vertical="top" indent="1" shrinkToFit="1"/>
    </xf>
    <xf numFmtId="3" fontId="11" fillId="0" borderId="4" xfId="0" applyNumberFormat="1" applyFont="1" applyBorder="1" applyAlignment="1">
      <alignment horizontal="right" vertical="top" shrinkToFit="1"/>
    </xf>
    <xf numFmtId="3" fontId="11" fillId="0" borderId="5" xfId="0" applyNumberFormat="1" applyFont="1" applyBorder="1" applyAlignment="1">
      <alignment horizontal="right" vertical="top" indent="1" shrinkToFit="1"/>
    </xf>
    <xf numFmtId="3" fontId="11" fillId="0" borderId="5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wrapText="1" indent="1"/>
    </xf>
    <xf numFmtId="0" fontId="9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center" indent="1" shrinkToFit="1"/>
    </xf>
    <xf numFmtId="1" fontId="11" fillId="0" borderId="0" xfId="0" applyNumberFormat="1" applyFont="1" applyAlignment="1">
      <alignment horizontal="right" vertical="center" shrinkToFit="1"/>
    </xf>
    <xf numFmtId="171" fontId="11" fillId="0" borderId="0" xfId="0" applyNumberFormat="1" applyFont="1" applyAlignment="1">
      <alignment horizontal="right" vertical="top" indent="1" shrinkToFit="1"/>
    </xf>
    <xf numFmtId="171" fontId="11" fillId="0" borderId="0" xfId="0" applyNumberFormat="1" applyFont="1" applyAlignment="1">
      <alignment horizontal="right" vertical="top" shrinkToFit="1"/>
    </xf>
    <xf numFmtId="3" fontId="11" fillId="0" borderId="6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horizontal="right" vertical="top" shrinkToFit="1"/>
    </xf>
    <xf numFmtId="167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center" shrinkToFit="1"/>
    </xf>
    <xf numFmtId="167" fontId="11" fillId="0" borderId="0" xfId="0" applyNumberFormat="1" applyFont="1" applyAlignment="1">
      <alignment horizontal="center" vertical="center" shrinkToFit="1"/>
    </xf>
    <xf numFmtId="1" fontId="12" fillId="0" borderId="0" xfId="0" applyNumberFormat="1" applyFont="1" applyAlignment="1">
      <alignment horizontal="right" vertical="top" indent="3" shrinkToFit="1"/>
    </xf>
    <xf numFmtId="1" fontId="11" fillId="0" borderId="4" xfId="0" applyNumberFormat="1" applyFont="1" applyBorder="1" applyAlignment="1">
      <alignment horizontal="right" vertical="top" shrinkToFit="1"/>
    </xf>
    <xf numFmtId="1" fontId="11" fillId="0" borderId="4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vertical="top" shrinkToFit="1"/>
    </xf>
    <xf numFmtId="1" fontId="12" fillId="0" borderId="6" xfId="0" applyNumberFormat="1" applyFont="1" applyBorder="1" applyAlignment="1">
      <alignment vertical="top" shrinkToFit="1"/>
    </xf>
    <xf numFmtId="3" fontId="11" fillId="0" borderId="5" xfId="0" applyNumberFormat="1" applyFont="1" applyBorder="1" applyAlignment="1">
      <alignment vertical="top" shrinkToFit="1"/>
    </xf>
    <xf numFmtId="0" fontId="9" fillId="0" borderId="4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9" fillId="0" borderId="0" xfId="0" applyFont="1" applyAlignment="1">
      <alignment horizontal="right" vertical="top" wrapText="1" indent="9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19" fillId="0" borderId="0" xfId="0" applyFont="1" applyAlignment="1">
      <alignment horizontal="right" vertical="top" wrapText="1" indent="8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left" vertical="top" wrapText="1" indent="8"/>
    </xf>
    <xf numFmtId="0" fontId="9" fillId="0" borderId="0" xfId="0" applyFont="1" applyAlignment="1">
      <alignment horizontal="left" vertical="top" wrapText="1" indent="1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8" fillId="0" borderId="0" xfId="3" applyAlignment="1">
      <alignment horizontal="center" vertical="top" wrapText="1"/>
    </xf>
    <xf numFmtId="0" fontId="19" fillId="0" borderId="0" xfId="3" applyFont="1" applyAlignment="1">
      <alignment horizontal="right" vertical="top" wrapText="1" indent="9"/>
    </xf>
    <xf numFmtId="0" fontId="8" fillId="0" borderId="0" xfId="3" applyAlignment="1">
      <alignment horizontal="left" vertical="top" wrapText="1"/>
    </xf>
    <xf numFmtId="0" fontId="9" fillId="0" borderId="0" xfId="3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5" borderId="0" xfId="0" applyFont="1" applyFill="1" applyAlignment="1">
      <alignment horizontal="left" vertical="top" wrapText="1"/>
    </xf>
    <xf numFmtId="0" fontId="8" fillId="5" borderId="0" xfId="3" applyFill="1" applyAlignment="1">
      <alignment horizontal="left" vertical="top"/>
    </xf>
    <xf numFmtId="167" fontId="21" fillId="5" borderId="5" xfId="0" applyNumberFormat="1" applyFont="1" applyFill="1" applyBorder="1" applyAlignment="1">
      <alignment horizontal="left" vertical="center" shrinkToFit="1"/>
    </xf>
    <xf numFmtId="0" fontId="0" fillId="5" borderId="0" xfId="0" applyFill="1" applyAlignment="1">
      <alignment horizontal="left" wrapText="1"/>
    </xf>
    <xf numFmtId="3" fontId="21" fillId="5" borderId="0" xfId="0" applyNumberFormat="1" applyFont="1" applyFill="1" applyAlignment="1">
      <alignment horizontal="right" vertical="top" shrinkToFit="1"/>
    </xf>
    <xf numFmtId="171" fontId="21" fillId="5" borderId="0" xfId="0" applyNumberFormat="1" applyFont="1" applyFill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3"/>
    </xf>
    <xf numFmtId="3" fontId="21" fillId="5" borderId="0" xfId="0" applyNumberFormat="1" applyFont="1" applyFill="1" applyAlignment="1">
      <alignment horizontal="right" vertical="center" shrinkToFit="1"/>
    </xf>
    <xf numFmtId="170" fontId="21" fillId="5" borderId="0" xfId="0" applyNumberFormat="1" applyFont="1" applyFill="1" applyAlignment="1">
      <alignment horizontal="right" vertical="top" shrinkToFit="1"/>
    </xf>
    <xf numFmtId="3" fontId="21" fillId="5" borderId="4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5"/>
    </xf>
    <xf numFmtId="3" fontId="21" fillId="5" borderId="5" xfId="0" applyNumberFormat="1" applyFont="1" applyFill="1" applyBorder="1" applyAlignment="1">
      <alignment horizontal="right" vertical="top" shrinkToFit="1"/>
    </xf>
    <xf numFmtId="171" fontId="21" fillId="5" borderId="4" xfId="0" applyNumberFormat="1" applyFont="1" applyFill="1" applyBorder="1" applyAlignment="1">
      <alignment horizontal="right" vertical="top" shrinkToFit="1"/>
    </xf>
    <xf numFmtId="171" fontId="21" fillId="5" borderId="5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right" vertical="top" wrapText="1"/>
    </xf>
    <xf numFmtId="170" fontId="21" fillId="5" borderId="4" xfId="0" applyNumberFormat="1" applyFont="1" applyFill="1" applyBorder="1" applyAlignment="1">
      <alignment horizontal="right" vertical="top" shrinkToFit="1"/>
    </xf>
    <xf numFmtId="171" fontId="21" fillId="5" borderId="6" xfId="0" applyNumberFormat="1" applyFont="1" applyFill="1" applyBorder="1" applyAlignment="1">
      <alignment horizontal="right" vertical="top" shrinkToFit="1"/>
    </xf>
    <xf numFmtId="3" fontId="21" fillId="5" borderId="6" xfId="0" applyNumberFormat="1" applyFont="1" applyFill="1" applyBorder="1" applyAlignment="1">
      <alignment horizontal="right" vertical="top" shrinkToFit="1"/>
    </xf>
    <xf numFmtId="167" fontId="21" fillId="5" borderId="6" xfId="0" applyNumberFormat="1" applyFont="1" applyFill="1" applyBorder="1" applyAlignment="1">
      <alignment horizontal="left" vertical="top" shrinkToFit="1"/>
    </xf>
    <xf numFmtId="3" fontId="0" fillId="0" borderId="0" xfId="0" applyNumberFormat="1" applyAlignment="1">
      <alignment horizontal="left" wrapText="1"/>
    </xf>
  </cellXfs>
  <cellStyles count="4">
    <cellStyle name="Comma" xfId="1" builtinId="3"/>
    <cellStyle name="Hyperlink" xfId="2" builtinId="8"/>
    <cellStyle name="Normal" xfId="0" builtinId="0"/>
    <cellStyle name="Normal 2" xfId="3" xr:uid="{045957C1-AC90-416C-989D-A575C2D2C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184149</xdr:rowOff>
    </xdr:from>
    <xdr:ext cx="800100" cy="0"/>
    <xdr:sp macro="" textlink="">
      <xdr:nvSpPr>
        <xdr:cNvPr id="2" name="Shape 84">
          <a:extLst>
            <a:ext uri="{FF2B5EF4-FFF2-40B4-BE49-F238E27FC236}">
              <a16:creationId xmlns:a16="http://schemas.microsoft.com/office/drawing/2014/main" id="{333B9C91-8E7A-47CD-8E0C-6BDE71153809}"/>
            </a:ext>
          </a:extLst>
        </xdr:cNvPr>
        <xdr:cNvSpPr/>
      </xdr:nvSpPr>
      <xdr:spPr>
        <a:xfrm>
          <a:off x="4686300" y="5473699"/>
          <a:ext cx="800100" cy="0"/>
        </a:xfrm>
        <a:custGeom>
          <a:avLst/>
          <a:gdLst/>
          <a:ahLst/>
          <a:cxnLst/>
          <a:rect l="0" t="0" r="0" b="0"/>
          <a:pathLst>
            <a:path w="800100">
              <a:moveTo>
                <a:pt x="0" y="0"/>
              </a:moveTo>
              <a:lnTo>
                <a:pt x="8001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1</xdr:col>
      <xdr:colOff>52704</xdr:colOff>
      <xdr:row>26</xdr:row>
      <xdr:rowOff>184149</xdr:rowOff>
    </xdr:from>
    <xdr:ext cx="790575" cy="0"/>
    <xdr:sp macro="" textlink="">
      <xdr:nvSpPr>
        <xdr:cNvPr id="3" name="Shape 85">
          <a:extLst>
            <a:ext uri="{FF2B5EF4-FFF2-40B4-BE49-F238E27FC236}">
              <a16:creationId xmlns:a16="http://schemas.microsoft.com/office/drawing/2014/main" id="{4A36683C-CC72-492A-AF2D-A721649D68C9}"/>
            </a:ext>
          </a:extLst>
        </xdr:cNvPr>
        <xdr:cNvSpPr/>
      </xdr:nvSpPr>
      <xdr:spPr>
        <a:xfrm>
          <a:off x="4739004" y="5473699"/>
          <a:ext cx="790575" cy="0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29210</xdr:colOff>
      <xdr:row>26</xdr:row>
      <xdr:rowOff>184149</xdr:rowOff>
    </xdr:from>
    <xdr:ext cx="809625" cy="0"/>
    <xdr:sp macro="" textlink="">
      <xdr:nvSpPr>
        <xdr:cNvPr id="4" name="Shape 86">
          <a:extLst>
            <a:ext uri="{FF2B5EF4-FFF2-40B4-BE49-F238E27FC236}">
              <a16:creationId xmlns:a16="http://schemas.microsoft.com/office/drawing/2014/main" id="{C496EF4E-0574-4DF5-AADD-ED24C5C05208}"/>
            </a:ext>
          </a:extLst>
        </xdr:cNvPr>
        <xdr:cNvSpPr/>
      </xdr:nvSpPr>
      <xdr:spPr>
        <a:xfrm>
          <a:off x="570611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63469</xdr:colOff>
      <xdr:row>42</xdr:row>
      <xdr:rowOff>163717</xdr:rowOff>
    </xdr:from>
    <xdr:ext cx="1704975" cy="12700"/>
    <xdr:grpSp>
      <xdr:nvGrpSpPr>
        <xdr:cNvPr id="5" name="Group 87">
          <a:extLst>
            <a:ext uri="{FF2B5EF4-FFF2-40B4-BE49-F238E27FC236}">
              <a16:creationId xmlns:a16="http://schemas.microsoft.com/office/drawing/2014/main" id="{2AB09361-FD33-4CA1-ABF9-4BF34724D7FB}"/>
            </a:ext>
          </a:extLst>
        </xdr:cNvPr>
        <xdr:cNvGrpSpPr/>
      </xdr:nvGrpSpPr>
      <xdr:grpSpPr>
        <a:xfrm>
          <a:off x="5740369" y="8564767"/>
          <a:ext cx="1704975" cy="12700"/>
          <a:chOff x="0" y="0"/>
          <a:chExt cx="1704975" cy="12700"/>
        </a:xfrm>
      </xdr:grpSpPr>
      <xdr:sp macro="" textlink="">
        <xdr:nvSpPr>
          <xdr:cNvPr id="6" name="Shape 88">
            <a:extLst>
              <a:ext uri="{FF2B5EF4-FFF2-40B4-BE49-F238E27FC236}">
                <a16:creationId xmlns:a16="http://schemas.microsoft.com/office/drawing/2014/main" id="{700FED30-F17F-0705-4BE5-FDD93C92C762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17049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7" name="Shape 89">
            <a:extLst>
              <a:ext uri="{FF2B5EF4-FFF2-40B4-BE49-F238E27FC236}">
                <a16:creationId xmlns:a16="http://schemas.microsoft.com/office/drawing/2014/main" id="{312E6554-73DE-B580-5C07-8D568D875923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0" y="0"/>
                </a:moveTo>
                <a:lnTo>
                  <a:pt x="17049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63469</xdr:colOff>
      <xdr:row>43</xdr:row>
      <xdr:rowOff>1792</xdr:rowOff>
    </xdr:from>
    <xdr:ext cx="828675" cy="12700"/>
    <xdr:grpSp>
      <xdr:nvGrpSpPr>
        <xdr:cNvPr id="8" name="Group 90">
          <a:extLst>
            <a:ext uri="{FF2B5EF4-FFF2-40B4-BE49-F238E27FC236}">
              <a16:creationId xmlns:a16="http://schemas.microsoft.com/office/drawing/2014/main" id="{7081148E-70BA-4D50-A161-40B2E03F8E52}"/>
            </a:ext>
          </a:extLst>
        </xdr:cNvPr>
        <xdr:cNvGrpSpPr/>
      </xdr:nvGrpSpPr>
      <xdr:grpSpPr>
        <a:xfrm>
          <a:off x="5740369" y="10053842"/>
          <a:ext cx="828675" cy="12700"/>
          <a:chOff x="0" y="0"/>
          <a:chExt cx="828675" cy="12700"/>
        </a:xfrm>
      </xdr:grpSpPr>
      <xdr:sp macro="" textlink="">
        <xdr:nvSpPr>
          <xdr:cNvPr id="9" name="Shape 91">
            <a:extLst>
              <a:ext uri="{FF2B5EF4-FFF2-40B4-BE49-F238E27FC236}">
                <a16:creationId xmlns:a16="http://schemas.microsoft.com/office/drawing/2014/main" id="{DBA9BB4F-F98E-7BF7-1A52-E855F4AC98E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" name="Shape 92">
            <a:extLst>
              <a:ext uri="{FF2B5EF4-FFF2-40B4-BE49-F238E27FC236}">
                <a16:creationId xmlns:a16="http://schemas.microsoft.com/office/drawing/2014/main" id="{0BE92083-A7E1-B4E6-B483-90E94ED7D72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45054</xdr:colOff>
      <xdr:row>43</xdr:row>
      <xdr:rowOff>1792</xdr:rowOff>
    </xdr:from>
    <xdr:ext cx="828675" cy="12700"/>
    <xdr:grpSp>
      <xdr:nvGrpSpPr>
        <xdr:cNvPr id="11" name="Group 93">
          <a:extLst>
            <a:ext uri="{FF2B5EF4-FFF2-40B4-BE49-F238E27FC236}">
              <a16:creationId xmlns:a16="http://schemas.microsoft.com/office/drawing/2014/main" id="{E69381EF-7DD0-4BBE-8EEE-CBCA348A068B}"/>
            </a:ext>
          </a:extLst>
        </xdr:cNvPr>
        <xdr:cNvGrpSpPr/>
      </xdr:nvGrpSpPr>
      <xdr:grpSpPr>
        <a:xfrm>
          <a:off x="6712554" y="10053842"/>
          <a:ext cx="828675" cy="12700"/>
          <a:chOff x="0" y="0"/>
          <a:chExt cx="828675" cy="12700"/>
        </a:xfrm>
      </xdr:grpSpPr>
      <xdr:sp macro="" textlink="">
        <xdr:nvSpPr>
          <xdr:cNvPr id="12" name="Shape 94">
            <a:extLst>
              <a:ext uri="{FF2B5EF4-FFF2-40B4-BE49-F238E27FC236}">
                <a16:creationId xmlns:a16="http://schemas.microsoft.com/office/drawing/2014/main" id="{C8760B7E-F682-904E-429B-8E42592AC07F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" name="Shape 95">
            <a:extLst>
              <a:ext uri="{FF2B5EF4-FFF2-40B4-BE49-F238E27FC236}">
                <a16:creationId xmlns:a16="http://schemas.microsoft.com/office/drawing/2014/main" id="{FC3828E9-3F26-4329-F280-43B1BED9CC26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63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61</v>
      </c>
    </row>
    <row r="8" spans="1:1" x14ac:dyDescent="0.35">
      <c r="A8" s="2" t="s">
        <v>62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0" zoomScaleNormal="80" workbookViewId="0">
      <selection activeCell="D4" sqref="D4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110" t="s">
        <v>10</v>
      </c>
      <c r="B2" s="110"/>
      <c r="C2" s="110"/>
      <c r="D2" s="110"/>
    </row>
    <row r="3" spans="1:10" x14ac:dyDescent="0.35">
      <c r="B3" s="109" t="s">
        <v>57</v>
      </c>
      <c r="C3" s="109"/>
      <c r="D3" s="109"/>
    </row>
    <row r="4" spans="1:10" x14ac:dyDescent="0.35">
      <c r="B4" s="9">
        <v>2019</v>
      </c>
      <c r="C4" s="9">
        <v>2018</v>
      </c>
      <c r="D4" s="9">
        <v>2017</v>
      </c>
    </row>
    <row r="5" spans="1:10" x14ac:dyDescent="0.35">
      <c r="A5" t="s">
        <v>64</v>
      </c>
    </row>
    <row r="6" spans="1:10" x14ac:dyDescent="0.35">
      <c r="A6" s="1" t="s">
        <v>65</v>
      </c>
      <c r="B6" s="10"/>
      <c r="C6" s="10"/>
      <c r="D6" s="10"/>
    </row>
    <row r="7" spans="1:10" x14ac:dyDescent="0.35">
      <c r="A7" s="1" t="s">
        <v>66</v>
      </c>
      <c r="B7" s="10"/>
      <c r="C7" s="10"/>
      <c r="D7" s="10"/>
    </row>
    <row r="8" spans="1:10" x14ac:dyDescent="0.35">
      <c r="A8" s="11" t="s">
        <v>67</v>
      </c>
      <c r="B8">
        <v>280552</v>
      </c>
      <c r="C8" s="25">
        <v>232887</v>
      </c>
      <c r="D8" s="12">
        <v>177866</v>
      </c>
    </row>
    <row r="9" spans="1:10" x14ac:dyDescent="0.35">
      <c r="A9" t="s">
        <v>68</v>
      </c>
      <c r="B9" s="10">
        <v>165536</v>
      </c>
      <c r="C9">
        <v>139156</v>
      </c>
      <c r="D9" s="10">
        <v>111934</v>
      </c>
      <c r="H9" s="26"/>
    </row>
    <row r="10" spans="1:10" x14ac:dyDescent="0.35">
      <c r="A10" s="1" t="s">
        <v>65</v>
      </c>
      <c r="B10" s="10"/>
      <c r="C10" s="10"/>
      <c r="D10" s="10"/>
    </row>
    <row r="11" spans="1:10" x14ac:dyDescent="0.35">
      <c r="A11" s="1" t="s">
        <v>66</v>
      </c>
      <c r="B11" s="10"/>
      <c r="C11" s="10"/>
      <c r="D11" s="10"/>
    </row>
    <row r="12" spans="1:10" x14ac:dyDescent="0.35">
      <c r="A12" s="11" t="s">
        <v>69</v>
      </c>
      <c r="B12" s="12"/>
      <c r="C12" s="12"/>
      <c r="D12" s="12"/>
    </row>
    <row r="13" spans="1:10" x14ac:dyDescent="0.35">
      <c r="A13" s="11" t="s">
        <v>11</v>
      </c>
      <c r="B13" s="12"/>
      <c r="C13" s="12"/>
      <c r="D13" s="12"/>
    </row>
    <row r="14" spans="1:10" x14ac:dyDescent="0.35">
      <c r="A14" t="s">
        <v>70</v>
      </c>
      <c r="B14" s="10"/>
      <c r="C14" s="10"/>
      <c r="D14" s="10"/>
    </row>
    <row r="15" spans="1:10" x14ac:dyDescent="0.35">
      <c r="A15" s="1" t="s">
        <v>71</v>
      </c>
      <c r="B15" s="10"/>
      <c r="C15" s="10"/>
      <c r="D15" s="10"/>
    </row>
    <row r="16" spans="1:10" x14ac:dyDescent="0.35">
      <c r="A16" s="1" t="s">
        <v>72</v>
      </c>
      <c r="B16" s="10"/>
      <c r="C16" s="10"/>
      <c r="D16" s="10"/>
    </row>
    <row r="17" spans="1:4" x14ac:dyDescent="0.35">
      <c r="A17" s="11" t="s">
        <v>73</v>
      </c>
      <c r="B17" s="25">
        <v>265981</v>
      </c>
      <c r="C17" s="16">
        <v>220466</v>
      </c>
      <c r="D17" s="16">
        <v>173760</v>
      </c>
    </row>
    <row r="18" spans="1:4" s="11" customFormat="1" x14ac:dyDescent="0.35">
      <c r="A18" s="11" t="s">
        <v>74</v>
      </c>
      <c r="B18" s="12"/>
      <c r="C18" s="12"/>
      <c r="D18" s="12"/>
    </row>
    <row r="19" spans="1:4" x14ac:dyDescent="0.35">
      <c r="A19" t="s">
        <v>75</v>
      </c>
      <c r="B19" s="10"/>
      <c r="C19" s="10"/>
      <c r="D19" s="10"/>
    </row>
    <row r="20" spans="1:4" x14ac:dyDescent="0.35">
      <c r="A20" s="11" t="s">
        <v>76</v>
      </c>
      <c r="B20" s="12"/>
      <c r="C20" s="12"/>
      <c r="D20" s="12"/>
    </row>
    <row r="21" spans="1:4" x14ac:dyDescent="0.35">
      <c r="A21" t="s">
        <v>77</v>
      </c>
      <c r="B21" s="10"/>
      <c r="C21" s="10"/>
      <c r="D21" s="10"/>
    </row>
    <row r="22" spans="1:4" ht="15" thickBot="1" x14ac:dyDescent="0.4">
      <c r="A22" s="13" t="s">
        <v>78</v>
      </c>
      <c r="B22" s="14"/>
      <c r="C22" s="14"/>
      <c r="D22" s="14"/>
    </row>
    <row r="23" spans="1:4" ht="15" thickTop="1" x14ac:dyDescent="0.35">
      <c r="A23" t="s">
        <v>79</v>
      </c>
    </row>
    <row r="24" spans="1:4" x14ac:dyDescent="0.35">
      <c r="A24" s="1" t="s">
        <v>80</v>
      </c>
      <c r="B24" s="15"/>
      <c r="C24" s="15"/>
      <c r="D24" s="15"/>
    </row>
    <row r="25" spans="1:4" x14ac:dyDescent="0.35">
      <c r="A25" s="1" t="s">
        <v>81</v>
      </c>
      <c r="B25" s="15"/>
      <c r="C25" s="15"/>
      <c r="D25" s="15"/>
    </row>
    <row r="26" spans="1:4" x14ac:dyDescent="0.35">
      <c r="A26" t="s">
        <v>82</v>
      </c>
    </row>
    <row r="27" spans="1:4" x14ac:dyDescent="0.35">
      <c r="A27" s="1" t="s">
        <v>80</v>
      </c>
      <c r="B27" s="16"/>
      <c r="C27" s="16"/>
      <c r="D27" s="16"/>
    </row>
    <row r="28" spans="1:4" x14ac:dyDescent="0.35">
      <c r="A28" s="1" t="s">
        <v>81</v>
      </c>
      <c r="B28" s="16"/>
      <c r="C28" s="16"/>
      <c r="D28" s="16"/>
    </row>
    <row r="31" spans="1:4" x14ac:dyDescent="0.35">
      <c r="A31" s="110" t="s">
        <v>12</v>
      </c>
      <c r="B31" s="110"/>
      <c r="C31" s="110"/>
      <c r="D31" s="110"/>
    </row>
    <row r="32" spans="1:4" x14ac:dyDescent="0.35">
      <c r="B32" s="109" t="s">
        <v>58</v>
      </c>
      <c r="C32" s="109"/>
      <c r="D32" s="109"/>
    </row>
    <row r="33" spans="1:4" x14ac:dyDescent="0.35">
      <c r="B33" s="9">
        <v>2019</v>
      </c>
      <c r="C33" s="9">
        <v>2018</v>
      </c>
      <c r="D33" s="9">
        <v>2017</v>
      </c>
    </row>
    <row r="35" spans="1:4" x14ac:dyDescent="0.35">
      <c r="A35" t="s">
        <v>83</v>
      </c>
    </row>
    <row r="36" spans="1:4" x14ac:dyDescent="0.35">
      <c r="A36" s="1" t="s">
        <v>84</v>
      </c>
      <c r="B36" s="10"/>
      <c r="C36" s="10"/>
      <c r="D36" s="10"/>
    </row>
    <row r="37" spans="1:4" x14ac:dyDescent="0.35">
      <c r="A37" s="1" t="s">
        <v>85</v>
      </c>
      <c r="B37" s="10"/>
      <c r="C37" s="10"/>
      <c r="D37" s="10"/>
    </row>
    <row r="38" spans="1:4" x14ac:dyDescent="0.35">
      <c r="A38" s="1" t="s">
        <v>86</v>
      </c>
      <c r="B38" s="10"/>
      <c r="C38" s="10"/>
      <c r="D38" s="10"/>
    </row>
    <row r="39" spans="1:4" x14ac:dyDescent="0.35">
      <c r="A39" s="1" t="s">
        <v>87</v>
      </c>
      <c r="B39" s="10"/>
      <c r="C39" s="10"/>
      <c r="D39" s="10"/>
    </row>
    <row r="40" spans="1:4" x14ac:dyDescent="0.35">
      <c r="A40" s="1" t="s">
        <v>88</v>
      </c>
      <c r="B40" s="10"/>
      <c r="C40" s="10"/>
      <c r="D40" s="10"/>
    </row>
    <row r="41" spans="1:4" x14ac:dyDescent="0.35">
      <c r="A41" s="1" t="s">
        <v>89</v>
      </c>
      <c r="B41" s="10"/>
      <c r="C41" s="10"/>
      <c r="D41" s="10"/>
    </row>
    <row r="42" spans="1:4" x14ac:dyDescent="0.35">
      <c r="A42" s="11" t="s">
        <v>90</v>
      </c>
      <c r="B42" s="12"/>
      <c r="C42" s="12"/>
      <c r="D42" s="12"/>
    </row>
    <row r="43" spans="1:4" x14ac:dyDescent="0.35">
      <c r="A43" t="s">
        <v>91</v>
      </c>
      <c r="B43" s="10"/>
      <c r="C43" s="10"/>
      <c r="D43" s="10"/>
    </row>
    <row r="44" spans="1:4" x14ac:dyDescent="0.35">
      <c r="A44" s="1" t="s">
        <v>85</v>
      </c>
      <c r="B44" s="10"/>
      <c r="C44" s="10"/>
      <c r="D44" s="10"/>
    </row>
    <row r="45" spans="1:4" x14ac:dyDescent="0.35">
      <c r="A45" s="1" t="s">
        <v>92</v>
      </c>
      <c r="B45" s="10"/>
      <c r="C45" s="10"/>
      <c r="D45" s="10"/>
    </row>
    <row r="46" spans="1:4" x14ac:dyDescent="0.35">
      <c r="A46" s="1" t="s">
        <v>93</v>
      </c>
      <c r="B46" s="10"/>
      <c r="C46" s="10"/>
      <c r="D46" s="10"/>
    </row>
    <row r="47" spans="1:4" x14ac:dyDescent="0.35">
      <c r="A47" s="11" t="s">
        <v>94</v>
      </c>
      <c r="B47" s="12"/>
      <c r="C47" s="12"/>
      <c r="D47" s="12"/>
    </row>
    <row r="48" spans="1:4" ht="15" thickBot="1" x14ac:dyDescent="0.4">
      <c r="A48" s="13" t="s">
        <v>95</v>
      </c>
      <c r="B48" s="14"/>
      <c r="C48" s="14"/>
      <c r="D48" s="14"/>
    </row>
    <row r="49" spans="1:4" ht="15" thickTop="1" x14ac:dyDescent="0.35"/>
    <row r="50" spans="1:4" x14ac:dyDescent="0.35">
      <c r="A50" t="s">
        <v>96</v>
      </c>
    </row>
    <row r="51" spans="1:4" x14ac:dyDescent="0.35">
      <c r="A51" s="1" t="s">
        <v>97</v>
      </c>
      <c r="B51" s="10"/>
      <c r="C51" s="10"/>
      <c r="D51" s="10"/>
    </row>
    <row r="52" spans="1:4" x14ac:dyDescent="0.35">
      <c r="A52" s="1" t="s">
        <v>98</v>
      </c>
      <c r="B52" s="10"/>
      <c r="C52" s="10"/>
      <c r="D52" s="10"/>
    </row>
    <row r="53" spans="1:4" x14ac:dyDescent="0.35">
      <c r="A53" s="1" t="s">
        <v>99</v>
      </c>
      <c r="B53" s="10"/>
      <c r="C53" s="10"/>
      <c r="D53" s="10"/>
    </row>
    <row r="54" spans="1:4" x14ac:dyDescent="0.35">
      <c r="A54" s="1" t="s">
        <v>100</v>
      </c>
      <c r="B54" s="10"/>
      <c r="C54" s="10"/>
      <c r="D54" s="10"/>
    </row>
    <row r="55" spans="1:4" x14ac:dyDescent="0.35">
      <c r="A55" s="1" t="s">
        <v>101</v>
      </c>
      <c r="B55" s="10"/>
      <c r="C55" s="10"/>
      <c r="D55" s="10"/>
    </row>
    <row r="56" spans="1:4" x14ac:dyDescent="0.35">
      <c r="A56" s="11" t="s">
        <v>102</v>
      </c>
      <c r="B56" s="12"/>
      <c r="C56" s="12"/>
      <c r="D56" s="12"/>
    </row>
    <row r="57" spans="1:4" x14ac:dyDescent="0.35">
      <c r="A57" t="s">
        <v>103</v>
      </c>
      <c r="B57" s="10"/>
      <c r="C57" s="10"/>
      <c r="D57" s="10"/>
    </row>
    <row r="58" spans="1:4" x14ac:dyDescent="0.35">
      <c r="A58" s="1" t="s">
        <v>99</v>
      </c>
      <c r="B58" s="10"/>
      <c r="C58" s="10"/>
      <c r="D58" s="10"/>
    </row>
    <row r="59" spans="1:4" x14ac:dyDescent="0.35">
      <c r="A59" s="1" t="s">
        <v>101</v>
      </c>
      <c r="B59" s="10"/>
      <c r="C59" s="10"/>
      <c r="D59" s="10"/>
    </row>
    <row r="60" spans="1:4" x14ac:dyDescent="0.35">
      <c r="A60" s="1" t="s">
        <v>104</v>
      </c>
      <c r="B60" s="10"/>
      <c r="C60" s="10"/>
      <c r="D60" s="10"/>
    </row>
    <row r="61" spans="1:4" x14ac:dyDescent="0.35">
      <c r="A61" s="24" t="s">
        <v>105</v>
      </c>
      <c r="B61" s="10"/>
      <c r="C61" s="10"/>
      <c r="D61" s="10"/>
    </row>
    <row r="62" spans="1:4" x14ac:dyDescent="0.35">
      <c r="A62" s="11" t="s">
        <v>106</v>
      </c>
      <c r="B62" s="12"/>
      <c r="C62" s="12"/>
      <c r="D62" s="12"/>
    </row>
    <row r="63" spans="1:4" x14ac:dyDescent="0.35">
      <c r="B63" s="10"/>
      <c r="C63" s="10"/>
      <c r="D63" s="10"/>
    </row>
    <row r="64" spans="1:4" x14ac:dyDescent="0.35">
      <c r="A64" t="s">
        <v>107</v>
      </c>
      <c r="B64" s="10"/>
      <c r="C64" s="10"/>
      <c r="D64" s="10"/>
    </row>
    <row r="65" spans="1:4" x14ac:dyDescent="0.35">
      <c r="A65" s="1" t="s">
        <v>108</v>
      </c>
      <c r="B65" s="10"/>
      <c r="C65" s="10"/>
      <c r="D65" s="10"/>
    </row>
    <row r="66" spans="1:4" x14ac:dyDescent="0.35">
      <c r="A66" s="1" t="s">
        <v>109</v>
      </c>
      <c r="B66" s="10"/>
      <c r="C66" s="10"/>
      <c r="D66" s="10"/>
    </row>
    <row r="67" spans="1:4" x14ac:dyDescent="0.35">
      <c r="A67" s="1" t="s">
        <v>110</v>
      </c>
      <c r="B67" s="10"/>
      <c r="C67" s="10"/>
      <c r="D67" s="10"/>
    </row>
    <row r="68" spans="1:4" x14ac:dyDescent="0.35">
      <c r="A68" s="11" t="s">
        <v>111</v>
      </c>
      <c r="B68" s="12"/>
      <c r="C68" s="12"/>
      <c r="D68" s="12"/>
    </row>
    <row r="69" spans="1:4" ht="15" thickBot="1" x14ac:dyDescent="0.4">
      <c r="A69" s="13" t="s">
        <v>112</v>
      </c>
      <c r="B69" s="14"/>
      <c r="C69" s="14"/>
      <c r="D69" s="14"/>
    </row>
    <row r="70" spans="1:4" ht="15" thickTop="1" x14ac:dyDescent="0.35"/>
    <row r="71" spans="1:4" x14ac:dyDescent="0.35">
      <c r="A71" s="110" t="s">
        <v>13</v>
      </c>
      <c r="B71" s="110"/>
      <c r="C71" s="110"/>
      <c r="D71" s="110"/>
    </row>
    <row r="72" spans="1:4" x14ac:dyDescent="0.35">
      <c r="B72" s="109" t="s">
        <v>57</v>
      </c>
      <c r="C72" s="109"/>
      <c r="D72" s="109"/>
    </row>
    <row r="73" spans="1:4" x14ac:dyDescent="0.35">
      <c r="B73" s="9">
        <v>2019</v>
      </c>
      <c r="C73" s="9">
        <v>2018</v>
      </c>
      <c r="D73" s="9">
        <v>2017</v>
      </c>
    </row>
    <row r="75" spans="1:4" x14ac:dyDescent="0.35">
      <c r="A75" s="9" t="s">
        <v>113</v>
      </c>
      <c r="B75" s="17">
        <v>32173</v>
      </c>
      <c r="C75" s="17">
        <v>21856</v>
      </c>
      <c r="D75" s="17">
        <v>19934</v>
      </c>
    </row>
    <row r="76" spans="1:4" x14ac:dyDescent="0.35">
      <c r="A76" t="s">
        <v>114</v>
      </c>
      <c r="B76" s="10"/>
      <c r="C76" s="10"/>
      <c r="D76" s="10"/>
    </row>
    <row r="77" spans="1:4" x14ac:dyDescent="0.35">
      <c r="A77" s="18" t="s">
        <v>78</v>
      </c>
      <c r="B77" s="17">
        <v>11588</v>
      </c>
      <c r="C77" s="17">
        <v>10073</v>
      </c>
      <c r="D77" s="17">
        <v>3033</v>
      </c>
    </row>
    <row r="78" spans="1:4" x14ac:dyDescent="0.35">
      <c r="A78" s="1" t="s">
        <v>115</v>
      </c>
      <c r="B78" s="10"/>
      <c r="C78" s="10"/>
      <c r="D78" s="10"/>
    </row>
    <row r="79" spans="1:4" x14ac:dyDescent="0.35">
      <c r="A79" s="19" t="s">
        <v>116</v>
      </c>
      <c r="B79" s="10">
        <v>21789</v>
      </c>
      <c r="C79">
        <v>15341</v>
      </c>
      <c r="D79" s="16">
        <v>11478</v>
      </c>
    </row>
    <row r="80" spans="1:4" x14ac:dyDescent="0.35">
      <c r="A80" s="19" t="s">
        <v>117</v>
      </c>
      <c r="B80" s="10">
        <v>6864</v>
      </c>
      <c r="C80" s="10">
        <v>5418</v>
      </c>
      <c r="D80" s="10">
        <v>4215</v>
      </c>
    </row>
    <row r="81" spans="1:4" x14ac:dyDescent="0.35">
      <c r="A81" s="19" t="s">
        <v>118</v>
      </c>
      <c r="B81" s="10">
        <v>796</v>
      </c>
      <c r="C81" s="10">
        <v>441</v>
      </c>
      <c r="D81" s="10">
        <v>-29</v>
      </c>
    </row>
    <row r="82" spans="1:4" x14ac:dyDescent="0.35">
      <c r="A82" s="19" t="s">
        <v>119</v>
      </c>
      <c r="B82" s="10"/>
      <c r="C82" s="10"/>
      <c r="D82" s="10"/>
    </row>
    <row r="83" spans="1:4" x14ac:dyDescent="0.35">
      <c r="A83" t="s">
        <v>120</v>
      </c>
      <c r="B83" s="10"/>
      <c r="C83" s="10"/>
      <c r="D83" s="10"/>
    </row>
    <row r="84" spans="1:4" x14ac:dyDescent="0.35">
      <c r="A84" s="1" t="s">
        <v>86</v>
      </c>
      <c r="B84" s="10">
        <v>-7681</v>
      </c>
      <c r="C84" s="10">
        <v>-4615</v>
      </c>
      <c r="D84" s="10">
        <v>-4780</v>
      </c>
    </row>
    <row r="85" spans="1:4" x14ac:dyDescent="0.35">
      <c r="A85" s="1" t="s">
        <v>87</v>
      </c>
      <c r="B85" s="10">
        <v>-3278</v>
      </c>
      <c r="C85" s="10">
        <v>-1314</v>
      </c>
      <c r="D85" s="10">
        <v>-3583</v>
      </c>
    </row>
    <row r="86" spans="1:4" x14ac:dyDescent="0.35">
      <c r="A86" s="1" t="s">
        <v>88</v>
      </c>
      <c r="B86" s="10"/>
      <c r="C86" s="10"/>
      <c r="D86" s="10"/>
    </row>
    <row r="87" spans="1:4" x14ac:dyDescent="0.35">
      <c r="A87" s="1" t="s">
        <v>121</v>
      </c>
      <c r="B87" s="10"/>
      <c r="C87" s="10"/>
      <c r="D87" s="10"/>
    </row>
    <row r="88" spans="1:4" x14ac:dyDescent="0.35">
      <c r="A88" s="1" t="s">
        <v>97</v>
      </c>
      <c r="B88" s="10">
        <v>7100</v>
      </c>
      <c r="C88" s="10">
        <v>3263</v>
      </c>
      <c r="D88" s="10">
        <v>8193</v>
      </c>
    </row>
    <row r="89" spans="1:4" x14ac:dyDescent="0.35">
      <c r="A89" s="1" t="s">
        <v>99</v>
      </c>
      <c r="B89" s="10">
        <v>1711</v>
      </c>
      <c r="C89" s="10">
        <v>1151</v>
      </c>
      <c r="D89" s="10">
        <v>738</v>
      </c>
    </row>
    <row r="90" spans="1:4" x14ac:dyDescent="0.35">
      <c r="A90" s="1" t="s">
        <v>122</v>
      </c>
      <c r="B90" s="10"/>
      <c r="C90" s="10"/>
      <c r="D90" s="10"/>
    </row>
    <row r="91" spans="1:4" x14ac:dyDescent="0.35">
      <c r="A91" s="11" t="s">
        <v>123</v>
      </c>
      <c r="B91" s="12"/>
      <c r="C91" s="12"/>
      <c r="D91" s="12"/>
    </row>
    <row r="92" spans="1:4" x14ac:dyDescent="0.35">
      <c r="A92" s="9" t="s">
        <v>124</v>
      </c>
      <c r="B92" s="10"/>
      <c r="C92" s="10"/>
      <c r="D92" s="10"/>
    </row>
    <row r="93" spans="1:4" x14ac:dyDescent="0.35">
      <c r="A93" s="1" t="s">
        <v>125</v>
      </c>
      <c r="B93" s="10">
        <v>-31812</v>
      </c>
      <c r="C93" s="10">
        <v>-7100</v>
      </c>
      <c r="D93" s="10">
        <v>-12731</v>
      </c>
    </row>
    <row r="94" spans="1:4" x14ac:dyDescent="0.35">
      <c r="A94" s="1" t="s">
        <v>126</v>
      </c>
      <c r="B94" s="10"/>
      <c r="C94" s="10"/>
      <c r="D94" s="10"/>
    </row>
    <row r="95" spans="1:4" x14ac:dyDescent="0.35">
      <c r="A95" s="1" t="s">
        <v>127</v>
      </c>
      <c r="B95" s="10"/>
      <c r="C95" s="10"/>
      <c r="D95" s="10"/>
    </row>
    <row r="96" spans="1:4" x14ac:dyDescent="0.35">
      <c r="A96" s="1" t="s">
        <v>128</v>
      </c>
      <c r="B96" s="10">
        <v>-16861</v>
      </c>
      <c r="C96" s="10">
        <v>-13427</v>
      </c>
      <c r="D96" s="10">
        <v>-11955</v>
      </c>
    </row>
    <row r="97" spans="1:4" x14ac:dyDescent="0.35">
      <c r="A97" s="1" t="s">
        <v>129</v>
      </c>
      <c r="B97" s="10">
        <v>-2461</v>
      </c>
      <c r="C97" s="10">
        <v>-2186</v>
      </c>
      <c r="D97" s="10">
        <v>-13972</v>
      </c>
    </row>
    <row r="98" spans="1:4" x14ac:dyDescent="0.35">
      <c r="A98" s="1" t="s">
        <v>119</v>
      </c>
    </row>
    <row r="99" spans="1:4" x14ac:dyDescent="0.35">
      <c r="A99" s="11" t="s">
        <v>130</v>
      </c>
      <c r="B99" s="12"/>
      <c r="C99" s="12"/>
      <c r="D99" s="12"/>
    </row>
    <row r="100" spans="1:4" x14ac:dyDescent="0.35">
      <c r="A100" s="9" t="s">
        <v>131</v>
      </c>
    </row>
    <row r="101" spans="1:4" x14ac:dyDescent="0.35">
      <c r="A101" s="1" t="s">
        <v>132</v>
      </c>
    </row>
    <row r="102" spans="1:4" x14ac:dyDescent="0.35">
      <c r="A102" s="1" t="s">
        <v>133</v>
      </c>
      <c r="B102" s="10"/>
      <c r="C102" s="10"/>
      <c r="D102" s="10"/>
    </row>
    <row r="103" spans="1:4" x14ac:dyDescent="0.35">
      <c r="A103" s="1" t="s">
        <v>134</v>
      </c>
      <c r="B103" s="10"/>
      <c r="C103" s="10"/>
      <c r="D103" s="10"/>
    </row>
    <row r="104" spans="1:4" x14ac:dyDescent="0.35">
      <c r="A104" s="1" t="s">
        <v>135</v>
      </c>
      <c r="B104" s="10"/>
      <c r="C104" s="10"/>
      <c r="D104" s="10"/>
    </row>
    <row r="105" spans="1:4" x14ac:dyDescent="0.35">
      <c r="A105" s="1" t="s">
        <v>136</v>
      </c>
      <c r="B105" s="10">
        <v>-2684</v>
      </c>
      <c r="C105" s="10">
        <v>-688</v>
      </c>
      <c r="D105" s="10">
        <v>-1301</v>
      </c>
    </row>
    <row r="106" spans="1:4" x14ac:dyDescent="0.35">
      <c r="A106" s="1" t="s">
        <v>137</v>
      </c>
      <c r="B106" s="10"/>
      <c r="C106" s="10"/>
      <c r="D106" s="10"/>
    </row>
    <row r="107" spans="1:4" x14ac:dyDescent="0.35">
      <c r="A107" s="1" t="s">
        <v>119</v>
      </c>
      <c r="B107" s="10"/>
      <c r="C107" s="10"/>
      <c r="D107" s="10"/>
    </row>
    <row r="108" spans="1:4" x14ac:dyDescent="0.35">
      <c r="A108" s="11" t="s">
        <v>138</v>
      </c>
      <c r="B108" s="12"/>
      <c r="C108" s="12"/>
      <c r="D108" s="12"/>
    </row>
    <row r="109" spans="1:4" x14ac:dyDescent="0.35">
      <c r="A109" s="11" t="s">
        <v>139</v>
      </c>
      <c r="B109" s="12">
        <v>4237</v>
      </c>
      <c r="C109" s="12">
        <v>10317</v>
      </c>
      <c r="D109" s="12">
        <v>1922</v>
      </c>
    </row>
    <row r="110" spans="1:4" ht="15" thickBot="1" x14ac:dyDescent="0.4">
      <c r="A110" s="13" t="s">
        <v>140</v>
      </c>
      <c r="B110" s="14">
        <v>36410</v>
      </c>
      <c r="C110" s="14">
        <v>32173</v>
      </c>
      <c r="D110" s="14">
        <v>21856</v>
      </c>
    </row>
    <row r="111" spans="1:4" ht="15" thickTop="1" x14ac:dyDescent="0.35"/>
    <row r="112" spans="1:4" x14ac:dyDescent="0.35">
      <c r="A112" t="s">
        <v>141</v>
      </c>
    </row>
    <row r="113" spans="1:4" x14ac:dyDescent="0.35">
      <c r="A113" t="s">
        <v>142</v>
      </c>
      <c r="B113">
        <v>881</v>
      </c>
      <c r="C113">
        <v>1184</v>
      </c>
      <c r="D113">
        <v>957</v>
      </c>
    </row>
    <row r="114" spans="1:4" x14ac:dyDescent="0.35">
      <c r="A114" t="s">
        <v>143</v>
      </c>
      <c r="B114" s="10"/>
      <c r="C114" s="10"/>
      <c r="D114" s="10"/>
    </row>
    <row r="115" spans="1:4" x14ac:dyDescent="0.35">
      <c r="B115" s="10"/>
      <c r="C115" s="10"/>
      <c r="D115" s="10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abSelected="1" topLeftCell="A17" zoomScale="60" zoomScaleNormal="60" workbookViewId="0">
      <selection activeCell="I29" sqref="I29"/>
    </sheetView>
  </sheetViews>
  <sheetFormatPr defaultRowHeight="14.5" x14ac:dyDescent="0.35"/>
  <cols>
    <col min="1" max="1" width="4.6328125" customWidth="1"/>
    <col min="2" max="2" width="44.90625" customWidth="1"/>
    <col min="3" max="3" width="12.6328125" bestFit="1" customWidth="1"/>
  </cols>
  <sheetData>
    <row r="1" spans="1:9" ht="60" customHeight="1" x14ac:dyDescent="0.6">
      <c r="A1" s="7"/>
      <c r="B1" s="20" t="s">
        <v>59</v>
      </c>
      <c r="C1" s="21"/>
      <c r="D1" s="21"/>
      <c r="E1" s="21"/>
      <c r="F1" s="21"/>
      <c r="G1" s="21"/>
      <c r="H1" s="21"/>
      <c r="I1" s="21"/>
    </row>
    <row r="2" spans="1:9" x14ac:dyDescent="0.35">
      <c r="C2" s="109" t="s">
        <v>60</v>
      </c>
      <c r="D2" s="109"/>
    </row>
    <row r="3" spans="1:9" x14ac:dyDescent="0.35">
      <c r="C3" s="9">
        <v>2021</v>
      </c>
      <c r="D3" s="9">
        <v>2022</v>
      </c>
    </row>
    <row r="4" spans="1:9" x14ac:dyDescent="0.35">
      <c r="A4" s="22">
        <v>1</v>
      </c>
      <c r="B4" s="9" t="s">
        <v>14</v>
      </c>
    </row>
    <row r="5" spans="1:9" x14ac:dyDescent="0.35">
      <c r="A5" s="22">
        <f>+A4+0.1</f>
        <v>1.1000000000000001</v>
      </c>
      <c r="B5" s="1" t="s">
        <v>15</v>
      </c>
      <c r="C5" s="26">
        <f>'Table 17'!C48/'Table 17'!C59</f>
        <v>1.1357597739445826</v>
      </c>
      <c r="D5" s="26">
        <f>'Table 17'!D48/'Table 17'!D59</f>
        <v>0.9446435811136924</v>
      </c>
    </row>
    <row r="6" spans="1:9" x14ac:dyDescent="0.35">
      <c r="A6" s="22">
        <f t="shared" ref="A6:A13" si="0">+A5+0.1</f>
        <v>1.2000000000000002</v>
      </c>
      <c r="B6" s="1" t="s">
        <v>16</v>
      </c>
      <c r="C6" s="26">
        <f>('Table 17'!C48-'Table 17'!C46)/'Table 17'!C59</f>
        <v>0.90633039517523517</v>
      </c>
      <c r="D6" s="26">
        <f>('Table 17'!D48-'Table 17'!D46)/'Table 17'!D59</f>
        <v>0.72323721145740161</v>
      </c>
    </row>
    <row r="7" spans="1:9" x14ac:dyDescent="0.35">
      <c r="A7" s="22">
        <f t="shared" si="0"/>
        <v>1.3000000000000003</v>
      </c>
      <c r="B7" s="1" t="s">
        <v>17</v>
      </c>
      <c r="C7" s="26">
        <f>'Table 17'!C44/'Table 17'!C59</f>
        <v>0.25459350793583851</v>
      </c>
      <c r="D7" s="26">
        <f>'Table 17'!D44/'Table 17'!D59</f>
        <v>0.34678524772673158</v>
      </c>
    </row>
    <row r="8" spans="1:9" x14ac:dyDescent="0.35">
      <c r="A8" s="22">
        <f t="shared" si="0"/>
        <v>1.4000000000000004</v>
      </c>
      <c r="B8" s="1" t="s">
        <v>18</v>
      </c>
      <c r="C8" s="26"/>
      <c r="D8" s="26"/>
    </row>
    <row r="9" spans="1:9" x14ac:dyDescent="0.35">
      <c r="A9" s="22">
        <f t="shared" si="0"/>
        <v>1.5000000000000004</v>
      </c>
      <c r="B9" s="1" t="s">
        <v>19</v>
      </c>
      <c r="C9" s="26">
        <f>('Table 17'!C46*365)/'Table 17'!C7</f>
        <v>43.74467585112945</v>
      </c>
      <c r="D9" s="26">
        <f>('Table 17'!D46*365)/'Table 17'!D7</f>
        <v>43.4781065744328</v>
      </c>
    </row>
    <row r="10" spans="1:9" x14ac:dyDescent="0.35">
      <c r="A10" s="22">
        <f t="shared" si="0"/>
        <v>1.6000000000000005</v>
      </c>
      <c r="B10" s="1" t="s">
        <v>20</v>
      </c>
      <c r="C10" s="26">
        <f>'Table 17'!C56/('Table 17'!C7/365)</f>
        <v>105.42681314807743</v>
      </c>
      <c r="D10" s="26">
        <f>'Table 17'!D56/('Table 17'!D7/365)</f>
        <v>100.59169548975005</v>
      </c>
    </row>
    <row r="11" spans="1:9" x14ac:dyDescent="0.35">
      <c r="A11" s="22">
        <f t="shared" si="0"/>
        <v>1.7000000000000006</v>
      </c>
      <c r="B11" s="1" t="s">
        <v>21</v>
      </c>
      <c r="C11" s="26">
        <f>('Table 17'!C47/'Table 17'!C6)*365</f>
        <v>25.552688039299991</v>
      </c>
      <c r="D11" s="26">
        <f>('Table 17'!D47/'Table 17'!D6)*365</f>
        <v>30.081539661817608</v>
      </c>
    </row>
    <row r="12" spans="1:9" x14ac:dyDescent="0.35">
      <c r="A12" s="22">
        <f t="shared" si="0"/>
        <v>1.8000000000000007</v>
      </c>
      <c r="B12" s="1" t="s">
        <v>22</v>
      </c>
      <c r="C12" s="26">
        <f>(C9+C11)-C10</f>
        <v>-36.129449257647991</v>
      </c>
      <c r="D12" s="26">
        <f>(D9+D11)-D10</f>
        <v>-27.032049253499636</v>
      </c>
    </row>
    <row r="13" spans="1:9" x14ac:dyDescent="0.35">
      <c r="A13" s="22">
        <f t="shared" si="0"/>
        <v>1.9000000000000008</v>
      </c>
      <c r="B13" s="1" t="s">
        <v>23</v>
      </c>
      <c r="C13" s="31">
        <f>C14/'Table 17'!C6</f>
        <v>4.1109186032156859E-2</v>
      </c>
      <c r="D13" s="31">
        <f>D14/'Table 17'!D6</f>
        <v>-1.6735962084349094E-2</v>
      </c>
    </row>
    <row r="14" spans="1:9" x14ac:dyDescent="0.35">
      <c r="A14" s="22"/>
      <c r="B14" s="19" t="s">
        <v>24</v>
      </c>
      <c r="C14" s="16">
        <f>'Table 17'!C48-'Table 17'!C59</f>
        <v>19314</v>
      </c>
      <c r="D14" s="16">
        <f>'Table 17'!D48-'Table 17'!D59</f>
        <v>-8602</v>
      </c>
    </row>
    <row r="15" spans="1:9" x14ac:dyDescent="0.35">
      <c r="A15" s="22"/>
    </row>
    <row r="16" spans="1:9" x14ac:dyDescent="0.35">
      <c r="A16" s="22">
        <f>+A4+1</f>
        <v>2</v>
      </c>
      <c r="B16" s="23" t="s">
        <v>25</v>
      </c>
    </row>
    <row r="17" spans="1:6" x14ac:dyDescent="0.35">
      <c r="A17" s="22">
        <f>+A16+0.1</f>
        <v>2.1</v>
      </c>
      <c r="B17" s="1" t="s">
        <v>11</v>
      </c>
      <c r="C17" s="26">
        <f>(('Table 17'!C6-'Table 17'!C7)/'Table 17'!C6)*100</f>
        <v>42.032514441639599</v>
      </c>
      <c r="D17" s="26">
        <f>(('Table 17'!D6-'Table 17'!D7)/'Table 17'!D6)*100</f>
        <v>43.805339865326289</v>
      </c>
      <c r="F17" s="16"/>
    </row>
    <row r="18" spans="1:6" x14ac:dyDescent="0.35">
      <c r="A18" s="22">
        <f>+A17+0.1</f>
        <v>2.2000000000000002</v>
      </c>
      <c r="B18" s="1" t="s">
        <v>26</v>
      </c>
      <c r="C18" s="26">
        <f>(C19/'Table 17'!C6)*100</f>
        <v>8.3486937606157223</v>
      </c>
      <c r="D18" s="26">
        <f>(D19/'Table 17'!D6)*100</f>
        <v>7.5302101431370296</v>
      </c>
    </row>
    <row r="19" spans="1:6" x14ac:dyDescent="0.35">
      <c r="A19" s="22"/>
      <c r="B19" s="19" t="s">
        <v>27</v>
      </c>
      <c r="C19" s="26">
        <f>-'Table 17'!C20+'Table 17'!C99</f>
        <v>39224</v>
      </c>
      <c r="D19" s="26">
        <f>-'Table 17'!D20+'Table 17'!D99</f>
        <v>38704</v>
      </c>
    </row>
    <row r="20" spans="1:6" x14ac:dyDescent="0.35">
      <c r="A20" s="22">
        <f>+A18+0.1</f>
        <v>2.3000000000000003</v>
      </c>
      <c r="B20" s="1" t="s">
        <v>28</v>
      </c>
      <c r="C20" s="26">
        <f>(C21/'Table 17'!C6)*100</f>
        <v>5.2954097509269467</v>
      </c>
      <c r="D20" s="26">
        <f>(D21/'Table 17'!D6)*100</f>
        <v>2.382958191224223</v>
      </c>
    </row>
    <row r="21" spans="1:6" x14ac:dyDescent="0.35">
      <c r="A21" s="22"/>
      <c r="B21" s="19" t="s">
        <v>29</v>
      </c>
      <c r="C21" s="26">
        <f>'Table 17'!C14</f>
        <v>24879</v>
      </c>
      <c r="D21" s="26">
        <f>'Table 17'!D14</f>
        <v>12248</v>
      </c>
    </row>
    <row r="22" spans="1:6" x14ac:dyDescent="0.35">
      <c r="A22" s="22">
        <f>+A20+0.1</f>
        <v>2.4000000000000004</v>
      </c>
      <c r="B22" s="1" t="s">
        <v>30</v>
      </c>
      <c r="C22" s="26"/>
      <c r="D22" s="26"/>
    </row>
    <row r="23" spans="1:6" x14ac:dyDescent="0.35">
      <c r="A23" s="22"/>
      <c r="C23" s="26"/>
      <c r="D23" s="26"/>
    </row>
    <row r="24" spans="1:6" x14ac:dyDescent="0.35">
      <c r="A24" s="22">
        <f>+A16+1</f>
        <v>3</v>
      </c>
      <c r="B24" s="9" t="s">
        <v>31</v>
      </c>
      <c r="C24" s="26"/>
      <c r="D24" s="26"/>
    </row>
    <row r="25" spans="1:6" x14ac:dyDescent="0.35">
      <c r="A25" s="22">
        <f>+A24+0.1</f>
        <v>3.1</v>
      </c>
      <c r="B25" s="1" t="s">
        <v>32</v>
      </c>
      <c r="C25" s="26">
        <f>'Table 17'!C61/'Table 17'!C71</f>
        <v>0.35259141379435061</v>
      </c>
      <c r="D25" s="26">
        <f>'Table 17'!D61/'Table 17'!D71</f>
        <v>0.45979608745369516</v>
      </c>
    </row>
    <row r="26" spans="1:6" x14ac:dyDescent="0.35">
      <c r="A26" s="22">
        <f t="shared" ref="A26:A30" si="1">+A25+0.1</f>
        <v>3.2</v>
      </c>
      <c r="B26" s="1" t="s">
        <v>33</v>
      </c>
      <c r="C26" s="26">
        <f>'Table 17'!C61/'Table 17'!C53</f>
        <v>0.11590563763081116</v>
      </c>
      <c r="D26" s="26">
        <f>'Table 17'!D61/'Table 17'!D53</f>
        <v>0.14513427351812827</v>
      </c>
    </row>
    <row r="27" spans="1:6" x14ac:dyDescent="0.35">
      <c r="A27" s="22">
        <f t="shared" si="1"/>
        <v>3.3000000000000003</v>
      </c>
      <c r="B27" s="1" t="s">
        <v>34</v>
      </c>
      <c r="C27" s="26">
        <f>'Table 17'!C61/('Table 17'!C63+'Table 17'!C71)</f>
        <v>0.17515981932061966</v>
      </c>
      <c r="D27" s="26">
        <f>'Table 17'!D61/('Table 17'!D63+'Table 17'!D71)</f>
        <v>0.21852890829921701</v>
      </c>
    </row>
    <row r="28" spans="1:6" x14ac:dyDescent="0.35">
      <c r="A28" s="22">
        <f t="shared" si="1"/>
        <v>3.4000000000000004</v>
      </c>
      <c r="B28" s="1" t="s">
        <v>35</v>
      </c>
      <c r="C28" s="26">
        <f>-'Table 17'!C20/('Table 17'!C78+'Table 17'!C79+'Table 17'!C80+'Table 17'!C81+'Table 17'!C82)</f>
        <v>0.39328517484813658</v>
      </c>
      <c r="D28" s="26">
        <f>-'Table 17'!D20/('Table 17'!D78+'Table 17'!D79+'Table 17'!D80+'Table 17'!D81+'Table 17'!D82)</f>
        <v>-0.19137418203450327</v>
      </c>
    </row>
    <row r="29" spans="1:6" x14ac:dyDescent="0.35">
      <c r="A29" s="22">
        <f t="shared" si="1"/>
        <v>3.5000000000000004</v>
      </c>
      <c r="B29" s="1" t="s">
        <v>36</v>
      </c>
    </row>
    <row r="30" spans="1:6" x14ac:dyDescent="0.35">
      <c r="A30" s="22">
        <f t="shared" si="1"/>
        <v>3.6000000000000005</v>
      </c>
      <c r="B30" s="1" t="s">
        <v>37</v>
      </c>
    </row>
    <row r="31" spans="1:6" x14ac:dyDescent="0.35">
      <c r="A31" s="22"/>
      <c r="B31" s="19" t="s">
        <v>38</v>
      </c>
    </row>
    <row r="32" spans="1:6" x14ac:dyDescent="0.35">
      <c r="A32" s="22"/>
    </row>
    <row r="33" spans="1:4" x14ac:dyDescent="0.35">
      <c r="A33" s="22">
        <f>+A24+1</f>
        <v>4</v>
      </c>
      <c r="B33" s="23" t="s">
        <v>39</v>
      </c>
    </row>
    <row r="34" spans="1:4" x14ac:dyDescent="0.35">
      <c r="A34" s="22">
        <f>+A33+0.1</f>
        <v>4.0999999999999996</v>
      </c>
      <c r="B34" s="1" t="s">
        <v>40</v>
      </c>
      <c r="C34" s="26">
        <f>'Table 17'!C6/'Table 17'!C53</f>
        <v>1.1171635172120253</v>
      </c>
      <c r="D34" s="26">
        <f>'Table 17'!D6/'Table 17'!D53</f>
        <v>1.1108942562273734</v>
      </c>
    </row>
    <row r="35" spans="1:4" x14ac:dyDescent="0.35">
      <c r="A35" s="22">
        <f t="shared" ref="A35:A37" si="2">+A34+0.1</f>
        <v>4.1999999999999993</v>
      </c>
      <c r="B35" s="1" t="s">
        <v>41</v>
      </c>
      <c r="C35" s="26">
        <f>'Table 17'!C6/('Table 17'!C49+'Table 17'!C50+'Table 17'!C52)</f>
        <v>1.9286775753495513</v>
      </c>
      <c r="D35" s="26">
        <f>'Table 17'!D6/('Table 17'!D49+'Table 17'!D50+'Table 17'!D52)</f>
        <v>1.7388022841987036</v>
      </c>
    </row>
    <row r="36" spans="1:4" x14ac:dyDescent="0.35">
      <c r="A36" s="22">
        <f t="shared" si="2"/>
        <v>4.2999999999999989</v>
      </c>
      <c r="B36" s="1" t="s">
        <v>42</v>
      </c>
      <c r="C36" s="26">
        <f>'Table 17'!C7/'Table 17'!C46</f>
        <v>8.3438725490196077</v>
      </c>
      <c r="D36" s="26">
        <f>'Table 17'!D7/'Table 17'!D46</f>
        <v>8.3950297921813686</v>
      </c>
    </row>
    <row r="37" spans="1:4" x14ac:dyDescent="0.35">
      <c r="A37" s="22">
        <f t="shared" si="2"/>
        <v>4.3999999999999986</v>
      </c>
      <c r="B37" s="1" t="s">
        <v>43</v>
      </c>
      <c r="C37" s="26">
        <f>'Table 17'!C17/'Table 17'!C53</f>
        <v>3.4794994162392491E-2</v>
      </c>
      <c r="D37" s="26">
        <f>'Table 17'!D17/'Table 17'!D53</f>
        <v>-3.6323553250121578E-2</v>
      </c>
    </row>
    <row r="38" spans="1:4" x14ac:dyDescent="0.35">
      <c r="A38" s="22"/>
    </row>
    <row r="39" spans="1:4" x14ac:dyDescent="0.35">
      <c r="A39" s="22">
        <f>+A33+1</f>
        <v>5</v>
      </c>
      <c r="B39" s="23" t="s">
        <v>44</v>
      </c>
    </row>
    <row r="40" spans="1:4" x14ac:dyDescent="0.35">
      <c r="A40" s="22">
        <f>+A39+0.1</f>
        <v>5.0999999999999996</v>
      </c>
      <c r="B40" s="1" t="s">
        <v>45</v>
      </c>
    </row>
    <row r="41" spans="1:4" x14ac:dyDescent="0.35">
      <c r="A41" s="22">
        <f t="shared" ref="A41:A44" si="3">+A40+0.1</f>
        <v>5.1999999999999993</v>
      </c>
      <c r="B41" s="19" t="s">
        <v>46</v>
      </c>
      <c r="C41">
        <f>'Table 17'!C23</f>
        <v>3.3</v>
      </c>
      <c r="D41">
        <f>'Table 17'!D23</f>
        <v>-0.27</v>
      </c>
    </row>
    <row r="42" spans="1:4" x14ac:dyDescent="0.35">
      <c r="A42" s="22">
        <f t="shared" si="3"/>
        <v>5.2999999999999989</v>
      </c>
      <c r="B42" s="1" t="s">
        <v>47</v>
      </c>
    </row>
    <row r="43" spans="1:4" x14ac:dyDescent="0.35">
      <c r="A43" s="22">
        <f t="shared" si="3"/>
        <v>5.3999999999999986</v>
      </c>
      <c r="B43" s="19" t="s">
        <v>48</v>
      </c>
    </row>
    <row r="44" spans="1:4" x14ac:dyDescent="0.35">
      <c r="A44" s="22">
        <f t="shared" si="3"/>
        <v>5.4999999999999982</v>
      </c>
      <c r="B44" s="1" t="s">
        <v>49</v>
      </c>
    </row>
    <row r="45" spans="1:4" x14ac:dyDescent="0.35">
      <c r="A45" s="22"/>
      <c r="B45" s="19" t="s">
        <v>50</v>
      </c>
    </row>
    <row r="46" spans="1:4" x14ac:dyDescent="0.35">
      <c r="A46" s="22">
        <f>+A44+0.1</f>
        <v>5.5999999999999979</v>
      </c>
      <c r="B46" s="1" t="s">
        <v>51</v>
      </c>
    </row>
    <row r="47" spans="1:4" x14ac:dyDescent="0.35">
      <c r="A47" s="22">
        <f t="shared" ref="A47:A50" si="4">+A45+0.1</f>
        <v>0.1</v>
      </c>
      <c r="B47" s="1" t="s">
        <v>52</v>
      </c>
      <c r="C47" s="26">
        <f>'Table 17'!C17/'Table 17'!C71</f>
        <v>0.10584831277803899</v>
      </c>
      <c r="D47" s="26">
        <f>'Table 17'!D17/'Table 17'!D71</f>
        <v>-0.1150756968837945</v>
      </c>
    </row>
    <row r="48" spans="1:4" x14ac:dyDescent="0.35">
      <c r="A48" s="22">
        <f t="shared" si="4"/>
        <v>5.6999999999999975</v>
      </c>
      <c r="B48" s="1" t="s">
        <v>53</v>
      </c>
    </row>
    <row r="49" spans="1:4" x14ac:dyDescent="0.35">
      <c r="A49" s="22">
        <f t="shared" si="4"/>
        <v>0.2</v>
      </c>
      <c r="B49" s="1" t="s">
        <v>43</v>
      </c>
      <c r="C49" s="26">
        <f>C37</f>
        <v>3.4794994162392491E-2</v>
      </c>
      <c r="D49" s="26">
        <f>D37</f>
        <v>-3.6323553250121578E-2</v>
      </c>
    </row>
    <row r="50" spans="1:4" x14ac:dyDescent="0.35">
      <c r="A50" s="22">
        <f t="shared" si="4"/>
        <v>5.7999999999999972</v>
      </c>
      <c r="B50" s="1" t="s">
        <v>54</v>
      </c>
    </row>
    <row r="51" spans="1:4" x14ac:dyDescent="0.35">
      <c r="A51" s="22"/>
      <c r="B51" s="19" t="s">
        <v>55</v>
      </c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17EB-A095-4BEF-A60C-1FA55992E1CE}">
  <dimension ref="A1:G128"/>
  <sheetViews>
    <sheetView topLeftCell="A6" workbookViewId="0">
      <selection activeCell="C17" sqref="C17"/>
    </sheetView>
  </sheetViews>
  <sheetFormatPr defaultRowHeight="13" x14ac:dyDescent="0.35"/>
  <cols>
    <col min="1" max="1" width="67.08984375" style="37" customWidth="1"/>
    <col min="2" max="3" width="14.1796875" style="37" customWidth="1"/>
    <col min="4" max="4" width="10" style="37" customWidth="1"/>
    <col min="5" max="16384" width="8.7265625" style="37"/>
  </cols>
  <sheetData>
    <row r="1" spans="1:4" ht="35" customHeight="1" x14ac:dyDescent="0.35">
      <c r="A1" s="121" t="s">
        <v>197</v>
      </c>
      <c r="B1" s="121"/>
      <c r="C1" s="121"/>
      <c r="D1" s="121"/>
    </row>
    <row r="2" spans="1:4" ht="11.25" customHeight="1" x14ac:dyDescent="0.35">
      <c r="A2" s="122" t="s">
        <v>198</v>
      </c>
      <c r="B2" s="122"/>
      <c r="C2" s="122"/>
      <c r="D2" s="122"/>
    </row>
    <row r="3" spans="1:4" ht="12.75" customHeight="1" x14ac:dyDescent="0.3">
      <c r="A3" s="29"/>
      <c r="C3" s="41">
        <v>2021</v>
      </c>
      <c r="D3" s="41">
        <v>2022</v>
      </c>
    </row>
    <row r="4" spans="1:4" ht="15.25" customHeight="1" x14ac:dyDescent="0.35">
      <c r="A4" s="27" t="s">
        <v>144</v>
      </c>
      <c r="C4" s="42">
        <v>241787</v>
      </c>
      <c r="D4" s="43">
        <v>242901</v>
      </c>
    </row>
    <row r="5" spans="1:4" ht="14.75" customHeight="1" x14ac:dyDescent="0.35">
      <c r="A5" s="27" t="s">
        <v>145</v>
      </c>
      <c r="C5" s="33">
        <v>228035</v>
      </c>
      <c r="D5" s="33">
        <v>271082</v>
      </c>
    </row>
    <row r="6" spans="1:4" ht="29.75" customHeight="1" x14ac:dyDescent="0.35">
      <c r="A6" s="28" t="s">
        <v>146</v>
      </c>
      <c r="C6" s="35">
        <v>469822</v>
      </c>
      <c r="D6" s="35">
        <v>513983</v>
      </c>
    </row>
    <row r="7" spans="1:4" ht="15.25" customHeight="1" x14ac:dyDescent="0.35">
      <c r="A7" s="44" t="s">
        <v>147</v>
      </c>
      <c r="C7" s="32">
        <v>272344</v>
      </c>
      <c r="D7" s="32">
        <v>288831</v>
      </c>
    </row>
    <row r="8" spans="1:4" ht="15" customHeight="1" x14ac:dyDescent="0.35">
      <c r="A8" s="44" t="s">
        <v>148</v>
      </c>
      <c r="C8" s="32">
        <v>75111</v>
      </c>
      <c r="D8" s="32">
        <v>84299</v>
      </c>
    </row>
    <row r="9" spans="1:4" ht="15" customHeight="1" x14ac:dyDescent="0.35">
      <c r="A9" s="44" t="s">
        <v>149</v>
      </c>
      <c r="C9" s="32">
        <v>56052</v>
      </c>
      <c r="D9" s="32">
        <v>73213</v>
      </c>
    </row>
    <row r="10" spans="1:4" ht="15" customHeight="1" x14ac:dyDescent="0.35">
      <c r="A10" s="44" t="s">
        <v>199</v>
      </c>
      <c r="C10" s="32">
        <v>32551</v>
      </c>
      <c r="D10" s="32">
        <v>42238</v>
      </c>
    </row>
    <row r="11" spans="1:4" ht="15" customHeight="1" x14ac:dyDescent="0.35">
      <c r="A11" s="44" t="s">
        <v>150</v>
      </c>
      <c r="C11" s="32">
        <v>8823</v>
      </c>
      <c r="D11" s="32">
        <v>11891</v>
      </c>
    </row>
    <row r="12" spans="1:4" ht="14.75" customHeight="1" x14ac:dyDescent="0.35">
      <c r="A12" s="44" t="s">
        <v>151</v>
      </c>
      <c r="C12" s="45">
        <v>62</v>
      </c>
      <c r="D12" s="33">
        <v>1263</v>
      </c>
    </row>
    <row r="13" spans="1:4" ht="15" customHeight="1" x14ac:dyDescent="0.35">
      <c r="A13" s="46" t="s">
        <v>152</v>
      </c>
      <c r="C13" s="34">
        <v>444943</v>
      </c>
      <c r="D13" s="34">
        <v>501735</v>
      </c>
    </row>
    <row r="14" spans="1:4" ht="15.25" customHeight="1" x14ac:dyDescent="0.35">
      <c r="A14" s="27" t="s">
        <v>153</v>
      </c>
      <c r="C14" s="35">
        <v>24879</v>
      </c>
      <c r="D14" s="35">
        <v>12248</v>
      </c>
    </row>
    <row r="15" spans="1:4" ht="15" customHeight="1" x14ac:dyDescent="0.35">
      <c r="A15" s="27" t="s">
        <v>154</v>
      </c>
      <c r="C15" s="47">
        <v>448</v>
      </c>
      <c r="D15" s="47">
        <v>989</v>
      </c>
    </row>
    <row r="16" spans="1:4" ht="15" customHeight="1" x14ac:dyDescent="0.35">
      <c r="A16" s="27" t="s">
        <v>155</v>
      </c>
      <c r="C16" s="48">
        <v>-1809</v>
      </c>
      <c r="D16" s="48">
        <v>-2367</v>
      </c>
    </row>
    <row r="17" spans="1:4" ht="14.75" customHeight="1" x14ac:dyDescent="0.35">
      <c r="A17" s="27" t="s">
        <v>156</v>
      </c>
      <c r="C17" s="33">
        <v>14633</v>
      </c>
      <c r="D17" s="49">
        <v>-16806</v>
      </c>
    </row>
    <row r="18" spans="1:4" ht="15" customHeight="1" x14ac:dyDescent="0.35">
      <c r="A18" s="44" t="s">
        <v>157</v>
      </c>
      <c r="C18" s="34">
        <v>13272</v>
      </c>
      <c r="D18" s="50">
        <v>-18184</v>
      </c>
    </row>
    <row r="19" spans="1:4" ht="15.25" customHeight="1" x14ac:dyDescent="0.35">
      <c r="A19" s="27" t="s">
        <v>200</v>
      </c>
      <c r="C19" s="35">
        <v>38151</v>
      </c>
      <c r="D19" s="51">
        <v>-5936</v>
      </c>
    </row>
    <row r="20" spans="1:4" ht="15" customHeight="1" x14ac:dyDescent="0.35">
      <c r="A20" s="27" t="s">
        <v>201</v>
      </c>
      <c r="C20" s="48">
        <v>-4791</v>
      </c>
      <c r="D20" s="32">
        <v>3217</v>
      </c>
    </row>
    <row r="21" spans="1:4" ht="14.75" customHeight="1" x14ac:dyDescent="0.35">
      <c r="A21" s="27" t="s">
        <v>158</v>
      </c>
      <c r="C21" s="45">
        <v>4</v>
      </c>
      <c r="D21" s="52">
        <v>-3</v>
      </c>
    </row>
    <row r="22" spans="1:4" ht="15" customHeight="1" x14ac:dyDescent="0.35">
      <c r="A22" s="27" t="s">
        <v>202</v>
      </c>
      <c r="C22" s="36">
        <v>33364</v>
      </c>
      <c r="D22" s="53">
        <v>-2722</v>
      </c>
    </row>
    <row r="23" spans="1:4" ht="15" customHeight="1" x14ac:dyDescent="0.35">
      <c r="A23" s="27" t="s">
        <v>159</v>
      </c>
      <c r="C23" s="54">
        <v>3.3</v>
      </c>
      <c r="D23" s="55">
        <v>-0.27</v>
      </c>
    </row>
    <row r="24" spans="1:4" ht="15" customHeight="1" x14ac:dyDescent="0.35">
      <c r="A24" s="27" t="s">
        <v>160</v>
      </c>
      <c r="C24" s="54">
        <v>3.24</v>
      </c>
      <c r="D24" s="55">
        <v>-0.27</v>
      </c>
    </row>
    <row r="25" spans="1:4" ht="14.75" customHeight="1" x14ac:dyDescent="0.3">
      <c r="A25" s="27" t="s">
        <v>161</v>
      </c>
      <c r="C25" s="30"/>
      <c r="D25" s="30"/>
    </row>
    <row r="26" spans="1:4" ht="16.25" customHeight="1" x14ac:dyDescent="0.35">
      <c r="A26" s="44" t="s">
        <v>162</v>
      </c>
      <c r="C26" s="33">
        <v>10117</v>
      </c>
      <c r="D26" s="56">
        <v>10189</v>
      </c>
    </row>
    <row r="27" spans="1:4" ht="15.5" customHeight="1" x14ac:dyDescent="0.35">
      <c r="A27" s="44" t="s">
        <v>163</v>
      </c>
      <c r="B27" s="123"/>
      <c r="C27" s="123"/>
    </row>
    <row r="28" spans="1:4" ht="14.25" customHeight="1" x14ac:dyDescent="0.35">
      <c r="A28" s="124" t="s">
        <v>203</v>
      </c>
      <c r="B28" s="124"/>
      <c r="C28" s="124"/>
      <c r="D28" s="124"/>
    </row>
    <row r="29" spans="1:4" ht="14.5" x14ac:dyDescent="0.35">
      <c r="A29" s="125" t="s">
        <v>204</v>
      </c>
      <c r="B29" s="125"/>
      <c r="C29" s="125"/>
      <c r="D29" s="125"/>
    </row>
    <row r="30" spans="1:4" x14ac:dyDescent="0.35">
      <c r="A30" s="111" t="s">
        <v>198</v>
      </c>
      <c r="B30" s="111"/>
      <c r="C30" s="111"/>
      <c r="D30" s="111"/>
    </row>
    <row r="31" spans="1:4" ht="14.5" x14ac:dyDescent="0.35">
      <c r="A31" s="39"/>
      <c r="C31" s="57">
        <v>2021</v>
      </c>
      <c r="D31" s="57">
        <v>2022</v>
      </c>
    </row>
    <row r="32" spans="1:4" x14ac:dyDescent="0.35">
      <c r="A32" s="40" t="s">
        <v>202</v>
      </c>
      <c r="C32" s="59">
        <v>33364</v>
      </c>
      <c r="D32" s="60">
        <v>-2722</v>
      </c>
    </row>
    <row r="33" spans="1:5" ht="14.5" x14ac:dyDescent="0.35">
      <c r="A33" s="40" t="s">
        <v>205</v>
      </c>
      <c r="C33" s="39"/>
      <c r="D33" s="39"/>
    </row>
    <row r="34" spans="1:5" ht="26" x14ac:dyDescent="0.35">
      <c r="A34" s="61" t="s">
        <v>206</v>
      </c>
      <c r="C34" s="62">
        <v>-819</v>
      </c>
      <c r="D34" s="63">
        <v>-2586</v>
      </c>
    </row>
    <row r="35" spans="1:5" ht="14.5" x14ac:dyDescent="0.35">
      <c r="A35" s="64" t="s">
        <v>207</v>
      </c>
      <c r="C35" s="39"/>
      <c r="D35" s="39"/>
    </row>
    <row r="36" spans="1:5" ht="14.5" x14ac:dyDescent="0.35">
      <c r="A36" s="65" t="s">
        <v>208</v>
      </c>
      <c r="C36" s="39"/>
      <c r="D36" s="39"/>
    </row>
    <row r="37" spans="1:5" x14ac:dyDescent="0.35">
      <c r="A37" s="66" t="s">
        <v>209</v>
      </c>
      <c r="C37" s="67">
        <v>-343</v>
      </c>
      <c r="D37" s="68">
        <v>-823</v>
      </c>
    </row>
    <row r="38" spans="1:5" ht="26" x14ac:dyDescent="0.35">
      <c r="A38" s="69" t="s">
        <v>210</v>
      </c>
      <c r="C38" s="70">
        <v>-34</v>
      </c>
      <c r="D38" s="71">
        <v>298</v>
      </c>
    </row>
    <row r="39" spans="1:5" x14ac:dyDescent="0.35">
      <c r="A39" s="72" t="s">
        <v>211</v>
      </c>
      <c r="C39" s="73">
        <v>-377</v>
      </c>
      <c r="D39" s="74">
        <v>-525</v>
      </c>
    </row>
    <row r="40" spans="1:5" x14ac:dyDescent="0.35">
      <c r="A40" s="75" t="s">
        <v>212</v>
      </c>
      <c r="C40" s="76">
        <v>-1196</v>
      </c>
      <c r="D40" s="77">
        <v>-3111</v>
      </c>
    </row>
    <row r="41" spans="1:5" x14ac:dyDescent="0.35">
      <c r="A41" s="40" t="s">
        <v>213</v>
      </c>
      <c r="C41" s="78">
        <v>32168</v>
      </c>
      <c r="D41" s="79">
        <v>-5833</v>
      </c>
    </row>
    <row r="43" spans="1:5" ht="130" x14ac:dyDescent="0.3">
      <c r="A43" s="80" t="s">
        <v>164</v>
      </c>
      <c r="B43" s="61" t="s">
        <v>214</v>
      </c>
      <c r="C43" s="120" t="s">
        <v>215</v>
      </c>
      <c r="D43" s="120"/>
      <c r="E43" s="120"/>
    </row>
    <row r="44" spans="1:5" ht="14.5" x14ac:dyDescent="0.35">
      <c r="A44" s="115" t="s">
        <v>165</v>
      </c>
      <c r="B44" s="115"/>
      <c r="C44" s="81">
        <v>36220</v>
      </c>
      <c r="D44" s="82">
        <v>53888</v>
      </c>
      <c r="E44" s="58"/>
    </row>
    <row r="45" spans="1:5" ht="14.5" x14ac:dyDescent="0.35">
      <c r="A45" s="115" t="s">
        <v>166</v>
      </c>
      <c r="B45" s="115"/>
      <c r="C45" s="83">
        <v>59829</v>
      </c>
      <c r="D45" s="84">
        <v>16138</v>
      </c>
      <c r="E45" s="58"/>
    </row>
    <row r="46" spans="1:5" ht="14.5" x14ac:dyDescent="0.35">
      <c r="A46" s="115" t="s">
        <v>167</v>
      </c>
      <c r="B46" s="115"/>
      <c r="C46" s="83">
        <v>32640</v>
      </c>
      <c r="D46" s="84">
        <v>34405</v>
      </c>
      <c r="E46" s="58"/>
    </row>
    <row r="47" spans="1:5" ht="14.5" x14ac:dyDescent="0.35">
      <c r="A47" s="115" t="s">
        <v>168</v>
      </c>
      <c r="B47" s="115"/>
      <c r="C47" s="85">
        <v>32891</v>
      </c>
      <c r="D47" s="86">
        <v>42360</v>
      </c>
      <c r="E47" s="58"/>
    </row>
    <row r="48" spans="1:5" ht="14.5" x14ac:dyDescent="0.35">
      <c r="A48" s="116" t="s">
        <v>169</v>
      </c>
      <c r="B48" s="116"/>
      <c r="C48" s="87">
        <v>161580</v>
      </c>
      <c r="D48" s="88">
        <v>146791</v>
      </c>
      <c r="E48" s="58"/>
    </row>
    <row r="49" spans="1:5" ht="14.5" x14ac:dyDescent="0.35">
      <c r="A49" s="118" t="s">
        <v>170</v>
      </c>
      <c r="B49" s="118"/>
      <c r="C49" s="83">
        <v>160281</v>
      </c>
      <c r="D49" s="84">
        <v>186715</v>
      </c>
      <c r="E49" s="58"/>
    </row>
    <row r="50" spans="1:5" ht="14.5" x14ac:dyDescent="0.35">
      <c r="A50" s="118" t="s">
        <v>171</v>
      </c>
      <c r="B50" s="118"/>
      <c r="C50" s="83">
        <v>56082</v>
      </c>
      <c r="D50" s="84">
        <v>66123</v>
      </c>
      <c r="E50" s="58"/>
    </row>
    <row r="51" spans="1:5" ht="14.5" x14ac:dyDescent="0.35">
      <c r="A51" s="118" t="s">
        <v>173</v>
      </c>
      <c r="B51" s="118"/>
      <c r="C51" s="83">
        <v>15371</v>
      </c>
      <c r="D51" s="84">
        <v>20288</v>
      </c>
      <c r="E51" s="58"/>
    </row>
    <row r="52" spans="1:5" ht="14.5" x14ac:dyDescent="0.35">
      <c r="A52" s="118" t="s">
        <v>174</v>
      </c>
      <c r="B52" s="118"/>
      <c r="C52" s="85">
        <v>27235</v>
      </c>
      <c r="D52" s="86">
        <v>42758</v>
      </c>
      <c r="E52" s="58"/>
    </row>
    <row r="53" spans="1:5" ht="14.5" x14ac:dyDescent="0.35">
      <c r="A53" s="117" t="s">
        <v>175</v>
      </c>
      <c r="B53" s="117"/>
      <c r="C53" s="78">
        <v>420549</v>
      </c>
      <c r="D53" s="89">
        <v>462675</v>
      </c>
      <c r="E53" s="58"/>
    </row>
    <row r="54" spans="1:5" ht="14.5" x14ac:dyDescent="0.35">
      <c r="A54" s="119" t="s">
        <v>196</v>
      </c>
      <c r="B54" s="119"/>
      <c r="C54" s="38"/>
      <c r="D54" s="38"/>
      <c r="E54" s="58"/>
    </row>
    <row r="55" spans="1:5" ht="14.5" x14ac:dyDescent="0.35">
      <c r="A55" s="118" t="s">
        <v>176</v>
      </c>
      <c r="B55" s="118"/>
      <c r="C55" s="39"/>
      <c r="D55" s="39"/>
      <c r="E55" s="58"/>
    </row>
    <row r="56" spans="1:5" ht="14.5" x14ac:dyDescent="0.35">
      <c r="A56" s="115" t="s">
        <v>177</v>
      </c>
      <c r="B56" s="115"/>
      <c r="C56" s="81">
        <v>78664</v>
      </c>
      <c r="D56" s="82">
        <v>79600</v>
      </c>
      <c r="E56" s="58"/>
    </row>
    <row r="57" spans="1:5" ht="14.5" x14ac:dyDescent="0.35">
      <c r="A57" s="115" t="s">
        <v>178</v>
      </c>
      <c r="B57" s="115"/>
      <c r="C57" s="83">
        <v>51775</v>
      </c>
      <c r="D57" s="84">
        <v>62566</v>
      </c>
      <c r="E57" s="58"/>
    </row>
    <row r="58" spans="1:5" ht="14.5" x14ac:dyDescent="0.35">
      <c r="A58" s="115" t="s">
        <v>179</v>
      </c>
      <c r="B58" s="115"/>
      <c r="C58" s="85">
        <v>11827</v>
      </c>
      <c r="D58" s="86">
        <v>13227</v>
      </c>
      <c r="E58" s="58"/>
    </row>
    <row r="59" spans="1:5" ht="14.5" x14ac:dyDescent="0.35">
      <c r="A59" s="116" t="s">
        <v>180</v>
      </c>
      <c r="B59" s="116"/>
      <c r="C59" s="87">
        <v>142266</v>
      </c>
      <c r="D59" s="88">
        <v>155393</v>
      </c>
      <c r="E59" s="58"/>
    </row>
    <row r="60" spans="1:5" ht="14.5" x14ac:dyDescent="0.35">
      <c r="A60" s="118" t="s">
        <v>181</v>
      </c>
      <c r="B60" s="118"/>
      <c r="C60" s="83">
        <v>67651</v>
      </c>
      <c r="D60" s="84">
        <v>72968</v>
      </c>
      <c r="E60" s="58"/>
    </row>
    <row r="61" spans="1:5" ht="14.5" x14ac:dyDescent="0.35">
      <c r="A61" s="118" t="s">
        <v>182</v>
      </c>
      <c r="B61" s="118"/>
      <c r="C61" s="83">
        <v>48744</v>
      </c>
      <c r="D61" s="84">
        <v>67150</v>
      </c>
      <c r="E61" s="58"/>
    </row>
    <row r="62" spans="1:5" ht="14.5" x14ac:dyDescent="0.35">
      <c r="A62" s="118" t="s">
        <v>216</v>
      </c>
      <c r="B62" s="118"/>
      <c r="C62" s="83">
        <v>23643</v>
      </c>
      <c r="D62" s="84">
        <v>21121</v>
      </c>
      <c r="E62" s="58"/>
    </row>
    <row r="63" spans="1:5" ht="14.5" x14ac:dyDescent="0.35">
      <c r="A63" s="118" t="s">
        <v>262</v>
      </c>
      <c r="B63" s="118"/>
      <c r="C63" s="145">
        <f>SUM(C60:C62)</f>
        <v>140038</v>
      </c>
      <c r="D63" s="145">
        <f>SUM(D60:D62)</f>
        <v>161239</v>
      </c>
      <c r="E63" s="58"/>
    </row>
    <row r="64" spans="1:5" ht="14.5" x14ac:dyDescent="0.35">
      <c r="A64" s="118" t="s">
        <v>183</v>
      </c>
      <c r="B64" s="118"/>
      <c r="C64" s="39"/>
      <c r="D64" s="39"/>
      <c r="E64" s="58"/>
    </row>
    <row r="65" spans="1:7" ht="14.5" x14ac:dyDescent="0.35">
      <c r="A65" s="115" t="s">
        <v>217</v>
      </c>
      <c r="B65" s="115"/>
      <c r="C65" s="90" t="s">
        <v>172</v>
      </c>
      <c r="D65" s="91" t="s">
        <v>172</v>
      </c>
      <c r="E65" s="58"/>
    </row>
    <row r="66" spans="1:7" ht="14.5" x14ac:dyDescent="0.35">
      <c r="A66" s="115" t="s">
        <v>218</v>
      </c>
      <c r="B66" s="115"/>
      <c r="C66" s="92">
        <v>106</v>
      </c>
      <c r="D66" s="93">
        <v>108</v>
      </c>
      <c r="E66" s="58"/>
    </row>
    <row r="67" spans="1:7" ht="14.5" x14ac:dyDescent="0.35">
      <c r="A67" s="115" t="s">
        <v>184</v>
      </c>
      <c r="B67" s="115"/>
      <c r="C67" s="94">
        <v>-1837</v>
      </c>
      <c r="D67" s="95">
        <v>-7837</v>
      </c>
      <c r="E67" s="58"/>
    </row>
    <row r="68" spans="1:7" ht="14.5" x14ac:dyDescent="0.35">
      <c r="A68" s="115" t="s">
        <v>185</v>
      </c>
      <c r="B68" s="115"/>
      <c r="C68" s="83">
        <v>55437</v>
      </c>
      <c r="D68" s="84">
        <v>75066</v>
      </c>
      <c r="E68" s="58"/>
    </row>
    <row r="69" spans="1:7" ht="14.5" x14ac:dyDescent="0.35">
      <c r="A69" s="115" t="s">
        <v>186</v>
      </c>
      <c r="B69" s="115"/>
      <c r="C69" s="94">
        <v>-1376</v>
      </c>
      <c r="D69" s="95">
        <v>-4487</v>
      </c>
      <c r="E69" s="58"/>
    </row>
    <row r="70" spans="1:7" ht="14.5" x14ac:dyDescent="0.35">
      <c r="A70" s="115" t="s">
        <v>187</v>
      </c>
      <c r="B70" s="115"/>
      <c r="C70" s="85">
        <v>85915</v>
      </c>
      <c r="D70" s="86">
        <v>83193</v>
      </c>
      <c r="E70" s="58"/>
    </row>
    <row r="71" spans="1:7" ht="14.5" x14ac:dyDescent="0.35">
      <c r="A71" s="116" t="s">
        <v>188</v>
      </c>
      <c r="B71" s="116"/>
      <c r="C71" s="96">
        <v>138245</v>
      </c>
      <c r="D71" s="97">
        <v>146043</v>
      </c>
      <c r="E71" s="58"/>
    </row>
    <row r="72" spans="1:7" ht="14.5" x14ac:dyDescent="0.35">
      <c r="A72" s="117" t="s">
        <v>189</v>
      </c>
      <c r="B72" s="117"/>
      <c r="C72" s="78">
        <v>420549</v>
      </c>
      <c r="D72" s="89">
        <v>462675</v>
      </c>
      <c r="E72" s="58"/>
    </row>
    <row r="74" spans="1:7" ht="14.5" x14ac:dyDescent="0.35">
      <c r="A74" s="113" t="s">
        <v>219</v>
      </c>
      <c r="B74" s="113"/>
      <c r="C74" s="113"/>
      <c r="D74" s="113"/>
      <c r="E74" s="113"/>
      <c r="F74" s="113"/>
      <c r="G74" s="113"/>
    </row>
    <row r="75" spans="1:7" x14ac:dyDescent="0.35">
      <c r="A75" s="114" t="s">
        <v>198</v>
      </c>
      <c r="B75" s="114"/>
      <c r="C75" s="114"/>
      <c r="D75" s="114"/>
      <c r="E75" s="114"/>
      <c r="F75" s="114"/>
      <c r="G75" s="114"/>
    </row>
    <row r="76" spans="1:7" ht="14.5" x14ac:dyDescent="0.35">
      <c r="A76" s="102"/>
      <c r="B76" s="102"/>
      <c r="C76" s="57">
        <v>2021</v>
      </c>
      <c r="D76" s="57">
        <v>2022</v>
      </c>
      <c r="G76" s="58"/>
    </row>
    <row r="77" spans="1:7" ht="14.5" x14ac:dyDescent="0.35">
      <c r="A77" s="112" t="s">
        <v>190</v>
      </c>
      <c r="B77" s="112"/>
      <c r="C77" s="39"/>
      <c r="D77" s="39"/>
      <c r="G77" s="58"/>
    </row>
    <row r="78" spans="1:7" ht="14.5" x14ac:dyDescent="0.35">
      <c r="A78" s="112" t="s">
        <v>220</v>
      </c>
      <c r="B78" s="112"/>
      <c r="C78" s="98">
        <v>1098</v>
      </c>
      <c r="D78" s="98">
        <v>1561</v>
      </c>
      <c r="G78" s="58"/>
    </row>
    <row r="79" spans="1:7" ht="14.5" x14ac:dyDescent="0.35">
      <c r="A79" s="112" t="s">
        <v>191</v>
      </c>
      <c r="B79" s="112"/>
      <c r="C79" s="98">
        <v>6722</v>
      </c>
      <c r="D79" s="98">
        <v>8633</v>
      </c>
      <c r="G79" s="58"/>
    </row>
    <row r="80" spans="1:7" ht="14.5" x14ac:dyDescent="0.35">
      <c r="A80" s="112" t="s">
        <v>192</v>
      </c>
      <c r="B80" s="112"/>
      <c r="C80" s="99">
        <v>521</v>
      </c>
      <c r="D80" s="99">
        <v>374</v>
      </c>
      <c r="G80" s="58"/>
    </row>
    <row r="81" spans="1:7" ht="14.5" x14ac:dyDescent="0.35">
      <c r="A81" s="112" t="s">
        <v>193</v>
      </c>
      <c r="B81" s="112"/>
      <c r="C81" s="99">
        <v>153</v>
      </c>
      <c r="D81" s="99">
        <v>207</v>
      </c>
      <c r="G81" s="58"/>
    </row>
    <row r="82" spans="1:7" ht="14.5" x14ac:dyDescent="0.35">
      <c r="A82" s="112" t="s">
        <v>194</v>
      </c>
      <c r="B82" s="112"/>
      <c r="C82" s="98">
        <v>3688</v>
      </c>
      <c r="D82" s="98">
        <v>6035</v>
      </c>
      <c r="G82" s="58"/>
    </row>
    <row r="83" spans="1:7" ht="14.5" x14ac:dyDescent="0.35">
      <c r="A83" s="112" t="s">
        <v>195</v>
      </c>
      <c r="B83" s="112"/>
      <c r="C83" s="98">
        <v>25369</v>
      </c>
      <c r="D83" s="98">
        <v>18800</v>
      </c>
      <c r="G83" s="58"/>
    </row>
    <row r="84" spans="1:7" ht="14.5" x14ac:dyDescent="0.35">
      <c r="A84" s="112" t="s">
        <v>221</v>
      </c>
      <c r="B84" s="112"/>
      <c r="C84" s="101">
        <v>7061</v>
      </c>
      <c r="D84" s="100">
        <v>675</v>
      </c>
      <c r="G84" s="58"/>
    </row>
    <row r="85" spans="1:7" ht="14.5" x14ac:dyDescent="0.35">
      <c r="A85" s="112" t="s">
        <v>222</v>
      </c>
      <c r="B85" s="112"/>
      <c r="C85" s="101">
        <v>5846</v>
      </c>
      <c r="D85" s="101">
        <v>3187</v>
      </c>
      <c r="G85" s="58"/>
    </row>
    <row r="86" spans="1:7" ht="14.5" x14ac:dyDescent="0.35">
      <c r="A86" s="112" t="s">
        <v>223</v>
      </c>
      <c r="B86" s="112"/>
      <c r="C86" s="100">
        <v>230</v>
      </c>
      <c r="D86" s="101">
        <v>5158</v>
      </c>
      <c r="G86" s="58"/>
    </row>
    <row r="88" spans="1:7" x14ac:dyDescent="0.35">
      <c r="A88" s="111" t="s">
        <v>198</v>
      </c>
      <c r="B88" s="111"/>
      <c r="C88" s="111"/>
      <c r="D88" s="111"/>
      <c r="E88" s="111"/>
      <c r="F88" s="111"/>
      <c r="G88" s="111"/>
    </row>
    <row r="89" spans="1:7" ht="14.5" x14ac:dyDescent="0.35">
      <c r="A89" s="39"/>
      <c r="B89" s="57"/>
      <c r="C89" s="57">
        <v>2021</v>
      </c>
      <c r="D89" s="106">
        <v>2022</v>
      </c>
      <c r="E89" s="106"/>
      <c r="G89" s="58"/>
    </row>
    <row r="90" spans="1:7" ht="14.5" x14ac:dyDescent="0.35">
      <c r="A90" s="40" t="s">
        <v>224</v>
      </c>
      <c r="B90" s="88"/>
      <c r="C90" s="87">
        <v>10117</v>
      </c>
      <c r="D90" s="107">
        <v>10189</v>
      </c>
      <c r="E90" s="107"/>
      <c r="G90" s="58"/>
    </row>
    <row r="91" spans="1:7" ht="14.5" x14ac:dyDescent="0.35">
      <c r="A91" s="40" t="s">
        <v>225</v>
      </c>
      <c r="B91" s="103"/>
      <c r="C91" s="104">
        <v>179</v>
      </c>
      <c r="D91" s="108" t="s">
        <v>172</v>
      </c>
      <c r="E91" s="108"/>
      <c r="G91" s="58"/>
    </row>
    <row r="92" spans="1:7" ht="14.5" x14ac:dyDescent="0.35">
      <c r="A92" s="40" t="s">
        <v>226</v>
      </c>
      <c r="B92" s="97"/>
      <c r="C92" s="96">
        <v>10296</v>
      </c>
      <c r="D92" s="105">
        <v>10189</v>
      </c>
      <c r="E92" s="105"/>
      <c r="G92" s="58"/>
    </row>
    <row r="94" spans="1:7" x14ac:dyDescent="0.35">
      <c r="C94" s="57">
        <v>2021</v>
      </c>
      <c r="D94" s="57">
        <v>2022</v>
      </c>
    </row>
    <row r="95" spans="1:7" s="127" customFormat="1" x14ac:dyDescent="0.35">
      <c r="A95" s="126" t="s">
        <v>227</v>
      </c>
      <c r="C95" s="128">
        <v>42377</v>
      </c>
      <c r="D95" s="128">
        <v>36477</v>
      </c>
    </row>
    <row r="96" spans="1:7" s="127" customFormat="1" ht="14.5" x14ac:dyDescent="0.35">
      <c r="A96" s="126" t="s">
        <v>228</v>
      </c>
      <c r="C96" s="129"/>
      <c r="D96" s="129"/>
    </row>
    <row r="97" spans="1:4" s="127" customFormat="1" x14ac:dyDescent="0.35">
      <c r="A97" s="126" t="s">
        <v>229</v>
      </c>
      <c r="C97" s="130">
        <v>33364</v>
      </c>
      <c r="D97" s="131">
        <v>-2722</v>
      </c>
    </row>
    <row r="98" spans="1:4" s="127" customFormat="1" ht="14.5" x14ac:dyDescent="0.35">
      <c r="A98" s="126" t="s">
        <v>230</v>
      </c>
      <c r="C98" s="129"/>
      <c r="D98" s="129"/>
    </row>
    <row r="99" spans="1:4" s="127" customFormat="1" ht="23" x14ac:dyDescent="0.35">
      <c r="A99" s="132" t="s">
        <v>231</v>
      </c>
      <c r="C99" s="133">
        <v>34433</v>
      </c>
      <c r="D99" s="133">
        <v>41921</v>
      </c>
    </row>
    <row r="100" spans="1:4" s="127" customFormat="1" x14ac:dyDescent="0.35">
      <c r="A100" s="132" t="s">
        <v>232</v>
      </c>
      <c r="C100" s="130">
        <v>12757</v>
      </c>
      <c r="D100" s="130">
        <v>19621</v>
      </c>
    </row>
    <row r="101" spans="1:4" s="127" customFormat="1" x14ac:dyDescent="0.35">
      <c r="A101" s="132" t="s">
        <v>233</v>
      </c>
      <c r="C101" s="131">
        <v>-14306</v>
      </c>
      <c r="D101" s="130">
        <v>16966</v>
      </c>
    </row>
    <row r="102" spans="1:4" s="127" customFormat="1" x14ac:dyDescent="0.35">
      <c r="A102" s="132" t="s">
        <v>234</v>
      </c>
      <c r="C102" s="134">
        <v>-310</v>
      </c>
      <c r="D102" s="131">
        <v>-8148</v>
      </c>
    </row>
    <row r="103" spans="1:4" s="127" customFormat="1" ht="14.5" x14ac:dyDescent="0.35">
      <c r="A103" s="126" t="s">
        <v>235</v>
      </c>
      <c r="C103" s="129"/>
      <c r="D103" s="129"/>
    </row>
    <row r="104" spans="1:4" s="127" customFormat="1" x14ac:dyDescent="0.35">
      <c r="A104" s="132" t="s">
        <v>236</v>
      </c>
      <c r="C104" s="131">
        <v>-9487</v>
      </c>
      <c r="D104" s="131">
        <v>-2592</v>
      </c>
    </row>
    <row r="105" spans="1:4" s="127" customFormat="1" x14ac:dyDescent="0.35">
      <c r="A105" s="132" t="s">
        <v>237</v>
      </c>
      <c r="C105" s="131">
        <v>-18163</v>
      </c>
      <c r="D105" s="131">
        <v>-21897</v>
      </c>
    </row>
    <row r="106" spans="1:4" s="127" customFormat="1" x14ac:dyDescent="0.35">
      <c r="A106" s="132" t="s">
        <v>238</v>
      </c>
      <c r="C106" s="130">
        <v>3602</v>
      </c>
      <c r="D106" s="130">
        <v>2945</v>
      </c>
    </row>
    <row r="107" spans="1:4" s="127" customFormat="1" x14ac:dyDescent="0.35">
      <c r="A107" s="132" t="s">
        <v>239</v>
      </c>
      <c r="C107" s="130">
        <v>2123</v>
      </c>
      <c r="D107" s="131">
        <v>-1558</v>
      </c>
    </row>
    <row r="108" spans="1:4" s="127" customFormat="1" x14ac:dyDescent="0.35">
      <c r="A108" s="132" t="s">
        <v>240</v>
      </c>
      <c r="C108" s="135">
        <v>2314</v>
      </c>
      <c r="D108" s="135">
        <v>2216</v>
      </c>
    </row>
    <row r="109" spans="1:4" s="127" customFormat="1" x14ac:dyDescent="0.35">
      <c r="A109" s="136" t="s">
        <v>241</v>
      </c>
      <c r="C109" s="137">
        <v>46327</v>
      </c>
      <c r="D109" s="137">
        <v>46752</v>
      </c>
    </row>
    <row r="110" spans="1:4" s="127" customFormat="1" ht="14.5" x14ac:dyDescent="0.35">
      <c r="A110" s="126" t="s">
        <v>242</v>
      </c>
      <c r="C110" s="129"/>
      <c r="D110" s="129"/>
    </row>
    <row r="111" spans="1:4" s="127" customFormat="1" x14ac:dyDescent="0.35">
      <c r="A111" s="126" t="s">
        <v>243</v>
      </c>
      <c r="C111" s="131">
        <v>-61053</v>
      </c>
      <c r="D111" s="131">
        <v>-63645</v>
      </c>
    </row>
    <row r="112" spans="1:4" s="127" customFormat="1" x14ac:dyDescent="0.35">
      <c r="A112" s="126" t="s">
        <v>244</v>
      </c>
      <c r="C112" s="130">
        <v>5657</v>
      </c>
      <c r="D112" s="130">
        <v>5324</v>
      </c>
    </row>
    <row r="113" spans="1:4" s="127" customFormat="1" x14ac:dyDescent="0.35">
      <c r="A113" s="126" t="s">
        <v>245</v>
      </c>
      <c r="C113" s="131">
        <v>-1985</v>
      </c>
      <c r="D113" s="131">
        <v>-8316</v>
      </c>
    </row>
    <row r="114" spans="1:4" s="127" customFormat="1" x14ac:dyDescent="0.35">
      <c r="A114" s="126" t="s">
        <v>246</v>
      </c>
      <c r="C114" s="130">
        <v>59384</v>
      </c>
      <c r="D114" s="130">
        <v>31601</v>
      </c>
    </row>
    <row r="115" spans="1:4" s="127" customFormat="1" x14ac:dyDescent="0.35">
      <c r="A115" s="126" t="s">
        <v>247</v>
      </c>
      <c r="C115" s="138">
        <v>-60157</v>
      </c>
      <c r="D115" s="138">
        <v>-2565</v>
      </c>
    </row>
    <row r="116" spans="1:4" s="127" customFormat="1" x14ac:dyDescent="0.35">
      <c r="A116" s="136" t="s">
        <v>248</v>
      </c>
      <c r="C116" s="139">
        <v>-58154</v>
      </c>
      <c r="D116" s="139">
        <v>-37601</v>
      </c>
    </row>
    <row r="117" spans="1:4" s="127" customFormat="1" ht="14.5" x14ac:dyDescent="0.35">
      <c r="A117" s="126" t="s">
        <v>249</v>
      </c>
      <c r="C117" s="129"/>
      <c r="D117" s="129"/>
    </row>
    <row r="118" spans="1:4" s="127" customFormat="1" x14ac:dyDescent="0.35">
      <c r="A118" s="126" t="s">
        <v>250</v>
      </c>
      <c r="C118" s="140" t="s">
        <v>261</v>
      </c>
      <c r="D118" s="131">
        <v>-6000</v>
      </c>
    </row>
    <row r="119" spans="1:4" s="127" customFormat="1" x14ac:dyDescent="0.35">
      <c r="A119" s="126" t="s">
        <v>251</v>
      </c>
      <c r="C119" s="130">
        <v>7956</v>
      </c>
      <c r="D119" s="130">
        <v>41553</v>
      </c>
    </row>
    <row r="120" spans="1:4" s="127" customFormat="1" x14ac:dyDescent="0.35">
      <c r="A120" s="126" t="s">
        <v>252</v>
      </c>
      <c r="C120" s="131">
        <v>-7753</v>
      </c>
      <c r="D120" s="131">
        <v>-37554</v>
      </c>
    </row>
    <row r="121" spans="1:4" s="127" customFormat="1" x14ac:dyDescent="0.35">
      <c r="A121" s="126" t="s">
        <v>253</v>
      </c>
      <c r="C121" s="130">
        <v>19003</v>
      </c>
      <c r="D121" s="130">
        <v>21166</v>
      </c>
    </row>
    <row r="122" spans="1:4" s="127" customFormat="1" x14ac:dyDescent="0.35">
      <c r="A122" s="126" t="s">
        <v>254</v>
      </c>
      <c r="C122" s="131">
        <v>-1590</v>
      </c>
      <c r="D122" s="131">
        <v>-1258</v>
      </c>
    </row>
    <row r="123" spans="1:4" s="127" customFormat="1" x14ac:dyDescent="0.35">
      <c r="A123" s="126" t="s">
        <v>255</v>
      </c>
      <c r="C123" s="131">
        <v>-11163</v>
      </c>
      <c r="D123" s="131">
        <v>-7941</v>
      </c>
    </row>
    <row r="124" spans="1:4" s="127" customFormat="1" x14ac:dyDescent="0.35">
      <c r="A124" s="126" t="s">
        <v>256</v>
      </c>
      <c r="C124" s="141">
        <v>-162</v>
      </c>
      <c r="D124" s="141">
        <v>-248</v>
      </c>
    </row>
    <row r="125" spans="1:4" s="127" customFormat="1" x14ac:dyDescent="0.35">
      <c r="A125" s="136" t="s">
        <v>257</v>
      </c>
      <c r="C125" s="137">
        <v>6291</v>
      </c>
      <c r="D125" s="137">
        <v>9718</v>
      </c>
    </row>
    <row r="126" spans="1:4" s="127" customFormat="1" x14ac:dyDescent="0.35">
      <c r="A126" s="126" t="s">
        <v>258</v>
      </c>
      <c r="C126" s="141">
        <v>-364</v>
      </c>
      <c r="D126" s="138">
        <v>-1093</v>
      </c>
    </row>
    <row r="127" spans="1:4" s="127" customFormat="1" x14ac:dyDescent="0.35">
      <c r="A127" s="126" t="s">
        <v>259</v>
      </c>
      <c r="C127" s="142">
        <v>-5900</v>
      </c>
      <c r="D127" s="143">
        <v>17776</v>
      </c>
    </row>
    <row r="128" spans="1:4" s="127" customFormat="1" x14ac:dyDescent="0.35">
      <c r="A128" s="126" t="s">
        <v>260</v>
      </c>
      <c r="C128" s="144">
        <v>36477</v>
      </c>
      <c r="D128" s="144">
        <v>54253</v>
      </c>
    </row>
  </sheetData>
  <mergeCells count="49">
    <mergeCell ref="A48:B48"/>
    <mergeCell ref="A1:D1"/>
    <mergeCell ref="A2:D2"/>
    <mergeCell ref="B27:C27"/>
    <mergeCell ref="A28:D28"/>
    <mergeCell ref="A29:D29"/>
    <mergeCell ref="A30:D30"/>
    <mergeCell ref="C43:E43"/>
    <mergeCell ref="A44:B44"/>
    <mergeCell ref="A45:B45"/>
    <mergeCell ref="A46:B46"/>
    <mergeCell ref="A47:B47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72:B72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8:B78"/>
    <mergeCell ref="A79:B79"/>
    <mergeCell ref="A80:B80"/>
    <mergeCell ref="A74:G74"/>
    <mergeCell ref="A75:G75"/>
    <mergeCell ref="A77:B77"/>
    <mergeCell ref="A88:G88"/>
    <mergeCell ref="A84:B84"/>
    <mergeCell ref="A85:B85"/>
    <mergeCell ref="A86:B86"/>
    <mergeCell ref="A81:B81"/>
    <mergeCell ref="A82:B82"/>
    <mergeCell ref="A83:B8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p d t V 9 t W D d + l A A A A 9 g A A A B I A H A B D b 2 5 m a W c v U G F j a 2 F n Z S 5 4 b W w g o h g A K K A U A A A A A A A A A A A A A A A A A A A A A A A A A A A A h Y + x D o I w F E V / h X S n L d X B k E d J d H C R x M T E u D a l Q i M 8 D C 3 C v z n 4 S f 6 C G E X d H O + 5 Z 7 j 3 f r 1 B O t R V c D G t s w 0 m J K K c B A Z 1 k 1 s s E t L 5 Y 7 g g q Y S t 0 i d V m G C U 0 c W D y x N S e n + O G e v 7 n v Y z 2 r Q F E 5 x H 7 J B t d r o 0 t S I f 2 f 6 X Q 4 v O K 9 S G S N i / x k h B I y G o m A v K g U 0 Q M o t f Q Y x 7 n + 0 P h F V X + a 4 1 0 m C 4 X g K b I r D 3 B / k A U E s D B B Q A A g A I A F a X b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l 2 1 X K I p H u A 4 A A A A R A A A A E w A c A E Z v c m 1 1 b G F z L 1 N l Y 3 R p b 2 4 x L m 0 g o h g A K K A U A A A A A A A A A A A A A A A A A A A A A A A A A A A A K 0 5 N L s n M z 1 M I h t C G 1 g B Q S w E C L Q A U A A I A C A B W l 2 1 X 2 1 Y N 3 6 U A A A D 2 A A A A E g A A A A A A A A A A A A A A A A A A A A A A Q 2 9 u Z m l n L 1 B h Y 2 t h Z 2 U u e G 1 s U E s B A i 0 A F A A C A A g A V p d t V w / K 6 a u k A A A A 6 Q A A A B M A A A A A A A A A A A A A A A A A 8 Q A A A F t D b 2 5 0 Z W 5 0 X 1 R 5 c G V z X S 5 4 b W x Q S w E C L Q A U A A I A C A B W l 2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u O Z d W + s H 0 S F J B 4 0 V 5 X 8 U A A A A A A C A A A A A A A Q Z g A A A A E A A C A A A A D q B L n 7 l W V R S B u v k O Y 7 q A Q L h t D g 7 z k X w 8 Y v t 0 L R y o e B L w A A A A A O g A A A A A I A A C A A A A A U L F 4 8 M 2 n A d 1 A 9 v i U Q S + 4 q 7 0 V a 3 z D B J L Q d o C O e A l c o i l A A A A C 5 c 1 W 2 I O q m d j L q n w U J 4 j O 0 I 4 D G 6 + t A 7 3 A 4 B o d v z 1 f H F S C a c H R T N F h l f b Z G b F o L Z x K I C v c o d X L 3 5 K i O + S I n p x A D T c t K A 7 E w j e W a C t P F Q A f f v U A A A A D A 9 1 g y m 2 O P a w P H D q Y U G E m s / Z 2 E D 8 9 T w G F o d T S F k H v y X r B F V O M F s j o t M W x v V k 8 a X z E / 3 0 Y O X 9 4 Q 0 B V G e 5 D 2 A Y l H < / D a t a M a s h u p > 
</file>

<file path=customXml/itemProps1.xml><?xml version="1.0" encoding="utf-8"?>
<ds:datastoreItem xmlns:ds="http://schemas.openxmlformats.org/officeDocument/2006/customXml" ds:itemID="{FB88B011-1B9B-46CE-A6C9-8F3BEBFE9C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Table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Madeline Williams</cp:lastModifiedBy>
  <dcterms:created xsi:type="dcterms:W3CDTF">2020-05-19T16:15:53Z</dcterms:created>
  <dcterms:modified xsi:type="dcterms:W3CDTF">2023-11-20T15:53:04Z</dcterms:modified>
</cp:coreProperties>
</file>