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babal\Downloads\"/>
    </mc:Choice>
  </mc:AlternateContent>
  <xr:revisionPtr revIDLastSave="0" documentId="8_{5B74DAA0-5FCE-4B7F-AC3E-1435EE22391C}" xr6:coauthVersionLast="47" xr6:coauthVersionMax="47" xr10:uidLastSave="{00000000-0000-0000-0000-000000000000}"/>
  <bookViews>
    <workbookView xWindow="-120" yWindow="-120" windowWidth="20730" windowHeight="11040" activeTab="1" xr2:uid="{00000000-000D-0000-FFFF-FFFF00000000}"/>
  </bookViews>
  <sheets>
    <sheet name="Sheet1" sheetId="3"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H20" i="1"/>
  <c r="B146" i="1"/>
  <c r="E164" i="1"/>
  <c r="D146" i="1"/>
  <c r="C146" i="1"/>
  <c r="D168" i="1"/>
  <c r="C168" i="1"/>
  <c r="B168" i="1"/>
  <c r="D163" i="1"/>
  <c r="D157" i="1"/>
  <c r="C163" i="1"/>
  <c r="B164" i="1"/>
  <c r="B163" i="1"/>
  <c r="B165" i="1" s="1"/>
  <c r="C157" i="1"/>
  <c r="B157" i="1"/>
  <c r="B135" i="1"/>
  <c r="B139" i="1" s="1"/>
  <c r="B142" i="1" s="1"/>
  <c r="C135" i="1"/>
  <c r="G139" i="1"/>
  <c r="D131" i="1"/>
  <c r="H125" i="1"/>
  <c r="G125" i="1"/>
  <c r="H119" i="1"/>
  <c r="E125" i="1"/>
  <c r="F125" i="1"/>
  <c r="I125" i="1"/>
  <c r="B107" i="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E161" i="1"/>
  <c r="D161" i="1"/>
  <c r="D164" i="1" s="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42" i="1"/>
  <c r="F139" i="1"/>
  <c r="F142" i="1" s="1"/>
  <c r="E139" i="1"/>
  <c r="E142" i="1" s="1"/>
  <c r="D139" i="1"/>
  <c r="D142" i="1" s="1"/>
  <c r="D143" i="1" s="1"/>
  <c r="C139" i="1"/>
  <c r="C142" i="1" s="1"/>
  <c r="I119" i="1"/>
  <c r="G119" i="1"/>
  <c r="F119" i="1"/>
  <c r="E119" i="1"/>
  <c r="D119" i="1"/>
  <c r="C119" i="1"/>
  <c r="B119" i="1"/>
  <c r="I115" i="1"/>
  <c r="H115" i="1"/>
  <c r="G115" i="1"/>
  <c r="F115" i="1"/>
  <c r="E115" i="1"/>
  <c r="D115" i="1"/>
  <c r="C115" i="1"/>
  <c r="B115" i="1"/>
  <c r="I111" i="1"/>
  <c r="H111" i="1"/>
  <c r="G111" i="1"/>
  <c r="F111" i="1"/>
  <c r="E111" i="1"/>
  <c r="D111" i="1"/>
  <c r="C111" i="1"/>
  <c r="B111" i="1"/>
  <c r="B124" i="1" s="1"/>
  <c r="I107" i="1"/>
  <c r="I124" i="1" s="1"/>
  <c r="H107" i="1"/>
  <c r="H124" i="1" s="1"/>
  <c r="G107" i="1"/>
  <c r="F107" i="1"/>
  <c r="E107" i="1"/>
  <c r="D107" i="1"/>
  <c r="C107" i="1"/>
  <c r="B7" i="1"/>
  <c r="B97" i="1"/>
  <c r="F83" i="1"/>
  <c r="G83" i="1"/>
  <c r="G76" i="1"/>
  <c r="F58" i="1"/>
  <c r="B131" i="1" l="1"/>
  <c r="B132" i="1" s="1"/>
  <c r="C124" i="1"/>
  <c r="C131" i="1" s="1"/>
  <c r="C132" i="1" s="1"/>
  <c r="I131" i="1"/>
  <c r="H131" i="1"/>
  <c r="H132" i="1" s="1"/>
  <c r="F124" i="1"/>
  <c r="F131" i="1" s="1"/>
  <c r="F132" i="1" s="1"/>
  <c r="E124" i="1"/>
  <c r="E131" i="1" s="1"/>
  <c r="E132" i="1" s="1"/>
  <c r="G124" i="1"/>
  <c r="G131" i="1" s="1"/>
  <c r="G132" i="1" s="1"/>
  <c r="D124" i="1"/>
  <c r="D132" i="1" s="1"/>
  <c r="E163" i="1"/>
  <c r="E165" i="1" s="1"/>
  <c r="I163" i="1"/>
  <c r="I164" i="1" s="1"/>
  <c r="I165" i="1" s="1"/>
  <c r="F163" i="1"/>
  <c r="F164" i="1" s="1"/>
  <c r="F165" i="1" s="1"/>
  <c r="C164" i="1"/>
  <c r="C165" i="1" s="1"/>
  <c r="G163" i="1"/>
  <c r="G164" i="1" s="1"/>
  <c r="G165" i="1" s="1"/>
  <c r="D165" i="1"/>
  <c r="H163" i="1"/>
  <c r="H164" i="1" s="1"/>
  <c r="H165" i="1" s="1"/>
  <c r="G97" i="1"/>
  <c r="F97" i="1"/>
  <c r="E97" i="1"/>
  <c r="D97" i="1"/>
  <c r="C97" i="1"/>
  <c r="H92" i="1"/>
  <c r="G92" i="1"/>
  <c r="E92" i="1"/>
  <c r="D92" i="1"/>
  <c r="C92" i="1"/>
  <c r="B92" i="1"/>
  <c r="I92" i="1"/>
  <c r="H83" i="1"/>
  <c r="E83" i="1"/>
  <c r="D83" i="1"/>
  <c r="C83" i="1"/>
  <c r="B83" i="1"/>
  <c r="I83" i="1"/>
  <c r="F76" i="1"/>
  <c r="E76" i="1"/>
  <c r="C76" i="1"/>
  <c r="B76" i="1"/>
  <c r="D76" i="1"/>
  <c r="H58" i="1"/>
  <c r="G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F10" i="1" s="1"/>
  <c r="F143" i="1" s="1"/>
  <c r="E7" i="1"/>
  <c r="D7" i="1"/>
  <c r="C7" i="1"/>
  <c r="I7" i="1"/>
  <c r="H4" i="1"/>
  <c r="G4" i="1"/>
  <c r="E4" i="1"/>
  <c r="E10" i="1" s="1"/>
  <c r="E143" i="1" s="1"/>
  <c r="D4" i="1"/>
  <c r="B4" i="1"/>
  <c r="I4" i="1"/>
  <c r="I132" i="1" l="1"/>
  <c r="G59" i="1"/>
  <c r="G60" i="1" s="1"/>
  <c r="H10" i="1"/>
  <c r="B59" i="1"/>
  <c r="B60" i="1" s="1"/>
  <c r="D59" i="1"/>
  <c r="D60" i="1" s="1"/>
  <c r="C59" i="1"/>
  <c r="C60" i="1" s="1"/>
  <c r="E59" i="1"/>
  <c r="E60" i="1" s="1"/>
  <c r="F59" i="1"/>
  <c r="F60" i="1" s="1"/>
  <c r="B10" i="1"/>
  <c r="B143" i="1" s="1"/>
  <c r="I10" i="1"/>
  <c r="C10" i="1"/>
  <c r="H59" i="1"/>
  <c r="H60" i="1" s="1"/>
  <c r="D12" i="1"/>
  <c r="D20" i="1" s="1"/>
  <c r="E12" i="1"/>
  <c r="E20" i="1" s="1"/>
  <c r="F12" i="1"/>
  <c r="F20" i="1" s="1"/>
  <c r="E94" i="1"/>
  <c r="D94" i="1"/>
  <c r="C94" i="1"/>
  <c r="B94" i="1"/>
  <c r="G94" i="1"/>
  <c r="G10" i="1"/>
  <c r="G143" i="1" s="1"/>
  <c r="I59" i="1"/>
  <c r="I60" i="1" s="1"/>
  <c r="C12" i="1" l="1"/>
  <c r="C20" i="1" s="1"/>
  <c r="C143" i="1"/>
  <c r="H12" i="1"/>
  <c r="H143" i="1"/>
  <c r="I12" i="1"/>
  <c r="I20" i="1" s="1"/>
  <c r="I143" i="1"/>
  <c r="B12" i="1"/>
  <c r="H64" i="1"/>
  <c r="H76" i="1" s="1"/>
  <c r="H94" i="1" s="1"/>
  <c r="H96" i="1" s="1"/>
  <c r="I95" i="1" s="1"/>
  <c r="G12" i="1"/>
  <c r="G20" i="1" s="1"/>
  <c r="I64" i="1" l="1"/>
  <c r="I76" i="1" s="1"/>
  <c r="I94" i="1" s="1"/>
  <c r="I96" i="1"/>
  <c r="I97" i="1" s="1"/>
  <c r="H97"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4DC761E1-5567-4866-BDE1-C41B8AC0485F}">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<sst xmlns="http://schemas.openxmlformats.org/spreadsheetml/2006/main" count="210" uniqueCount="137">
  <si>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</si>
  <si>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</si>
  <si>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</si>
  <si>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</si>
  <si>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</si>
  <si>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</si>
  <si>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</si>
  <si>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</si>
  <si>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</si>
  <si>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</si>
  <si>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</si>
  <si>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</si>
  <si>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</si>
  <si>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</si>
  <si>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</si>
  <si>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</si>
  <si>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</si>
  <si>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</si>
  <si>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</si>
  <si>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</si>
  <si>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</si>
  <si>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</si>
  <si>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</si>
  <si>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</si>
  <si>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</si>
  <si>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</si>
  <si>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</si>
  <si>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</si>
  <si>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</si>
  <si>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</si>
  <si>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</si>
  <si>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</si>
  <si>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</si>
  <si>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</si>
  <si>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</si>
  <si>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</si>
  <si>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</si>
  <si>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</si>
  <si>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</si>
  <si>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</si>
  <si>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</si>
  <si>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</si>
  <si>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</si>
  <si>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</si>
  <si>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</si>
  <si>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</si>
  <si>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</si>
  <si>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</si>
  <si>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</si>
  <si>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</si>
  <si>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</si>
  <si>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</si>
  <si>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</si>
  <si>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</si>
  <si>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</si>
  <si>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</si>
  <si>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</si>
  <si>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</si>
  <si>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</si>
  <si>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</si>
  <si>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</si>
  <si>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</si>
  <si>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</si>
  <si>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</si>
  <si>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</si>
  <si>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</si>
  <si>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</si>
  <si>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</si>
  <si>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</si>
  <si>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</si>
  <si>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</si>
  <si>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</si>
  <si>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</si>
  <si>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</si>
  <si>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</si>
  <si>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</si>
  <si>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</si>
  <si>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</si>
  <si>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</si>
  <si>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</si>
  <si>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</si>
  <si>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</si>
  <si>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</si>
  <si>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</si>
  <si>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</si>
  <si>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</si>
  <si>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</si>
  <si>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</si>
  <si>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</si>
  <si>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</si>
  <si>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</si>
  <si>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</si>
  <si>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</si>
  <si>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</si>
  <si>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</si>
  <si>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</si>
  <si>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</si>
  <si>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</si>
  <si>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</si>
  <si>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</si>
  <si>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</si>
  <si>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</si>
  <si>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</si>
  <si>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</si>
  <si>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</si>
  <si>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</si>
  <si>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</si>
  <si>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</si>
  <si>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</si>
  <si>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</si>
  <si>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</si>
  <si>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</si>
  <si>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</si>
  <si>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</si>
  <si>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</si>
  <si>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</si>
  <si>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</si>
  <si>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</si>
  <si>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</si>
  <si>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 xml:space="preserve"> </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</si>
  <si>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</si>
  <si>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</si>
  <si>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</si>
  <si>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</si>
  <si>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</si>
  <si>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</si>
  <si>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</si>
  <si>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</si>
  <si>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</si>
  <si>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</si>
  <si>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</si>
  <si>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 xml:space="preserve">  </t>
  </si>
  <si>
    <t>Submission time is 4 days from the day the task was given to you</t>
  </si>
  <si>
    <t>Complete the segmental revenue breakdowns in the Income Statements Sheet in accordance to the example provided with all the calculations</t>
  </si>
  <si>
    <t>Fill in additional schedules and breakdowns following the examples</t>
  </si>
  <si>
    <t>This would allow us to rearrange and summarize data in a manner that allows us to analyze historical trends and industry metrics based on which we would be forecasting the future trends.</t>
  </si>
  <si>
    <t>Up on the completion of the historical in the company reported format, we now move on to understanding the components that drive the company's segmental revenues  and cost line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</si>
</sst>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1" fillId="0" borderId="0" xfId="1" applyNumberFormat="1" applyFont="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0" fontId="13" fillId="0" borderId="0" xfId="0" applyFont="1" applyAlignment="1">
      <alignment horizontal="left" indent="1"/>
    </xf>
    <xf numFmtId="166" fontId="13" fillId="0" borderId="0" xfId="2" applyNumberFormat="1" applyFont="1"/>
    <xf numFmtId="0" fontId="14" fillId="0" borderId="0" xfId="0" applyFont="1" applyAlignment="1">
      <alignment horizontal="left" indent="2"/>
    </xf>
    <xf numFmtId="166" fontId="14" fillId="0" borderId="0" xfId="2" applyNumberFormat="1" applyFont="1"/>
    <xf numFmtId="0" fontId="9" fillId="0" borderId="1"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9F6FE81A-0367-418D-97BF-4642B27A281E}"/>
            </a:ext>
          </a:extLst>
        </xdr:cNvPr>
        <xdr:cNvGrpSpPr/>
      </xdr:nvGrpSpPr>
      <xdr:grpSpPr>
        <a:xfrm>
          <a:off x="7216140" y="2388870"/>
          <a:ext cx="6212205" cy="1950720"/>
          <a:chOff x="487680" y="2049780"/>
          <a:chExt cx="6545580" cy="1874520"/>
        </a:xfrm>
      </xdr:grpSpPr>
      <xdr:sp macro="" textlink="">
        <xdr:nvSpPr>
          <xdr:cNvPr id="3" name="TextBox 2">
            <a:extLst>
              <a:ext uri="{FF2B5EF4-FFF2-40B4-BE49-F238E27FC236}">
                <a16:creationId xmlns:a16="http://schemas.microsoft.com/office/drawing/2014/main" id="{25B1680B-F476-D6F7-C171-A99A2D356B0B}"/>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0E1F1D8B-5BAB-2661-4F6A-48F1F01B7996}"/>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B708CFB-ADFB-894C-A134-01642A1017AF}"/>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81C959CB-0818-651C-8083-3FAFE01CDA4E}"/>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2AD858BA-5302-6797-42DA-46AC737D537B}"/>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7C96B9FC-B689-E918-94A9-13C4FFC452A9}"/>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521361C7-7D96-1EDD-167A-EAD0123A9E86}"/>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F8FA60B9-C8A1-D879-0FD4-9A21C8887B7C}"/>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6D9E7C67-5B0D-4F5B-8CC1-AD068A85168D}"/>
            </a:ext>
          </a:extLst>
        </xdr:cNvPr>
        <xdr:cNvGrpSpPr/>
      </xdr:nvGrpSpPr>
      <xdr:grpSpPr>
        <a:xfrm>
          <a:off x="434340" y="2426970"/>
          <a:ext cx="4038600" cy="3672841"/>
          <a:chOff x="960120" y="1981200"/>
          <a:chExt cx="4038600" cy="2561469"/>
        </a:xfrm>
      </xdr:grpSpPr>
      <xdr:sp macro="" textlink="">
        <xdr:nvSpPr>
          <xdr:cNvPr id="12" name="TextBox 11">
            <a:extLst>
              <a:ext uri="{FF2B5EF4-FFF2-40B4-BE49-F238E27FC236}">
                <a16:creationId xmlns:a16="http://schemas.microsoft.com/office/drawing/2014/main" id="{D88E9EA9-6E32-C59E-C46C-30D681F7A407}"/>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E586C131-92FA-7D07-B38D-8B01D68D393F}"/>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44F1EF2E-A0E9-79B4-AD4A-108955D68A6B}"/>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A39C01D8-40FF-DEAF-55B6-7FEA5A99A7D9}"/>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1A092CE-71AF-9C01-43BA-29525DFD452A}"/>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282A7400-DEFF-3923-F4D0-35054A4C1A44}"/>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710ADADC-32BA-2ADC-10E7-A69B99C7A1B9}"/>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3606DC46-148A-7660-6C38-F455C9F18EE4}"/>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EB7BF95E-91DB-5D24-951B-D1D3D39435A5}"/>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88F07A0F-0710-1C28-A378-E446376A072F}"/>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742D3AE1-C1C9-E8C1-694A-73034997998F}"/>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B2FEFC12-D497-46E6-A240-C9ED89B43210}"/>
            </a:ext>
          </a:extLst>
        </xdr:cNvPr>
        <xdr:cNvGrpSpPr/>
      </xdr:nvGrpSpPr>
      <xdr:grpSpPr>
        <a:xfrm>
          <a:off x="4472940" y="1733550"/>
          <a:ext cx="1760220" cy="1150620"/>
          <a:chOff x="4549140" y="2903220"/>
          <a:chExt cx="1760220" cy="1104900"/>
        </a:xfrm>
      </xdr:grpSpPr>
      <xdr:cxnSp macro="">
        <xdr:nvCxnSpPr>
          <xdr:cNvPr id="24" name="Elbow Connector 71">
            <a:extLst>
              <a:ext uri="{FF2B5EF4-FFF2-40B4-BE49-F238E27FC236}">
                <a16:creationId xmlns:a16="http://schemas.microsoft.com/office/drawing/2014/main" id="{1330A29A-29A2-4E50-EDB4-93AC0C418875}"/>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ED78BD8E-E0E9-513A-3482-CD381D41A95A}"/>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E7D8BEE5-0A1A-37BA-7890-ED1BFAADFA57}"/>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BF882ABD-D164-EF55-A65E-9C2482576C9A}"/>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B056F429-A229-3812-CB3E-0473F89F40BA}"/>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D9E291BE-F2FA-28E9-A8A7-58BFD166247F}"/>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DC729991-7A5F-0935-EFD1-FA338FDCD61C}"/>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77024C53-CD3A-4A77-B627-0367C6D4F99E}"/>
            </a:ext>
          </a:extLst>
        </xdr:cNvPr>
        <xdr:cNvGrpSpPr/>
      </xdr:nvGrpSpPr>
      <xdr:grpSpPr>
        <a:xfrm>
          <a:off x="4480560" y="2945130"/>
          <a:ext cx="1798320" cy="1150620"/>
          <a:chOff x="4678680" y="3040380"/>
          <a:chExt cx="1798320" cy="1104900"/>
        </a:xfrm>
      </xdr:grpSpPr>
      <xdr:grpSp>
        <xdr:nvGrpSpPr>
          <xdr:cNvPr id="32" name="Group 31">
            <a:extLst>
              <a:ext uri="{FF2B5EF4-FFF2-40B4-BE49-F238E27FC236}">
                <a16:creationId xmlns:a16="http://schemas.microsoft.com/office/drawing/2014/main" id="{25F20114-DCD4-C1B0-5B37-EFF4672583EE}"/>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FE9F06DD-4216-2B15-4319-8794B09AAAF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F3BE0788-0A41-7E91-E62B-5BD2741821AF}"/>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1D96669D-20F2-8C68-1342-B180684BFF8E}"/>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EBFC9A-262D-2E2C-7795-225199BFCE23}"/>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28C25AE0-A710-2ED7-BCF3-670C0583E9C3}"/>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8EBF240A-3F2C-C7E5-E432-E347EA94218A}"/>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2EFCFAB0-90BD-4F30-8304-C77D14A9E20D}"/>
            </a:ext>
          </a:extLst>
        </xdr:cNvPr>
        <xdr:cNvGrpSpPr/>
      </xdr:nvGrpSpPr>
      <xdr:grpSpPr>
        <a:xfrm>
          <a:off x="4495800" y="4141470"/>
          <a:ext cx="1943100" cy="1150620"/>
          <a:chOff x="4495800" y="4053840"/>
          <a:chExt cx="1943100" cy="1104900"/>
        </a:xfrm>
      </xdr:grpSpPr>
      <xdr:grpSp>
        <xdr:nvGrpSpPr>
          <xdr:cNvPr id="40" name="Group 39">
            <a:extLst>
              <a:ext uri="{FF2B5EF4-FFF2-40B4-BE49-F238E27FC236}">
                <a16:creationId xmlns:a16="http://schemas.microsoft.com/office/drawing/2014/main" id="{2780C80B-DC3B-E75C-582C-E6BC584D81FF}"/>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B3B27515-2BE5-64B0-D4D9-9F512B5FD1A8}"/>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9A01A775-8CBB-7AE6-E64D-2F231A5B4789}"/>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BA88F59-7BCA-E56E-2360-5CF21C81E854}"/>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2B6209F0-141E-146C-7091-3A64D8739B47}"/>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E1FF2496-9CF8-89EA-2FC3-EE774CE70251}"/>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79797118-D79E-D5EC-EA7E-2224E713F662}"/>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15B71C87-4ADB-47B1-A84A-05BC67D36A2B}"/>
            </a:ext>
          </a:extLst>
        </xdr:cNvPr>
        <xdr:cNvGrpSpPr/>
      </xdr:nvGrpSpPr>
      <xdr:grpSpPr>
        <a:xfrm>
          <a:off x="4511040" y="5292090"/>
          <a:ext cx="2727960" cy="1379220"/>
          <a:chOff x="4511040" y="4251960"/>
          <a:chExt cx="2727960" cy="1325880"/>
        </a:xfrm>
      </xdr:grpSpPr>
      <xdr:grpSp>
        <xdr:nvGrpSpPr>
          <xdr:cNvPr id="48" name="Group 47">
            <a:extLst>
              <a:ext uri="{FF2B5EF4-FFF2-40B4-BE49-F238E27FC236}">
                <a16:creationId xmlns:a16="http://schemas.microsoft.com/office/drawing/2014/main" id="{139A380F-B637-B32B-B2C4-86C1F8273ADC}"/>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69D7CCE0-BD82-5A69-B5E6-70CAB4FB9E8F}"/>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03F3E289-2E50-C704-A125-6FDD0767762F}"/>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913881BB-B061-49ED-D85C-32FDB58311FD}"/>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5A752260-BC7E-D221-7921-3CAFD44FC69E}"/>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D8468E99-2157-A267-15B3-DF27B518FC4D}"/>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71C20594-9A28-0F19-6404-1E87B4D6A62C}"/>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2FAC2D0F-79B4-43D9-995C-729185112FEE}"/>
            </a:ext>
          </a:extLst>
        </xdr:cNvPr>
        <xdr:cNvGrpSpPr/>
      </xdr:nvGrpSpPr>
      <xdr:grpSpPr>
        <a:xfrm rot="5400000">
          <a:off x="3086100" y="5497830"/>
          <a:ext cx="1188720" cy="2438400"/>
          <a:chOff x="4488180" y="3360420"/>
          <a:chExt cx="1143000" cy="2438400"/>
        </a:xfrm>
      </xdr:grpSpPr>
      <xdr:grpSp>
        <xdr:nvGrpSpPr>
          <xdr:cNvPr id="56" name="Group 55">
            <a:extLst>
              <a:ext uri="{FF2B5EF4-FFF2-40B4-BE49-F238E27FC236}">
                <a16:creationId xmlns:a16="http://schemas.microsoft.com/office/drawing/2014/main" id="{12D5A53B-8CE9-3A82-EF03-17D062B97104}"/>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495AD850-5719-31BF-F858-5625EA3C748F}"/>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30653C3E-CFA0-C575-83B6-7015F43FE75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CE9693A-F618-0A59-51C6-116EBBB0C3AC}"/>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F1476040-98D5-8309-63AF-BE43CCA5F2FE}"/>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395C34FE-B9CA-6ECB-47D4-B59B1CA1AF1B}"/>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3BE1D96-186F-04EC-F89C-048575D9FB93}"/>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4D9E-48CF-4C52-8105-A0AC18D840E1}">
  <dimension ref="A1:A12"/>
  <sheetViews>
    <sheetView topLeftCell="A12" workbookViewId="0">
      <selection activeCell="B32" sqref="B32"/>
    </sheetView>
  </sheetViews>
  <sheetFormatPr defaultRowHeight="15" x14ac:dyDescent="0.25"/>
  <cols>
    <col min="1" max="1" width="176.140625" style="19" customWidth="1"/>
  </cols>
  <sheetData>
    <row r="1" spans="1:1" ht="23.25" x14ac:dyDescent="0.35">
      <c r="A1" s="18" t="s">
        <v>20</v>
      </c>
    </row>
    <row r="2" spans="1:1" x14ac:dyDescent="0.25">
      <c r="A2" s="22" t="s">
        <v>136</v>
      </c>
    </row>
    <row r="3" spans="1:1" x14ac:dyDescent="0.25">
      <c r="A3" s="22" t="s">
        <v>135</v>
      </c>
    </row>
    <row r="4" spans="1:1" ht="23.25" x14ac:dyDescent="0.35">
      <c r="A4" s="18" t="s">
        <v>22</v>
      </c>
    </row>
    <row r="5" spans="1:1" x14ac:dyDescent="0.25">
      <c r="A5" s="22" t="s">
        <v>134</v>
      </c>
    </row>
    <row r="6" spans="1:1" x14ac:dyDescent="0.25">
      <c r="A6" s="22" t="s">
        <v>133</v>
      </c>
    </row>
    <row r="7" spans="1:1" x14ac:dyDescent="0.25">
      <c r="A7" s="22" t="s">
        <v>21</v>
      </c>
    </row>
    <row r="8" spans="1:1" x14ac:dyDescent="0.25">
      <c r="A8" s="19" t="s">
        <v>132</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0"/>
  <sheetViews>
    <sheetView tabSelected="1" zoomScale="85" zoomScaleNormal="85" workbookViewId="0">
      <pane ySplit="1" topLeftCell="A188" activePane="bottomLeft" state="frozen"/>
      <selection pane="bottomLeft" activeCell="D208" sqref="D208"/>
    </sheetView>
  </sheetViews>
  <sheetFormatPr defaultRowHeight="15" x14ac:dyDescent="0.25"/>
  <cols>
    <col min="1" max="1" width="78.140625" customWidth="1"/>
    <col min="2" max="5" width="10.5703125" bestFit="1" customWidth="1"/>
    <col min="6" max="6" width="11.5703125" bestFit="1" customWidth="1"/>
    <col min="7" max="7" width="10.5703125" bestFit="1" customWidth="1"/>
    <col min="8" max="9" width="11.570312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4" t="s">
        <v>30</v>
      </c>
      <c r="B3" s="25">
        <v>16534</v>
      </c>
      <c r="C3" s="25">
        <v>17405</v>
      </c>
      <c r="D3" s="25">
        <v>19038</v>
      </c>
      <c r="E3" s="25">
        <v>20441</v>
      </c>
      <c r="F3" s="25">
        <v>21643</v>
      </c>
      <c r="G3" s="25">
        <v>21162</v>
      </c>
      <c r="H3" s="25">
        <v>24576</v>
      </c>
      <c r="I3" s="25">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3" t="s">
        <v>25</v>
      </c>
      <c r="B7" s="21">
        <f>+B5+B6</f>
        <v>9892</v>
      </c>
      <c r="C7" s="21">
        <f t="shared" ref="C7:H7" si="2">+C5+C6</f>
        <v>10469</v>
      </c>
      <c r="D7" s="21">
        <f t="shared" si="2"/>
        <v>10563</v>
      </c>
      <c r="E7" s="21">
        <f t="shared" si="2"/>
        <v>11511</v>
      </c>
      <c r="F7" s="21">
        <f t="shared" si="2"/>
        <v>12702</v>
      </c>
      <c r="G7" s="21">
        <f t="shared" si="2"/>
        <v>13126</v>
      </c>
      <c r="H7" s="21">
        <f t="shared" si="2"/>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B15-(B12/B18)</f>
        <v>-4.0705563093612618E-4</v>
      </c>
      <c r="C20" s="13">
        <f t="shared" ref="B20:H20" si="5">C15-(C12/C18)</f>
        <v>2.1807747489241969E-3</v>
      </c>
      <c r="D20" s="13">
        <f t="shared" si="5"/>
        <v>4.0898345153661531E-3</v>
      </c>
      <c r="E20" s="13">
        <f t="shared" si="5"/>
        <v>4.9104936411306088E-3</v>
      </c>
      <c r="F20" s="13">
        <f t="shared" si="5"/>
        <v>5.0420168067244475E-4</v>
      </c>
      <c r="G20" s="13">
        <f t="shared" si="5"/>
        <v>5.0505685030468594E-3</v>
      </c>
      <c r="H20" s="13">
        <f>H15-(H12/H18)</f>
        <v>1.5310053436063953E-3</v>
      </c>
      <c r="I20" s="13">
        <f>I15-(I12/I18)</f>
        <v>-3.4144524459898129E-3</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v>0</v>
      </c>
      <c r="C32" s="3">
        <v>0</v>
      </c>
      <c r="D32" s="3">
        <v>0</v>
      </c>
      <c r="E32" s="3">
        <v>0</v>
      </c>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v>0</v>
      </c>
      <c r="C47" s="3">
        <v>0</v>
      </c>
      <c r="D47" s="3">
        <v>0</v>
      </c>
      <c r="E47" s="3">
        <v>0</v>
      </c>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t="s">
        <v>119</v>
      </c>
      <c r="C50" s="3"/>
      <c r="D50" s="3"/>
      <c r="E50" s="3"/>
      <c r="F50" s="3"/>
      <c r="G50" s="3"/>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c r="C53" s="3"/>
      <c r="D53" s="3"/>
      <c r="E53" s="3"/>
      <c r="F53" s="3"/>
      <c r="G53" s="3"/>
      <c r="H53" s="3"/>
      <c r="I53" s="3"/>
    </row>
    <row r="54" spans="1:9" x14ac:dyDescent="0.25">
      <c r="A54" s="17" t="s">
        <v>59</v>
      </c>
      <c r="B54" s="3">
        <v>3</v>
      </c>
      <c r="C54" s="3">
        <v>3</v>
      </c>
      <c r="D54" s="3">
        <v>3</v>
      </c>
      <c r="E54" s="3">
        <v>3</v>
      </c>
      <c r="F54" s="3">
        <v>3</v>
      </c>
      <c r="G54" s="3">
        <v>3</v>
      </c>
      <c r="H54" s="3">
        <v>3</v>
      </c>
      <c r="I54" s="3">
        <v>3</v>
      </c>
    </row>
    <row r="55" spans="1:9" x14ac:dyDescent="0.25">
      <c r="A55" s="17" t="s">
        <v>60</v>
      </c>
      <c r="B55" s="3">
        <v>6773</v>
      </c>
      <c r="C55" s="3">
        <v>7786</v>
      </c>
      <c r="D55" s="3">
        <v>5710</v>
      </c>
      <c r="E55" s="3">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3">
        <v>6907</v>
      </c>
      <c r="E57" s="3">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+SUM(F53:F57)</f>
        <v>9040</v>
      </c>
      <c r="G58" s="5">
        <f t="shared" si="9"/>
        <v>8055</v>
      </c>
      <c r="H58" s="5">
        <f t="shared" si="9"/>
        <v>12767</v>
      </c>
      <c r="I58" s="5">
        <f>+SUM(I53:I57)</f>
        <v>15281</v>
      </c>
    </row>
    <row r="59" spans="1:9" ht="15.75" thickBot="1" x14ac:dyDescent="0.3">
      <c r="A59" s="6" t="s">
        <v>64</v>
      </c>
      <c r="B59" s="7">
        <f t="shared" ref="B59:H59" si="10">+SUM(B45:B50)+B58</f>
        <v>21597</v>
      </c>
      <c r="C59" s="7">
        <f t="shared" si="10"/>
        <v>21396</v>
      </c>
      <c r="D59" s="7">
        <f>+SUM(D45:D50)+D58</f>
        <v>23259</v>
      </c>
      <c r="E59" s="7">
        <f t="shared" si="10"/>
        <v>22536</v>
      </c>
      <c r="F59" s="7">
        <f t="shared" si="10"/>
        <v>23717</v>
      </c>
      <c r="G59" s="7">
        <f>+SUM(G45:G50)+G58</f>
        <v>31342</v>
      </c>
      <c r="H59" s="7">
        <f t="shared" si="10"/>
        <v>37740</v>
      </c>
      <c r="I59" s="7">
        <f>+SUM(I45:I50)+I58</f>
        <v>40321</v>
      </c>
    </row>
    <row r="60" spans="1:9" s="12" customFormat="1" ht="15.75" thickTop="1" x14ac:dyDescent="0.25">
      <c r="A60" s="12" t="s">
        <v>3</v>
      </c>
      <c r="B60" s="13">
        <f>B59-B36</f>
        <v>0</v>
      </c>
      <c r="C60" s="13">
        <f t="shared" ref="C60:H60" si="11">+C59-C36</f>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v>3273</v>
      </c>
      <c r="C64" s="9">
        <v>3760</v>
      </c>
      <c r="D64" s="9">
        <v>4240</v>
      </c>
      <c r="E64" s="9">
        <v>1933</v>
      </c>
      <c r="F64" s="9">
        <v>4029</v>
      </c>
      <c r="G64" s="9">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100</v>
      </c>
      <c r="B74" s="3">
        <v>-144</v>
      </c>
      <c r="C74" s="3">
        <v>-161</v>
      </c>
      <c r="D74" s="3">
        <v>-120</v>
      </c>
      <c r="E74" s="3">
        <v>35</v>
      </c>
      <c r="F74" s="3">
        <v>-203</v>
      </c>
      <c r="G74" s="3">
        <v>-654</v>
      </c>
      <c r="H74" s="3">
        <v>-182</v>
      </c>
      <c r="I74" s="3">
        <v>-845</v>
      </c>
    </row>
    <row r="75" spans="1:9" x14ac:dyDescent="0.25">
      <c r="A75" s="11" t="s">
        <v>99</v>
      </c>
      <c r="B75" s="3">
        <v>1237</v>
      </c>
      <c r="C75" s="3">
        <v>-586</v>
      </c>
      <c r="D75" s="3">
        <v>-158</v>
      </c>
      <c r="E75" s="3">
        <v>1515</v>
      </c>
      <c r="F75" s="3">
        <v>1525</v>
      </c>
      <c r="G75" s="3">
        <v>24</v>
      </c>
      <c r="H75" s="3">
        <v>1326</v>
      </c>
      <c r="I75" s="3">
        <v>1365</v>
      </c>
    </row>
    <row r="76" spans="1:9" x14ac:dyDescent="0.25">
      <c r="A76" s="26" t="s">
        <v>76</v>
      </c>
      <c r="B76" s="27">
        <f t="shared" ref="B76:H76" si="12">+SUM(B64:B75)</f>
        <v>4680</v>
      </c>
      <c r="C76" s="27">
        <f t="shared" si="12"/>
        <v>3399</v>
      </c>
      <c r="D76" s="27">
        <f t="shared" si="12"/>
        <v>3846</v>
      </c>
      <c r="E76" s="27">
        <f t="shared" si="12"/>
        <v>4955</v>
      </c>
      <c r="F76" s="27">
        <f t="shared" si="12"/>
        <v>5903</v>
      </c>
      <c r="G76" s="27">
        <f>+SUM(G64:G75)</f>
        <v>2485</v>
      </c>
      <c r="H76" s="27">
        <f t="shared" si="12"/>
        <v>6657</v>
      </c>
      <c r="I76" s="27">
        <f>+SUM(I64:I75)</f>
        <v>5188</v>
      </c>
    </row>
    <row r="77" spans="1:9" x14ac:dyDescent="0.25">
      <c r="A77" s="1" t="s">
        <v>77</v>
      </c>
      <c r="B77" s="3"/>
      <c r="C77" s="3"/>
      <c r="D77" s="3"/>
      <c r="E77" s="3"/>
      <c r="F77" s="3"/>
      <c r="G77" s="3"/>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79</v>
      </c>
      <c r="B79" s="3">
        <v>3655</v>
      </c>
      <c r="C79" s="3">
        <v>2924</v>
      </c>
      <c r="D79" s="3">
        <v>3623</v>
      </c>
      <c r="E79" s="3">
        <v>3613</v>
      </c>
      <c r="F79" s="3">
        <v>1715</v>
      </c>
      <c r="G79" s="3">
        <v>74</v>
      </c>
      <c r="H79" s="3">
        <v>4236</v>
      </c>
      <c r="I79" s="3">
        <v>8199</v>
      </c>
    </row>
    <row r="80" spans="1:9" x14ac:dyDescent="0.25">
      <c r="A80" s="2" t="s">
        <v>80</v>
      </c>
      <c r="B80" s="3">
        <v>2216</v>
      </c>
      <c r="C80" s="3">
        <v>2386</v>
      </c>
      <c r="D80" s="3">
        <v>2423</v>
      </c>
      <c r="E80" s="3">
        <v>2496</v>
      </c>
      <c r="F80" s="3">
        <v>2072</v>
      </c>
      <c r="G80" s="3">
        <v>2379</v>
      </c>
      <c r="H80" s="3">
        <v>2449</v>
      </c>
      <c r="I80" s="3">
        <v>3967</v>
      </c>
    </row>
    <row r="81" spans="1:18" ht="14.25" customHeight="1" x14ac:dyDescent="0.25">
      <c r="A81" s="2" t="s">
        <v>14</v>
      </c>
      <c r="B81" s="3">
        <v>-963</v>
      </c>
      <c r="C81" s="3">
        <v>-1143</v>
      </c>
      <c r="D81" s="3">
        <v>-1105</v>
      </c>
      <c r="E81" s="3">
        <v>-1028</v>
      </c>
      <c r="F81" s="3">
        <v>-1119</v>
      </c>
      <c r="G81" s="3">
        <v>-1086</v>
      </c>
      <c r="H81" s="3">
        <v>-695</v>
      </c>
      <c r="I81" s="3">
        <v>-758</v>
      </c>
    </row>
    <row r="82" spans="1:18" x14ac:dyDescent="0.25">
      <c r="A82" s="2" t="s">
        <v>81</v>
      </c>
      <c r="B82" s="3">
        <v>0</v>
      </c>
      <c r="C82" s="3">
        <v>6</v>
      </c>
      <c r="D82" s="3">
        <v>-34</v>
      </c>
      <c r="E82" s="3">
        <v>-25</v>
      </c>
      <c r="F82" s="3">
        <v>5</v>
      </c>
      <c r="G82" s="3">
        <v>31</v>
      </c>
      <c r="H82" s="3">
        <v>171</v>
      </c>
      <c r="I82" s="3">
        <v>-19</v>
      </c>
    </row>
    <row r="83" spans="1:18" x14ac:dyDescent="0.25">
      <c r="A83" s="28" t="s">
        <v>82</v>
      </c>
      <c r="B83" s="27">
        <f t="shared" ref="B83:I83" si="13">+SUM(B78:B82)</f>
        <v>-28</v>
      </c>
      <c r="C83" s="27">
        <f t="shared" si="13"/>
        <v>-1194</v>
      </c>
      <c r="D83" s="27">
        <f t="shared" si="13"/>
        <v>-1021</v>
      </c>
      <c r="E83" s="27">
        <f t="shared" si="13"/>
        <v>273</v>
      </c>
      <c r="F83" s="27">
        <f t="shared" si="13"/>
        <v>-264</v>
      </c>
      <c r="G83" s="27">
        <f t="shared" si="13"/>
        <v>-1028</v>
      </c>
      <c r="H83" s="27">
        <f t="shared" si="13"/>
        <v>-3800</v>
      </c>
      <c r="I83" s="27">
        <f t="shared" si="13"/>
        <v>-1524</v>
      </c>
    </row>
    <row r="84" spans="1:18" x14ac:dyDescent="0.25">
      <c r="A84" s="1" t="s">
        <v>83</v>
      </c>
      <c r="B84" s="3"/>
      <c r="C84" s="3"/>
      <c r="D84" s="3"/>
      <c r="E84" s="3"/>
      <c r="F84" s="3"/>
      <c r="G84" s="3"/>
      <c r="H84" s="3"/>
      <c r="I84" s="3"/>
    </row>
    <row r="85" spans="1:18" x14ac:dyDescent="0.25">
      <c r="A85" s="2" t="s">
        <v>84</v>
      </c>
      <c r="B85" s="3">
        <v>0</v>
      </c>
      <c r="C85" s="3">
        <v>981</v>
      </c>
      <c r="D85" s="3">
        <v>1482</v>
      </c>
      <c r="E85" s="3">
        <v>0</v>
      </c>
      <c r="F85" s="3"/>
      <c r="G85" s="3">
        <v>6134</v>
      </c>
      <c r="H85" s="3">
        <v>0</v>
      </c>
      <c r="I85" s="3">
        <v>0</v>
      </c>
      <c r="K85" s="30"/>
      <c r="L85" s="30"/>
      <c r="M85" s="30"/>
      <c r="N85" s="30"/>
      <c r="O85" s="30"/>
      <c r="P85" s="30"/>
      <c r="Q85" s="30"/>
      <c r="R85" s="30"/>
    </row>
    <row r="86" spans="1:18" x14ac:dyDescent="0.25">
      <c r="A86" s="2" t="s">
        <v>85</v>
      </c>
      <c r="B86" s="3">
        <v>-63</v>
      </c>
      <c r="C86" s="3">
        <v>-67</v>
      </c>
      <c r="D86" s="3">
        <v>327</v>
      </c>
      <c r="E86" s="3">
        <v>13</v>
      </c>
      <c r="F86" s="3">
        <v>-325</v>
      </c>
      <c r="G86" s="3">
        <v>49</v>
      </c>
      <c r="H86" s="3">
        <v>-52</v>
      </c>
      <c r="I86" s="3">
        <v>15</v>
      </c>
    </row>
    <row r="87" spans="1:18" x14ac:dyDescent="0.25">
      <c r="A87" s="2" t="s">
        <v>86</v>
      </c>
      <c r="B87" s="3">
        <v>-19</v>
      </c>
      <c r="C87" s="3">
        <v>-7</v>
      </c>
      <c r="D87" s="3">
        <v>-17</v>
      </c>
      <c r="E87" s="3">
        <v>-23</v>
      </c>
      <c r="F87" s="3">
        <v>-6</v>
      </c>
      <c r="G87" s="3">
        <v>-6</v>
      </c>
      <c r="H87" s="3">
        <v>-197</v>
      </c>
      <c r="I87" s="3">
        <v>0</v>
      </c>
    </row>
    <row r="88" spans="1:18" x14ac:dyDescent="0.25">
      <c r="A88" s="2" t="s">
        <v>87</v>
      </c>
      <c r="B88" s="3">
        <v>514</v>
      </c>
      <c r="C88" s="3">
        <v>507</v>
      </c>
      <c r="D88" s="3">
        <v>489</v>
      </c>
      <c r="E88" s="3">
        <v>733</v>
      </c>
      <c r="F88" s="3">
        <v>700</v>
      </c>
      <c r="G88" s="3">
        <v>885</v>
      </c>
      <c r="H88" s="3">
        <v>1172</v>
      </c>
      <c r="I88" s="3">
        <v>1151</v>
      </c>
    </row>
    <row r="89" spans="1:18" x14ac:dyDescent="0.25">
      <c r="A89" s="2" t="s">
        <v>16</v>
      </c>
      <c r="B89" s="3">
        <v>-2534</v>
      </c>
      <c r="C89" s="3">
        <v>-3238</v>
      </c>
      <c r="D89" s="3">
        <v>-3223</v>
      </c>
      <c r="E89" s="3">
        <v>-4254</v>
      </c>
      <c r="F89" s="3">
        <v>-4286</v>
      </c>
      <c r="G89" s="3">
        <v>-3067</v>
      </c>
      <c r="H89" s="3">
        <v>-608</v>
      </c>
      <c r="I89" s="3">
        <v>-4014</v>
      </c>
    </row>
    <row r="90" spans="1:18" x14ac:dyDescent="0.25">
      <c r="A90" s="2" t="s">
        <v>88</v>
      </c>
      <c r="B90" s="3">
        <v>-899</v>
      </c>
      <c r="C90" s="3">
        <v>-1022</v>
      </c>
      <c r="D90" s="3">
        <v>-1133</v>
      </c>
      <c r="E90" s="3">
        <v>-1243</v>
      </c>
      <c r="F90" s="3">
        <v>-1332</v>
      </c>
      <c r="G90" s="3">
        <v>-1452</v>
      </c>
      <c r="H90" s="3">
        <v>-1638</v>
      </c>
      <c r="I90" s="3">
        <v>-1837</v>
      </c>
    </row>
    <row r="91" spans="1:18" x14ac:dyDescent="0.25">
      <c r="A91" s="2" t="s">
        <v>89</v>
      </c>
      <c r="B91" s="3">
        <v>0</v>
      </c>
      <c r="C91" s="3">
        <v>-22</v>
      </c>
      <c r="D91" s="3">
        <v>-29</v>
      </c>
      <c r="E91" s="3">
        <v>-55</v>
      </c>
      <c r="F91" s="3">
        <v>-44</v>
      </c>
      <c r="G91" s="3">
        <v>-52</v>
      </c>
      <c r="H91" s="3">
        <v>-136</v>
      </c>
      <c r="I91" s="3">
        <v>-151</v>
      </c>
    </row>
    <row r="92" spans="1:18" x14ac:dyDescent="0.25">
      <c r="A92" s="28" t="s">
        <v>90</v>
      </c>
      <c r="B92" s="27">
        <f>+SUM(B86:B91)</f>
        <v>-3001</v>
      </c>
      <c r="C92" s="27">
        <f>+SUM(C86:C91)</f>
        <v>-3849</v>
      </c>
      <c r="D92" s="27">
        <f>+SUM(D86:D91)</f>
        <v>-3586</v>
      </c>
      <c r="E92" s="27">
        <f>+SUM(E86:E91)</f>
        <v>-4829</v>
      </c>
      <c r="F92" s="27">
        <v>-5293</v>
      </c>
      <c r="G92" s="27">
        <f>+SUM(G86:G91)</f>
        <v>-3643</v>
      </c>
      <c r="H92" s="27">
        <f>+SUM(H86:H91)</f>
        <v>-1459</v>
      </c>
      <c r="I92" s="27">
        <f>+SUM(I86:I91)</f>
        <v>-4836</v>
      </c>
    </row>
    <row r="93" spans="1:18" x14ac:dyDescent="0.25">
      <c r="A93" s="2" t="s">
        <v>91</v>
      </c>
      <c r="B93" s="3">
        <v>-83</v>
      </c>
      <c r="C93" s="3">
        <v>-105</v>
      </c>
      <c r="D93" s="3">
        <v>-20</v>
      </c>
      <c r="E93" s="3">
        <v>45</v>
      </c>
      <c r="F93" s="3">
        <v>-129</v>
      </c>
      <c r="G93" s="3">
        <v>-66</v>
      </c>
      <c r="H93" s="3">
        <v>143</v>
      </c>
      <c r="I93" s="3">
        <v>-143</v>
      </c>
    </row>
    <row r="94" spans="1:18" x14ac:dyDescent="0.25">
      <c r="A94" s="28" t="s">
        <v>92</v>
      </c>
      <c r="B94" s="27">
        <f>+B76+B83+B92+B93</f>
        <v>1568</v>
      </c>
      <c r="C94" s="27">
        <f>+C76+C83+C92+C93</f>
        <v>-1749</v>
      </c>
      <c r="D94" s="27">
        <f>+D76+D83+D92+D93</f>
        <v>-781</v>
      </c>
      <c r="E94" s="27">
        <f>+E76+E83+E92+E93</f>
        <v>444</v>
      </c>
      <c r="F94" s="27">
        <v>217</v>
      </c>
      <c r="G94" s="27">
        <f>+G76+G83+G92+G93</f>
        <v>-2252</v>
      </c>
      <c r="H94" s="27">
        <f>+H76+H83+H92+H93</f>
        <v>1541</v>
      </c>
      <c r="I94" s="27">
        <f>+I76+I83+I92+I93</f>
        <v>-1315</v>
      </c>
    </row>
    <row r="95" spans="1:18" x14ac:dyDescent="0.25">
      <c r="A95" t="s">
        <v>93</v>
      </c>
      <c r="B95" s="3">
        <v>2220</v>
      </c>
      <c r="C95" s="3">
        <v>3852</v>
      </c>
      <c r="D95" s="3">
        <v>3138</v>
      </c>
      <c r="E95" s="3">
        <v>3808</v>
      </c>
      <c r="F95" s="3">
        <v>4249</v>
      </c>
      <c r="G95" s="3">
        <v>4466</v>
      </c>
      <c r="H95" s="3">
        <v>8348</v>
      </c>
      <c r="I95" s="3">
        <f>+H96</f>
        <v>9889</v>
      </c>
    </row>
    <row r="96" spans="1:18" ht="15.75" thickBot="1" x14ac:dyDescent="0.3">
      <c r="A96" s="6" t="s">
        <v>94</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I97" si="14">+B96-B25</f>
        <v>0</v>
      </c>
      <c r="C97" s="13">
        <f t="shared" si="14"/>
        <v>0</v>
      </c>
      <c r="D97" s="13">
        <f t="shared" si="14"/>
        <v>0</v>
      </c>
      <c r="E97" s="13">
        <f t="shared" si="14"/>
        <v>0</v>
      </c>
      <c r="F97" s="13">
        <f t="shared" si="14"/>
        <v>0</v>
      </c>
      <c r="G97" s="13">
        <f t="shared" si="14"/>
        <v>0</v>
      </c>
      <c r="H97" s="13">
        <f t="shared" si="14"/>
        <v>0</v>
      </c>
      <c r="I97" s="13">
        <f t="shared" si="14"/>
        <v>0</v>
      </c>
    </row>
    <row r="98" spans="1:9" x14ac:dyDescent="0.25">
      <c r="A98" t="s">
        <v>95</v>
      </c>
      <c r="B98" s="3"/>
      <c r="C98" s="3"/>
      <c r="D98" s="3"/>
      <c r="E98" s="3"/>
      <c r="F98" s="3"/>
      <c r="G98" s="3"/>
      <c r="H98" s="3"/>
      <c r="I98" s="3"/>
    </row>
    <row r="99" spans="1:9" x14ac:dyDescent="0.25">
      <c r="A99" s="2" t="s">
        <v>17</v>
      </c>
      <c r="B99" s="3"/>
      <c r="C99" s="3"/>
      <c r="D99" s="3"/>
      <c r="E99" s="3"/>
      <c r="F99" s="3"/>
      <c r="G99" s="3"/>
      <c r="H99" s="3"/>
      <c r="I99" s="3"/>
    </row>
    <row r="100" spans="1:9" x14ac:dyDescent="0.25">
      <c r="A100" s="11" t="s">
        <v>96</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97</v>
      </c>
      <c r="B102" s="3">
        <v>206</v>
      </c>
      <c r="C102" s="3">
        <v>252</v>
      </c>
      <c r="D102" s="3">
        <v>266</v>
      </c>
      <c r="E102" s="3">
        <v>294</v>
      </c>
      <c r="F102" s="3">
        <v>160</v>
      </c>
      <c r="G102" s="3">
        <v>121</v>
      </c>
      <c r="H102" s="3">
        <v>179</v>
      </c>
      <c r="I102" s="3">
        <v>160</v>
      </c>
    </row>
    <row r="103" spans="1:9" x14ac:dyDescent="0.25">
      <c r="A103" s="11" t="s">
        <v>98</v>
      </c>
      <c r="B103" s="3">
        <v>240</v>
      </c>
      <c r="C103" s="3">
        <v>271</v>
      </c>
      <c r="D103" s="3">
        <v>300</v>
      </c>
      <c r="E103" s="3">
        <v>320</v>
      </c>
      <c r="F103" s="3">
        <v>347</v>
      </c>
      <c r="G103" s="3">
        <v>385</v>
      </c>
      <c r="H103" s="3">
        <v>438</v>
      </c>
      <c r="I103" s="3">
        <v>480</v>
      </c>
    </row>
    <row r="104" spans="1:9" x14ac:dyDescent="0.25">
      <c r="B104" s="3"/>
    </row>
    <row r="105" spans="1:9" x14ac:dyDescent="0.25">
      <c r="A105" s="14" t="s">
        <v>101</v>
      </c>
      <c r="B105" s="14"/>
      <c r="C105" s="14"/>
      <c r="D105" s="14"/>
      <c r="E105" s="14"/>
      <c r="F105" s="14"/>
      <c r="G105" s="14"/>
      <c r="H105" s="14"/>
      <c r="I105" s="14"/>
    </row>
    <row r="106" spans="1:9" x14ac:dyDescent="0.25">
      <c r="A106" s="29" t="s">
        <v>111</v>
      </c>
      <c r="B106" s="3"/>
      <c r="C106" s="3"/>
      <c r="D106" s="3"/>
      <c r="E106" s="3"/>
      <c r="F106" s="3"/>
      <c r="G106" s="3"/>
      <c r="H106" s="3"/>
      <c r="I106" s="3"/>
    </row>
    <row r="107" spans="1:9" s="1" customFormat="1" x14ac:dyDescent="0.25">
      <c r="A107" s="10" t="s">
        <v>102</v>
      </c>
      <c r="B107" s="9">
        <f>+SUM(B108:B110)</f>
        <v>13740</v>
      </c>
      <c r="C107" s="9">
        <f t="shared" ref="B107:H107" si="15">+SUM(C108:C110)</f>
        <v>14764</v>
      </c>
      <c r="D107" s="9">
        <f t="shared" si="15"/>
        <v>15216</v>
      </c>
      <c r="E107" s="9">
        <f t="shared" si="15"/>
        <v>14855</v>
      </c>
      <c r="F107" s="9">
        <f t="shared" si="15"/>
        <v>15902</v>
      </c>
      <c r="G107" s="9">
        <f t="shared" si="15"/>
        <v>14484</v>
      </c>
      <c r="H107" s="9">
        <f t="shared" si="15"/>
        <v>17179</v>
      </c>
      <c r="I107" s="9">
        <f>+SUM(I108:I110)</f>
        <v>18353</v>
      </c>
    </row>
    <row r="108" spans="1:9" x14ac:dyDescent="0.25">
      <c r="A108" s="11" t="s">
        <v>115</v>
      </c>
      <c r="B108" s="3">
        <v>8506</v>
      </c>
      <c r="C108" s="3">
        <v>9299</v>
      </c>
      <c r="D108" s="3">
        <v>9684</v>
      </c>
      <c r="E108" s="3">
        <v>9322</v>
      </c>
      <c r="F108" s="3">
        <v>10045</v>
      </c>
      <c r="G108" s="3">
        <v>9329</v>
      </c>
      <c r="H108" s="8">
        <v>11644</v>
      </c>
      <c r="I108" s="8">
        <v>12228</v>
      </c>
    </row>
    <row r="109" spans="1:9" x14ac:dyDescent="0.25">
      <c r="A109" s="11" t="s">
        <v>116</v>
      </c>
      <c r="B109" s="3">
        <v>4410</v>
      </c>
      <c r="C109" s="3">
        <v>4746</v>
      </c>
      <c r="D109" s="3">
        <v>4886</v>
      </c>
      <c r="E109" s="3">
        <v>4938</v>
      </c>
      <c r="F109" s="3">
        <v>5260</v>
      </c>
      <c r="G109" s="3">
        <v>4639</v>
      </c>
      <c r="H109" s="8">
        <v>5028</v>
      </c>
      <c r="I109" s="8">
        <v>5492</v>
      </c>
    </row>
    <row r="110" spans="1:9" x14ac:dyDescent="0.25">
      <c r="A110" s="11" t="s">
        <v>117</v>
      </c>
      <c r="B110" s="3">
        <v>824</v>
      </c>
      <c r="C110" s="3">
        <v>719</v>
      </c>
      <c r="D110" s="3">
        <v>646</v>
      </c>
      <c r="E110" s="3">
        <v>595</v>
      </c>
      <c r="F110" s="3">
        <v>597</v>
      </c>
      <c r="G110" s="3">
        <v>516</v>
      </c>
      <c r="H110">
        <v>507</v>
      </c>
      <c r="I110">
        <v>633</v>
      </c>
    </row>
    <row r="111" spans="1:9" x14ac:dyDescent="0.25">
      <c r="A111" s="10" t="s">
        <v>103</v>
      </c>
      <c r="B111" s="9">
        <f t="shared" ref="B111:H111" si="16">+SUM(B112:B114)</f>
        <v>11779</v>
      </c>
      <c r="C111" s="9">
        <f t="shared" si="16"/>
        <v>11885</v>
      </c>
      <c r="D111" s="9">
        <f t="shared" si="16"/>
        <v>7970</v>
      </c>
      <c r="E111" s="9">
        <f t="shared" si="16"/>
        <v>9242</v>
      </c>
      <c r="F111" s="9">
        <f t="shared" si="16"/>
        <v>9812</v>
      </c>
      <c r="G111" s="9">
        <f t="shared" si="16"/>
        <v>9347</v>
      </c>
      <c r="H111" s="9">
        <f t="shared" si="16"/>
        <v>11456</v>
      </c>
      <c r="I111" s="9">
        <f>+SUM(I112:I114)</f>
        <v>12479</v>
      </c>
    </row>
    <row r="112" spans="1:9" x14ac:dyDescent="0.25">
      <c r="A112" s="11" t="s">
        <v>115</v>
      </c>
      <c r="B112" s="3">
        <v>7796</v>
      </c>
      <c r="C112" s="3">
        <v>7973</v>
      </c>
      <c r="D112" s="3">
        <v>5192</v>
      </c>
      <c r="E112" s="3">
        <v>5875</v>
      </c>
      <c r="F112" s="3">
        <v>6293</v>
      </c>
      <c r="G112" s="3">
        <v>5892</v>
      </c>
      <c r="H112" s="8">
        <v>6970</v>
      </c>
      <c r="I112" s="8">
        <v>7388</v>
      </c>
    </row>
    <row r="113" spans="1:9" x14ac:dyDescent="0.25">
      <c r="A113" s="11" t="s">
        <v>116</v>
      </c>
      <c r="B113" s="3">
        <v>3302</v>
      </c>
      <c r="C113" s="3">
        <v>3266</v>
      </c>
      <c r="D113" s="3">
        <v>2395</v>
      </c>
      <c r="E113" s="3">
        <v>2940</v>
      </c>
      <c r="F113" s="3">
        <v>3087</v>
      </c>
      <c r="G113" s="3">
        <v>3053</v>
      </c>
      <c r="H113" s="8">
        <v>3996</v>
      </c>
      <c r="I113" s="8">
        <v>4527</v>
      </c>
    </row>
    <row r="114" spans="1:9" x14ac:dyDescent="0.25">
      <c r="A114" s="11" t="s">
        <v>117</v>
      </c>
      <c r="B114" s="3">
        <v>681</v>
      </c>
      <c r="C114" s="3">
        <v>646</v>
      </c>
      <c r="D114">
        <v>383</v>
      </c>
      <c r="E114">
        <v>427</v>
      </c>
      <c r="F114">
        <v>432</v>
      </c>
      <c r="G114">
        <v>402</v>
      </c>
      <c r="H114">
        <v>490</v>
      </c>
      <c r="I114">
        <v>564</v>
      </c>
    </row>
    <row r="115" spans="1:9" x14ac:dyDescent="0.25">
      <c r="A115" s="10" t="s">
        <v>104</v>
      </c>
      <c r="B115" s="9">
        <f t="shared" ref="B115:H115" si="17">+SUM(B116:B118)</f>
        <v>3067</v>
      </c>
      <c r="C115" s="9">
        <f t="shared" si="17"/>
        <v>3785</v>
      </c>
      <c r="D115" s="9">
        <f t="shared" si="17"/>
        <v>4237</v>
      </c>
      <c r="E115" s="9">
        <f t="shared" si="17"/>
        <v>5134</v>
      </c>
      <c r="F115" s="9">
        <f t="shared" si="17"/>
        <v>6208</v>
      </c>
      <c r="G115" s="9">
        <f t="shared" si="17"/>
        <v>6679</v>
      </c>
      <c r="H115" s="9">
        <f t="shared" si="17"/>
        <v>8290</v>
      </c>
      <c r="I115" s="9">
        <f>+SUM(I116:I118)</f>
        <v>7547</v>
      </c>
    </row>
    <row r="116" spans="1:9" x14ac:dyDescent="0.25">
      <c r="A116" s="11" t="s">
        <v>115</v>
      </c>
      <c r="B116" s="3">
        <v>2016</v>
      </c>
      <c r="C116" s="3">
        <v>2599</v>
      </c>
      <c r="D116" s="3">
        <v>2920</v>
      </c>
      <c r="E116" s="3">
        <v>3496</v>
      </c>
      <c r="F116" s="3">
        <v>4262</v>
      </c>
      <c r="G116" s="3">
        <v>4635</v>
      </c>
      <c r="H116" s="8">
        <v>5748</v>
      </c>
      <c r="I116" s="8">
        <v>5416</v>
      </c>
    </row>
    <row r="117" spans="1:9" x14ac:dyDescent="0.25">
      <c r="A117" s="11" t="s">
        <v>116</v>
      </c>
      <c r="B117">
        <v>925</v>
      </c>
      <c r="C117">
        <v>1055</v>
      </c>
      <c r="D117">
        <v>1188</v>
      </c>
      <c r="E117">
        <v>1508</v>
      </c>
      <c r="F117">
        <v>1808</v>
      </c>
      <c r="G117">
        <v>1896</v>
      </c>
      <c r="H117" s="8">
        <v>2347</v>
      </c>
      <c r="I117" s="8">
        <v>1938</v>
      </c>
    </row>
    <row r="118" spans="1:9" x14ac:dyDescent="0.25">
      <c r="A118" s="11" t="s">
        <v>117</v>
      </c>
      <c r="B118">
        <v>126</v>
      </c>
      <c r="C118">
        <v>131</v>
      </c>
      <c r="D118">
        <v>129</v>
      </c>
      <c r="E118">
        <v>130</v>
      </c>
      <c r="F118">
        <v>138</v>
      </c>
      <c r="G118">
        <v>148</v>
      </c>
      <c r="H118">
        <v>195</v>
      </c>
      <c r="I118">
        <v>193</v>
      </c>
    </row>
    <row r="119" spans="1:9" x14ac:dyDescent="0.25">
      <c r="A119" s="10" t="s">
        <v>108</v>
      </c>
      <c r="B119" s="9">
        <f t="shared" ref="B119:H119" si="18">+SUM(B120:B122)</f>
        <v>0</v>
      </c>
      <c r="C119" s="9">
        <f t="shared" si="18"/>
        <v>0</v>
      </c>
      <c r="D119" s="9">
        <f t="shared" si="18"/>
        <v>4737</v>
      </c>
      <c r="E119" s="9">
        <f t="shared" si="18"/>
        <v>5166</v>
      </c>
      <c r="F119" s="9">
        <f t="shared" si="18"/>
        <v>5254</v>
      </c>
      <c r="G119" s="9">
        <f t="shared" si="18"/>
        <v>5028</v>
      </c>
      <c r="H119" s="9">
        <f>+SUM(H120:H122)</f>
        <v>5343</v>
      </c>
      <c r="I119" s="9">
        <f>+SUM(I120:I122)</f>
        <v>5955</v>
      </c>
    </row>
    <row r="120" spans="1:9" x14ac:dyDescent="0.25">
      <c r="A120" s="11" t="s">
        <v>115</v>
      </c>
      <c r="B120" s="3">
        <v>0</v>
      </c>
      <c r="C120" s="3">
        <v>0</v>
      </c>
      <c r="D120">
        <v>3285</v>
      </c>
      <c r="E120">
        <v>3575</v>
      </c>
      <c r="F120">
        <v>3622</v>
      </c>
      <c r="G120">
        <v>3449</v>
      </c>
      <c r="H120" s="8">
        <v>3659</v>
      </c>
      <c r="I120" s="8">
        <v>4111</v>
      </c>
    </row>
    <row r="121" spans="1:9" x14ac:dyDescent="0.25">
      <c r="A121" s="11" t="s">
        <v>116</v>
      </c>
      <c r="B121" s="3">
        <v>0</v>
      </c>
      <c r="C121" s="3">
        <v>0</v>
      </c>
      <c r="D121">
        <v>1185</v>
      </c>
      <c r="E121">
        <v>1347</v>
      </c>
      <c r="F121">
        <v>1395</v>
      </c>
      <c r="G121">
        <v>1365</v>
      </c>
      <c r="H121" s="8">
        <v>1494</v>
      </c>
      <c r="I121" s="8">
        <v>1610</v>
      </c>
    </row>
    <row r="122" spans="1:9" x14ac:dyDescent="0.25">
      <c r="A122" s="11" t="s">
        <v>117</v>
      </c>
      <c r="B122" s="3">
        <v>0</v>
      </c>
      <c r="C122" s="3">
        <v>0</v>
      </c>
      <c r="D122">
        <v>267</v>
      </c>
      <c r="E122">
        <v>244</v>
      </c>
      <c r="F122">
        <v>237</v>
      </c>
      <c r="G122">
        <v>214</v>
      </c>
      <c r="H122">
        <v>190</v>
      </c>
      <c r="I122">
        <v>234</v>
      </c>
    </row>
    <row r="123" spans="1:9" x14ac:dyDescent="0.25">
      <c r="A123" s="10" t="s">
        <v>109</v>
      </c>
      <c r="B123" s="3">
        <v>115</v>
      </c>
      <c r="C123" s="3">
        <v>73</v>
      </c>
      <c r="D123" s="3">
        <v>73</v>
      </c>
      <c r="E123" s="3">
        <v>88</v>
      </c>
      <c r="F123" s="3">
        <v>42</v>
      </c>
      <c r="G123" s="3">
        <v>30</v>
      </c>
      <c r="H123" s="3">
        <v>25</v>
      </c>
      <c r="I123" s="3">
        <v>102</v>
      </c>
    </row>
    <row r="124" spans="1:9" x14ac:dyDescent="0.25">
      <c r="A124" s="4" t="s">
        <v>105</v>
      </c>
      <c r="B124" s="5">
        <f>+B107+B111+B115+B119+B123</f>
        <v>28701</v>
      </c>
      <c r="C124" s="5">
        <f t="shared" ref="B124:I124" si="19">+C107+C111+C115+C119+C123</f>
        <v>30507</v>
      </c>
      <c r="D124" s="5">
        <f t="shared" si="19"/>
        <v>32233</v>
      </c>
      <c r="E124" s="5">
        <f t="shared" si="19"/>
        <v>34485</v>
      </c>
      <c r="F124" s="5">
        <f t="shared" si="19"/>
        <v>37218</v>
      </c>
      <c r="G124" s="5">
        <f t="shared" si="19"/>
        <v>35568</v>
      </c>
      <c r="H124" s="5">
        <f t="shared" si="19"/>
        <v>42293</v>
      </c>
      <c r="I124" s="5">
        <f t="shared" si="19"/>
        <v>44436</v>
      </c>
    </row>
    <row r="125" spans="1:9" x14ac:dyDescent="0.25">
      <c r="A125" s="2" t="s">
        <v>106</v>
      </c>
      <c r="B125" s="3">
        <v>1982</v>
      </c>
      <c r="C125" s="3">
        <v>1955</v>
      </c>
      <c r="D125" s="3">
        <v>2042</v>
      </c>
      <c r="E125" s="3">
        <f t="shared" ref="B125:H125" si="20">+SUM(E126:E129)</f>
        <v>1886</v>
      </c>
      <c r="F125" s="3">
        <f t="shared" si="20"/>
        <v>1906</v>
      </c>
      <c r="G125" s="3">
        <f>+SUM(G126:G129)</f>
        <v>1846</v>
      </c>
      <c r="H125" s="3">
        <f>+SUM(H126:H129)</f>
        <v>2205</v>
      </c>
      <c r="I125" s="3">
        <f>+SUM(I126:I129)</f>
        <v>2346</v>
      </c>
    </row>
    <row r="126" spans="1:9" x14ac:dyDescent="0.25">
      <c r="A126" s="11" t="s">
        <v>115</v>
      </c>
      <c r="B126" s="3">
        <v>0</v>
      </c>
      <c r="C126" s="3">
        <v>0</v>
      </c>
      <c r="D126" s="3">
        <v>0</v>
      </c>
      <c r="E126" s="3">
        <v>1611</v>
      </c>
      <c r="F126" s="3">
        <v>1658</v>
      </c>
      <c r="G126" s="3">
        <v>1642</v>
      </c>
      <c r="H126" s="3">
        <v>1986</v>
      </c>
      <c r="I126" s="3">
        <v>2094</v>
      </c>
    </row>
    <row r="127" spans="1:9" x14ac:dyDescent="0.25">
      <c r="A127" s="11" t="s">
        <v>116</v>
      </c>
      <c r="B127" s="3">
        <v>0</v>
      </c>
      <c r="C127" s="3">
        <v>0</v>
      </c>
      <c r="D127" s="3">
        <v>0</v>
      </c>
      <c r="E127" s="3">
        <v>144</v>
      </c>
      <c r="F127" s="3">
        <v>118</v>
      </c>
      <c r="G127" s="3">
        <v>89</v>
      </c>
      <c r="H127" s="3">
        <v>104</v>
      </c>
      <c r="I127" s="3">
        <v>103</v>
      </c>
    </row>
    <row r="128" spans="1:9" x14ac:dyDescent="0.25">
      <c r="A128" s="11" t="s">
        <v>117</v>
      </c>
      <c r="B128" s="3">
        <v>0</v>
      </c>
      <c r="C128" s="3">
        <v>0</v>
      </c>
      <c r="D128" s="3">
        <v>0</v>
      </c>
      <c r="E128" s="3">
        <v>28</v>
      </c>
      <c r="F128" s="3">
        <v>24</v>
      </c>
      <c r="G128" s="3">
        <v>25</v>
      </c>
      <c r="H128" s="3">
        <v>29</v>
      </c>
      <c r="I128" s="3">
        <v>26</v>
      </c>
    </row>
    <row r="129" spans="1:9" x14ac:dyDescent="0.25">
      <c r="A129" s="11" t="s">
        <v>130</v>
      </c>
      <c r="B129" s="3">
        <v>0</v>
      </c>
      <c r="C129" s="3">
        <v>0</v>
      </c>
      <c r="D129" s="3">
        <v>0</v>
      </c>
      <c r="E129" s="3">
        <v>103</v>
      </c>
      <c r="F129" s="3">
        <v>106</v>
      </c>
      <c r="G129" s="3">
        <v>90</v>
      </c>
      <c r="H129" s="3">
        <v>86</v>
      </c>
      <c r="I129" s="3">
        <v>123</v>
      </c>
    </row>
    <row r="130" spans="1:9" x14ac:dyDescent="0.25">
      <c r="A130" s="2" t="s">
        <v>110</v>
      </c>
      <c r="B130" s="3">
        <v>-82</v>
      </c>
      <c r="C130" s="3">
        <v>-86</v>
      </c>
      <c r="D130" s="3">
        <v>75</v>
      </c>
      <c r="E130" s="3">
        <v>26</v>
      </c>
      <c r="F130" s="3">
        <v>-7</v>
      </c>
      <c r="G130" s="3">
        <v>-11</v>
      </c>
      <c r="H130" s="3">
        <v>40</v>
      </c>
      <c r="I130" s="3">
        <v>-72</v>
      </c>
    </row>
    <row r="131" spans="1:9" ht="15.75" thickBot="1" x14ac:dyDescent="0.3">
      <c r="A131" s="6" t="s">
        <v>107</v>
      </c>
      <c r="B131" s="7">
        <f>+B124+B125+B130</f>
        <v>30601</v>
      </c>
      <c r="C131" s="7">
        <f t="shared" ref="B131:H131" si="21">+C124+C125+C130</f>
        <v>32376</v>
      </c>
      <c r="D131" s="7">
        <f>+D124+D125+D130</f>
        <v>34350</v>
      </c>
      <c r="E131" s="7">
        <f t="shared" si="21"/>
        <v>36397</v>
      </c>
      <c r="F131" s="7">
        <f t="shared" si="21"/>
        <v>39117</v>
      </c>
      <c r="G131" s="7">
        <f t="shared" si="21"/>
        <v>37403</v>
      </c>
      <c r="H131" s="7">
        <f>+H124+H125+H130</f>
        <v>44538</v>
      </c>
      <c r="I131" s="7">
        <f>+I124+I125+I130</f>
        <v>46710</v>
      </c>
    </row>
    <row r="132" spans="1:9" ht="15.75" thickTop="1" x14ac:dyDescent="0.25">
      <c r="A132" s="12" t="s">
        <v>113</v>
      </c>
      <c r="B132" s="13">
        <f>+B131-B2</f>
        <v>0</v>
      </c>
      <c r="C132" s="13">
        <f>+C131-C2</f>
        <v>0</v>
      </c>
      <c r="D132" s="13">
        <f t="shared" ref="C132:G132" si="22">+D131-D2</f>
        <v>0</v>
      </c>
      <c r="E132" s="13">
        <f t="shared" si="22"/>
        <v>0</v>
      </c>
      <c r="F132" s="13">
        <f t="shared" si="22"/>
        <v>0</v>
      </c>
      <c r="G132" s="13">
        <f t="shared" si="22"/>
        <v>0</v>
      </c>
      <c r="H132" s="13">
        <f>+H131-H2</f>
        <v>0</v>
      </c>
      <c r="I132" s="13">
        <f>+I131-I2</f>
        <v>0</v>
      </c>
    </row>
    <row r="133" spans="1:9" x14ac:dyDescent="0.25">
      <c r="A133" s="1" t="s">
        <v>112</v>
      </c>
    </row>
    <row r="134" spans="1:9" x14ac:dyDescent="0.25">
      <c r="A134" s="2" t="s">
        <v>102</v>
      </c>
      <c r="B134" s="3">
        <v>3645</v>
      </c>
      <c r="C134" s="3">
        <v>3763</v>
      </c>
      <c r="D134" s="3">
        <v>3875</v>
      </c>
      <c r="E134" s="3">
        <v>3600</v>
      </c>
      <c r="F134" s="3">
        <v>3925</v>
      </c>
      <c r="G134" s="3">
        <v>2899</v>
      </c>
      <c r="H134" s="3">
        <v>5089</v>
      </c>
      <c r="I134" s="3">
        <v>5114</v>
      </c>
    </row>
    <row r="135" spans="1:9" x14ac:dyDescent="0.25">
      <c r="A135" s="2" t="s">
        <v>103</v>
      </c>
      <c r="B135" s="3">
        <f>1275+249+100+818</f>
        <v>2442</v>
      </c>
      <c r="C135" s="3">
        <f>1434+289+892+174</f>
        <v>2789</v>
      </c>
      <c r="D135" s="3">
        <v>1507</v>
      </c>
      <c r="E135" s="3">
        <v>1587</v>
      </c>
      <c r="F135" s="3">
        <v>1995</v>
      </c>
      <c r="G135" s="3">
        <v>1541</v>
      </c>
      <c r="H135" s="3">
        <v>2435</v>
      </c>
      <c r="I135" s="3">
        <v>3293</v>
      </c>
    </row>
    <row r="136" spans="1:9" x14ac:dyDescent="0.25">
      <c r="A136" s="2" t="s">
        <v>104</v>
      </c>
      <c r="B136" s="3">
        <v>993</v>
      </c>
      <c r="C136" s="3">
        <v>1372</v>
      </c>
      <c r="D136" s="3">
        <v>1507</v>
      </c>
      <c r="E136" s="3">
        <v>1807</v>
      </c>
      <c r="F136" s="3">
        <v>2376</v>
      </c>
      <c r="G136" s="3">
        <v>2490</v>
      </c>
      <c r="H136" s="3">
        <v>3243</v>
      </c>
      <c r="I136" s="3">
        <v>2365</v>
      </c>
    </row>
    <row r="137" spans="1:9" x14ac:dyDescent="0.25">
      <c r="A137" s="2" t="s">
        <v>108</v>
      </c>
      <c r="B137" s="3">
        <v>0</v>
      </c>
      <c r="C137" s="3">
        <v>0</v>
      </c>
      <c r="D137" s="3">
        <v>980</v>
      </c>
      <c r="E137" s="3">
        <v>1189</v>
      </c>
      <c r="F137" s="3">
        <v>1323</v>
      </c>
      <c r="G137" s="3">
        <v>1184</v>
      </c>
      <c r="H137" s="3">
        <v>1530</v>
      </c>
      <c r="I137" s="3">
        <v>1896</v>
      </c>
    </row>
    <row r="138" spans="1:9" x14ac:dyDescent="0.25">
      <c r="A138" s="2" t="s">
        <v>109</v>
      </c>
      <c r="B138" s="3">
        <v>-2267</v>
      </c>
      <c r="C138" s="3">
        <v>-2596</v>
      </c>
      <c r="D138" s="3">
        <v>-2677</v>
      </c>
      <c r="E138" s="3">
        <v>-2658</v>
      </c>
      <c r="F138" s="3">
        <v>-3262</v>
      </c>
      <c r="G138" s="3">
        <v>-3468</v>
      </c>
      <c r="H138" s="3">
        <v>-3656</v>
      </c>
      <c r="I138" s="3">
        <v>-4262</v>
      </c>
    </row>
    <row r="139" spans="1:9" x14ac:dyDescent="0.25">
      <c r="A139" s="4" t="s">
        <v>105</v>
      </c>
      <c r="B139" s="5">
        <f t="shared" ref="B139:I139" si="23">+SUM(B134:B138)</f>
        <v>4813</v>
      </c>
      <c r="C139" s="5">
        <f t="shared" si="23"/>
        <v>5328</v>
      </c>
      <c r="D139" s="5">
        <f t="shared" si="23"/>
        <v>5192</v>
      </c>
      <c r="E139" s="5">
        <f t="shared" si="23"/>
        <v>5525</v>
      </c>
      <c r="F139" s="5">
        <f t="shared" si="23"/>
        <v>6357</v>
      </c>
      <c r="G139" s="5">
        <f>+SUM(G134:G138)</f>
        <v>4646</v>
      </c>
      <c r="H139" s="5">
        <f t="shared" si="23"/>
        <v>8641</v>
      </c>
      <c r="I139" s="5">
        <f t="shared" si="23"/>
        <v>8406</v>
      </c>
    </row>
    <row r="140" spans="1:9" x14ac:dyDescent="0.25">
      <c r="A140" s="2" t="s">
        <v>106</v>
      </c>
      <c r="B140" s="3">
        <v>517</v>
      </c>
      <c r="C140" s="3">
        <v>487</v>
      </c>
      <c r="D140" s="3">
        <v>477</v>
      </c>
      <c r="E140" s="3">
        <v>310</v>
      </c>
      <c r="F140" s="3">
        <v>303</v>
      </c>
      <c r="G140" s="3">
        <v>297</v>
      </c>
      <c r="H140" s="3">
        <v>543</v>
      </c>
      <c r="I140" s="3">
        <v>669</v>
      </c>
    </row>
    <row r="141" spans="1:9" x14ac:dyDescent="0.25">
      <c r="A141" s="2" t="s">
        <v>110</v>
      </c>
      <c r="B141" s="3">
        <v>-1097</v>
      </c>
      <c r="C141" s="3">
        <v>-1173</v>
      </c>
      <c r="D141" s="3">
        <v>-724</v>
      </c>
      <c r="E141" s="3">
        <v>-1456</v>
      </c>
      <c r="F141" s="3">
        <v>-1810</v>
      </c>
      <c r="G141" s="3">
        <v>-1967</v>
      </c>
      <c r="H141" s="3">
        <v>-2261</v>
      </c>
      <c r="I141" s="3">
        <v>-2219</v>
      </c>
    </row>
    <row r="142" spans="1:9" ht="15.75" thickBot="1" x14ac:dyDescent="0.3">
      <c r="A142" s="6" t="s">
        <v>114</v>
      </c>
      <c r="B142" s="7">
        <f>+SUM(B139:B141)</f>
        <v>4233</v>
      </c>
      <c r="C142" s="7">
        <f t="shared" ref="C142:H142" si="24">+SUM(C139:C141)</f>
        <v>4642</v>
      </c>
      <c r="D142" s="7">
        <f t="shared" si="24"/>
        <v>4945</v>
      </c>
      <c r="E142" s="7">
        <f t="shared" si="24"/>
        <v>4379</v>
      </c>
      <c r="F142" s="7">
        <f t="shared" si="24"/>
        <v>4850</v>
      </c>
      <c r="G142" s="7">
        <f t="shared" si="24"/>
        <v>2976</v>
      </c>
      <c r="H142" s="7">
        <f t="shared" si="24"/>
        <v>6923</v>
      </c>
      <c r="I142" s="7">
        <f>+SUM(I139:I141)</f>
        <v>6856</v>
      </c>
    </row>
    <row r="143" spans="1:9" ht="15.75" thickTop="1" x14ac:dyDescent="0.25">
      <c r="A143" s="12" t="s">
        <v>113</v>
      </c>
      <c r="B143" s="13">
        <f t="shared" ref="B143:H143" si="25">+B142-B10-B8</f>
        <v>0</v>
      </c>
      <c r="C143" s="13">
        <f t="shared" si="25"/>
        <v>0</v>
      </c>
      <c r="D143" s="13">
        <f t="shared" si="25"/>
        <v>0</v>
      </c>
      <c r="E143" s="13">
        <f t="shared" si="25"/>
        <v>0</v>
      </c>
      <c r="F143" s="13">
        <f t="shared" si="25"/>
        <v>0</v>
      </c>
      <c r="G143" s="13">
        <f t="shared" si="25"/>
        <v>0</v>
      </c>
      <c r="H143" s="13">
        <f t="shared" si="25"/>
        <v>0</v>
      </c>
      <c r="I143" s="13">
        <f>+I142-I10-I8</f>
        <v>0</v>
      </c>
    </row>
    <row r="144" spans="1:9" s="12" customFormat="1" x14ac:dyDescent="0.25">
      <c r="A144" s="1" t="s">
        <v>120</v>
      </c>
      <c r="B144"/>
      <c r="C144"/>
      <c r="D144"/>
      <c r="E144"/>
      <c r="F144"/>
      <c r="G144"/>
      <c r="H144"/>
      <c r="I144"/>
    </row>
    <row r="145" spans="1:9" x14ac:dyDescent="0.25">
      <c r="A145" s="2" t="s">
        <v>102</v>
      </c>
      <c r="B145" s="3">
        <v>632</v>
      </c>
      <c r="C145" s="3">
        <v>742</v>
      </c>
      <c r="D145" s="3">
        <v>819</v>
      </c>
      <c r="E145" s="3">
        <v>848</v>
      </c>
      <c r="F145" s="3">
        <v>814</v>
      </c>
      <c r="G145" s="3">
        <v>645</v>
      </c>
      <c r="H145" s="3">
        <v>617</v>
      </c>
      <c r="I145" s="3">
        <v>639</v>
      </c>
    </row>
    <row r="146" spans="1:9" x14ac:dyDescent="0.25">
      <c r="A146" s="2" t="s">
        <v>103</v>
      </c>
      <c r="B146" s="3">
        <f>451+47+205+103</f>
        <v>806</v>
      </c>
      <c r="C146" s="3">
        <f>589+50+223+109</f>
        <v>971</v>
      </c>
      <c r="D146" s="3">
        <f>658+48+223+120</f>
        <v>1049</v>
      </c>
      <c r="E146" s="3">
        <v>849</v>
      </c>
      <c r="F146" s="3">
        <v>929</v>
      </c>
      <c r="G146" s="3">
        <v>885</v>
      </c>
      <c r="H146" s="3">
        <v>982</v>
      </c>
      <c r="I146" s="3">
        <v>920</v>
      </c>
    </row>
    <row r="147" spans="1:9" x14ac:dyDescent="0.25">
      <c r="A147" s="2" t="s">
        <v>104</v>
      </c>
      <c r="B147" s="3">
        <v>254</v>
      </c>
      <c r="C147" s="3">
        <v>234</v>
      </c>
      <c r="D147" s="3">
        <v>225</v>
      </c>
      <c r="E147" s="3">
        <v>256</v>
      </c>
      <c r="F147" s="3">
        <v>237</v>
      </c>
      <c r="G147" s="3">
        <v>214</v>
      </c>
      <c r="H147" s="3">
        <v>288</v>
      </c>
      <c r="I147" s="3">
        <v>303</v>
      </c>
    </row>
    <row r="148" spans="1:9" x14ac:dyDescent="0.25">
      <c r="A148" s="2" t="s">
        <v>121</v>
      </c>
      <c r="B148" s="3">
        <v>0</v>
      </c>
      <c r="C148" s="3">
        <v>0</v>
      </c>
      <c r="D148" s="3">
        <v>0</v>
      </c>
      <c r="E148" s="3">
        <v>339</v>
      </c>
      <c r="F148" s="3">
        <v>326</v>
      </c>
      <c r="G148" s="3">
        <v>296</v>
      </c>
      <c r="H148" s="3">
        <v>304</v>
      </c>
      <c r="I148" s="3">
        <v>274</v>
      </c>
    </row>
    <row r="149" spans="1:9" x14ac:dyDescent="0.25">
      <c r="A149" s="2" t="s">
        <v>109</v>
      </c>
      <c r="B149" s="3">
        <v>484</v>
      </c>
      <c r="C149" s="3">
        <v>511</v>
      </c>
      <c r="D149" s="3">
        <v>533</v>
      </c>
      <c r="E149" s="3">
        <v>597</v>
      </c>
      <c r="F149" s="3">
        <v>665</v>
      </c>
      <c r="G149" s="3">
        <v>830</v>
      </c>
      <c r="H149" s="3">
        <v>780</v>
      </c>
      <c r="I149" s="3">
        <v>789</v>
      </c>
    </row>
    <row r="150" spans="1:9" x14ac:dyDescent="0.25">
      <c r="A150" s="4" t="s">
        <v>122</v>
      </c>
      <c r="B150" s="5">
        <f t="shared" ref="B150:I150" si="26">+SUM(B145:B149)</f>
        <v>2176</v>
      </c>
      <c r="C150" s="5">
        <f t="shared" si="26"/>
        <v>2458</v>
      </c>
      <c r="D150" s="5">
        <f t="shared" si="26"/>
        <v>2626</v>
      </c>
      <c r="E150" s="5">
        <f t="shared" si="26"/>
        <v>2889</v>
      </c>
      <c r="F150" s="5">
        <f t="shared" si="26"/>
        <v>2971</v>
      </c>
      <c r="G150" s="5">
        <f t="shared" si="26"/>
        <v>2870</v>
      </c>
      <c r="H150" s="5">
        <f t="shared" si="26"/>
        <v>2971</v>
      </c>
      <c r="I150" s="5">
        <f t="shared" si="26"/>
        <v>2925</v>
      </c>
    </row>
    <row r="151" spans="1:9" x14ac:dyDescent="0.25">
      <c r="A151" s="2" t="s">
        <v>106</v>
      </c>
      <c r="B151" s="3">
        <v>122</v>
      </c>
      <c r="C151" s="3">
        <v>125</v>
      </c>
      <c r="D151" s="3">
        <v>125</v>
      </c>
      <c r="E151" s="3">
        <v>115</v>
      </c>
      <c r="F151" s="3">
        <v>100</v>
      </c>
      <c r="G151" s="3">
        <v>80</v>
      </c>
      <c r="H151" s="3">
        <v>63</v>
      </c>
      <c r="I151" s="3">
        <v>49</v>
      </c>
    </row>
    <row r="152" spans="1:9" x14ac:dyDescent="0.25">
      <c r="A152" s="2" t="s">
        <v>110</v>
      </c>
      <c r="B152" s="3">
        <v>713</v>
      </c>
      <c r="C152" s="3">
        <v>937</v>
      </c>
      <c r="D152" s="3">
        <v>1238</v>
      </c>
      <c r="E152" s="3">
        <v>1450</v>
      </c>
      <c r="F152" s="3">
        <v>1673</v>
      </c>
      <c r="G152" s="3">
        <v>1916</v>
      </c>
      <c r="H152" s="3">
        <v>1870</v>
      </c>
      <c r="I152" s="3">
        <v>1817</v>
      </c>
    </row>
    <row r="153" spans="1:9" ht="15.75" thickBot="1" x14ac:dyDescent="0.3">
      <c r="A153" s="6" t="s">
        <v>123</v>
      </c>
      <c r="B153" s="7">
        <f t="shared" ref="B153:H153" si="27">+SUM(B150:B152)</f>
        <v>3011</v>
      </c>
      <c r="C153" s="7">
        <f t="shared" si="27"/>
        <v>3520</v>
      </c>
      <c r="D153" s="7">
        <f t="shared" si="27"/>
        <v>3989</v>
      </c>
      <c r="E153" s="7">
        <f t="shared" si="27"/>
        <v>4454</v>
      </c>
      <c r="F153" s="7">
        <f t="shared" si="27"/>
        <v>4744</v>
      </c>
      <c r="G153" s="7">
        <f t="shared" si="27"/>
        <v>4866</v>
      </c>
      <c r="H153" s="7">
        <f t="shared" si="27"/>
        <v>4904</v>
      </c>
      <c r="I153" s="7">
        <f>+SUM(I150:I152)</f>
        <v>4791</v>
      </c>
    </row>
    <row r="154" spans="1:9" ht="15.75" thickTop="1" x14ac:dyDescent="0.25">
      <c r="A154" s="12" t="s">
        <v>113</v>
      </c>
      <c r="B154" s="13">
        <f t="shared" ref="B154:H154" si="28">+B153-B31</f>
        <v>0</v>
      </c>
      <c r="C154" s="13">
        <f t="shared" si="28"/>
        <v>0</v>
      </c>
      <c r="D154" s="13">
        <f t="shared" si="28"/>
        <v>0</v>
      </c>
      <c r="E154" s="13">
        <f t="shared" si="28"/>
        <v>0</v>
      </c>
      <c r="F154" s="13">
        <f t="shared" si="28"/>
        <v>0</v>
      </c>
      <c r="G154" s="13">
        <f t="shared" si="28"/>
        <v>0</v>
      </c>
      <c r="H154" s="13">
        <f t="shared" si="28"/>
        <v>0</v>
      </c>
      <c r="I154" s="13">
        <f>+I153-I31</f>
        <v>0</v>
      </c>
    </row>
    <row r="155" spans="1:9" x14ac:dyDescent="0.25">
      <c r="A155" s="1" t="s">
        <v>124</v>
      </c>
    </row>
    <row r="156" spans="1:9" x14ac:dyDescent="0.25">
      <c r="A156" s="2" t="s">
        <v>102</v>
      </c>
      <c r="B156" s="3">
        <v>208</v>
      </c>
      <c r="C156" s="3">
        <v>242</v>
      </c>
      <c r="D156" s="3">
        <v>223</v>
      </c>
      <c r="E156" s="3">
        <v>196</v>
      </c>
      <c r="F156" s="3">
        <v>117</v>
      </c>
      <c r="G156" s="3">
        <v>110</v>
      </c>
      <c r="H156" s="3">
        <v>98</v>
      </c>
      <c r="I156" s="3">
        <v>146</v>
      </c>
    </row>
    <row r="157" spans="1:9" x14ac:dyDescent="0.25">
      <c r="A157" s="2" t="s">
        <v>103</v>
      </c>
      <c r="B157" s="3">
        <f>216+20+15+37</f>
        <v>288</v>
      </c>
      <c r="C157" s="3">
        <f>215+17+13+51</f>
        <v>296</v>
      </c>
      <c r="D157" s="3">
        <f>162+10+21+39</f>
        <v>232</v>
      </c>
      <c r="E157" s="3">
        <v>240</v>
      </c>
      <c r="F157" s="3">
        <v>233</v>
      </c>
      <c r="G157" s="3">
        <v>139</v>
      </c>
      <c r="H157" s="3">
        <v>153</v>
      </c>
      <c r="I157" s="3">
        <v>197</v>
      </c>
    </row>
    <row r="158" spans="1:9" x14ac:dyDescent="0.25">
      <c r="A158" s="2" t="s">
        <v>104</v>
      </c>
      <c r="B158" s="3">
        <v>69</v>
      </c>
      <c r="C158" s="3">
        <v>44</v>
      </c>
      <c r="D158" s="3">
        <v>51</v>
      </c>
      <c r="E158" s="3">
        <v>76</v>
      </c>
      <c r="F158" s="3">
        <v>49</v>
      </c>
      <c r="G158" s="3">
        <v>28</v>
      </c>
      <c r="H158" s="3">
        <v>94</v>
      </c>
      <c r="I158" s="3">
        <v>78</v>
      </c>
    </row>
    <row r="159" spans="1:9" s="12" customFormat="1" x14ac:dyDescent="0.25">
      <c r="A159" s="2" t="s">
        <v>121</v>
      </c>
      <c r="B159" s="3">
        <v>0</v>
      </c>
      <c r="C159" s="3">
        <v>0</v>
      </c>
      <c r="D159" s="3">
        <v>0</v>
      </c>
      <c r="E159" s="3">
        <v>49</v>
      </c>
      <c r="F159" s="3">
        <v>47</v>
      </c>
      <c r="G159" s="3">
        <v>41</v>
      </c>
      <c r="H159" s="3">
        <v>54</v>
      </c>
      <c r="I159" s="3">
        <v>56</v>
      </c>
    </row>
    <row r="160" spans="1:9" x14ac:dyDescent="0.25">
      <c r="A160" s="2" t="s">
        <v>109</v>
      </c>
      <c r="B160" s="3">
        <v>225</v>
      </c>
      <c r="C160" s="3">
        <v>258</v>
      </c>
      <c r="D160" s="3">
        <v>278</v>
      </c>
      <c r="E160" s="3">
        <v>286</v>
      </c>
      <c r="F160" s="3">
        <v>278</v>
      </c>
      <c r="G160" s="3">
        <v>438</v>
      </c>
      <c r="H160" s="3">
        <v>278</v>
      </c>
      <c r="I160" s="3">
        <v>222</v>
      </c>
    </row>
    <row r="161" spans="1:9" x14ac:dyDescent="0.25">
      <c r="A161" s="4" t="s">
        <v>122</v>
      </c>
      <c r="B161" s="5">
        <f t="shared" ref="B161:I161" si="29">+SUM(B156:B160)</f>
        <v>790</v>
      </c>
      <c r="C161" s="5">
        <f t="shared" si="29"/>
        <v>840</v>
      </c>
      <c r="D161" s="5">
        <f t="shared" si="29"/>
        <v>784</v>
      </c>
      <c r="E161" s="5">
        <f t="shared" si="29"/>
        <v>847</v>
      </c>
      <c r="F161" s="5">
        <v>18</v>
      </c>
      <c r="G161" s="5">
        <f t="shared" si="29"/>
        <v>756</v>
      </c>
      <c r="H161" s="5">
        <f t="shared" si="29"/>
        <v>677</v>
      </c>
      <c r="I161" s="5">
        <f t="shared" si="29"/>
        <v>699</v>
      </c>
    </row>
    <row r="162" spans="1:9" x14ac:dyDescent="0.25">
      <c r="A162" s="2" t="s">
        <v>106</v>
      </c>
      <c r="B162" s="3">
        <v>69</v>
      </c>
      <c r="C162" s="3">
        <v>39</v>
      </c>
      <c r="D162" s="3">
        <v>30</v>
      </c>
      <c r="E162" s="3">
        <v>22</v>
      </c>
      <c r="F162" s="3">
        <v>333</v>
      </c>
      <c r="G162" s="3">
        <v>12</v>
      </c>
      <c r="H162" s="3">
        <v>7</v>
      </c>
      <c r="I162" s="3">
        <v>9</v>
      </c>
    </row>
    <row r="163" spans="1:9" x14ac:dyDescent="0.25">
      <c r="A163" s="2" t="s">
        <v>110</v>
      </c>
      <c r="B163" s="3">
        <f>-(SUM(B161:B162)+B81)</f>
        <v>104</v>
      </c>
      <c r="C163" s="3">
        <f>-(SUM(C161:C162)+C81)</f>
        <v>264</v>
      </c>
      <c r="D163" s="3">
        <f t="shared" ref="B163:H163" si="30">-(SUM(D161:D162)+D81)</f>
        <v>291</v>
      </c>
      <c r="E163" s="3">
        <f t="shared" si="30"/>
        <v>159</v>
      </c>
      <c r="F163" s="3">
        <f t="shared" si="30"/>
        <v>768</v>
      </c>
      <c r="G163" s="3">
        <f t="shared" si="30"/>
        <v>318</v>
      </c>
      <c r="H163" s="3">
        <f t="shared" si="30"/>
        <v>11</v>
      </c>
      <c r="I163" s="3">
        <f>-(SUM(I161:I162)+I81)</f>
        <v>50</v>
      </c>
    </row>
    <row r="164" spans="1:9" ht="15.75" thickBot="1" x14ac:dyDescent="0.3">
      <c r="A164" s="6" t="s">
        <v>125</v>
      </c>
      <c r="B164" s="7">
        <f>+SUM(B161:B163)</f>
        <v>963</v>
      </c>
      <c r="C164" s="7">
        <f t="shared" ref="B164:H164" si="31">+SUM(C161:C163)</f>
        <v>1143</v>
      </c>
      <c r="D164" s="7">
        <f>+SUM(D161:D163)</f>
        <v>1105</v>
      </c>
      <c r="E164" s="7">
        <f>+SUM(E161:E163)</f>
        <v>1028</v>
      </c>
      <c r="F164" s="7">
        <f t="shared" si="31"/>
        <v>1119</v>
      </c>
      <c r="G164" s="7">
        <f t="shared" si="31"/>
        <v>1086</v>
      </c>
      <c r="H164" s="7">
        <f t="shared" si="31"/>
        <v>695</v>
      </c>
      <c r="I164" s="7">
        <f>+SUM(I161:I163)</f>
        <v>758</v>
      </c>
    </row>
    <row r="165" spans="1:9" ht="15.75" thickTop="1" x14ac:dyDescent="0.25">
      <c r="A165" s="12" t="s">
        <v>113</v>
      </c>
      <c r="B165" s="13">
        <f>+B164+B81</f>
        <v>0</v>
      </c>
      <c r="C165" s="13">
        <f t="shared" ref="B165:H165" si="32">+C164+C81</f>
        <v>0</v>
      </c>
      <c r="D165" s="13">
        <f t="shared" si="32"/>
        <v>0</v>
      </c>
      <c r="E165" s="13">
        <f t="shared" si="32"/>
        <v>0</v>
      </c>
      <c r="F165" s="13">
        <f t="shared" si="32"/>
        <v>0</v>
      </c>
      <c r="G165" s="13">
        <f t="shared" si="32"/>
        <v>0</v>
      </c>
      <c r="H165" s="13">
        <f t="shared" si="32"/>
        <v>0</v>
      </c>
      <c r="I165" s="13">
        <f>+I164+I81</f>
        <v>0</v>
      </c>
    </row>
    <row r="166" spans="1:9" x14ac:dyDescent="0.25">
      <c r="A166" s="1" t="s">
        <v>126</v>
      </c>
    </row>
    <row r="167" spans="1:9" x14ac:dyDescent="0.25">
      <c r="A167" s="2" t="s">
        <v>102</v>
      </c>
      <c r="B167" s="3">
        <v>121</v>
      </c>
      <c r="C167" s="3">
        <v>133</v>
      </c>
      <c r="D167" s="3">
        <v>140</v>
      </c>
      <c r="E167" s="3">
        <v>160</v>
      </c>
      <c r="F167" s="3">
        <v>149</v>
      </c>
      <c r="G167" s="3">
        <v>148</v>
      </c>
      <c r="H167" s="3">
        <v>130</v>
      </c>
      <c r="I167" s="3">
        <v>124</v>
      </c>
    </row>
    <row r="168" spans="1:9" x14ac:dyDescent="0.25">
      <c r="A168" s="2" t="s">
        <v>103</v>
      </c>
      <c r="B168" s="3">
        <f>75+12+22+27</f>
        <v>136</v>
      </c>
      <c r="C168" s="3">
        <f>72+12+18+25</f>
        <v>127</v>
      </c>
      <c r="D168" s="3">
        <f>91+13+18+38</f>
        <v>160</v>
      </c>
      <c r="E168" s="3">
        <v>116</v>
      </c>
      <c r="F168" s="3">
        <v>111</v>
      </c>
      <c r="G168" s="3">
        <v>132</v>
      </c>
      <c r="H168" s="3">
        <v>136</v>
      </c>
      <c r="I168" s="3">
        <v>134</v>
      </c>
    </row>
    <row r="169" spans="1:9" x14ac:dyDescent="0.25">
      <c r="A169" s="2" t="s">
        <v>104</v>
      </c>
      <c r="B169" s="3">
        <v>46</v>
      </c>
      <c r="C169" s="3">
        <v>48</v>
      </c>
      <c r="D169" s="3">
        <v>54</v>
      </c>
      <c r="E169" s="3">
        <v>56</v>
      </c>
      <c r="F169" s="3">
        <v>50</v>
      </c>
      <c r="G169" s="3">
        <v>44</v>
      </c>
      <c r="H169" s="3">
        <v>46</v>
      </c>
      <c r="I169" s="3">
        <v>41</v>
      </c>
    </row>
    <row r="170" spans="1:9" x14ac:dyDescent="0.25">
      <c r="A170" s="2" t="s">
        <v>108</v>
      </c>
      <c r="B170" s="3">
        <v>0</v>
      </c>
      <c r="C170" s="3">
        <v>0</v>
      </c>
      <c r="D170" s="3">
        <v>0</v>
      </c>
      <c r="E170" s="3">
        <v>55</v>
      </c>
      <c r="F170" s="3">
        <v>53</v>
      </c>
      <c r="G170" s="3">
        <v>46</v>
      </c>
      <c r="H170" s="3">
        <v>43</v>
      </c>
      <c r="I170" s="3">
        <v>42</v>
      </c>
    </row>
    <row r="171" spans="1:9" x14ac:dyDescent="0.25">
      <c r="A171" s="2" t="s">
        <v>109</v>
      </c>
      <c r="B171" s="3">
        <v>210</v>
      </c>
      <c r="C171" s="3">
        <v>230</v>
      </c>
      <c r="D171" s="3">
        <v>233</v>
      </c>
      <c r="E171" s="3">
        <v>217</v>
      </c>
      <c r="F171" s="3">
        <v>195</v>
      </c>
      <c r="G171" s="3">
        <v>214</v>
      </c>
      <c r="H171" s="3">
        <v>222</v>
      </c>
      <c r="I171" s="3">
        <v>220</v>
      </c>
    </row>
    <row r="172" spans="1:9" x14ac:dyDescent="0.25">
      <c r="A172" s="4" t="s">
        <v>122</v>
      </c>
      <c r="B172" s="5">
        <f t="shared" ref="B172:I172" si="33">+SUM(B167:B171)</f>
        <v>513</v>
      </c>
      <c r="C172" s="5">
        <f t="shared" si="33"/>
        <v>538</v>
      </c>
      <c r="D172" s="5">
        <f t="shared" si="33"/>
        <v>587</v>
      </c>
      <c r="E172" s="5">
        <f t="shared" si="33"/>
        <v>604</v>
      </c>
      <c r="F172" s="5">
        <f t="shared" si="33"/>
        <v>558</v>
      </c>
      <c r="G172" s="5">
        <f t="shared" si="33"/>
        <v>584</v>
      </c>
      <c r="H172" s="5">
        <f t="shared" si="33"/>
        <v>577</v>
      </c>
      <c r="I172" s="5">
        <f t="shared" si="33"/>
        <v>561</v>
      </c>
    </row>
    <row r="173" spans="1:9" x14ac:dyDescent="0.25">
      <c r="A173" s="2" t="s">
        <v>106</v>
      </c>
      <c r="B173" s="3">
        <v>18</v>
      </c>
      <c r="C173" s="3">
        <v>27</v>
      </c>
      <c r="D173" s="3">
        <v>28</v>
      </c>
      <c r="E173" s="3">
        <v>33</v>
      </c>
      <c r="F173" s="3">
        <v>31</v>
      </c>
      <c r="G173" s="3">
        <v>25</v>
      </c>
      <c r="H173" s="3">
        <v>26</v>
      </c>
      <c r="I173" s="3">
        <v>22</v>
      </c>
    </row>
    <row r="174" spans="1:9" x14ac:dyDescent="0.25">
      <c r="A174" s="2" t="s">
        <v>110</v>
      </c>
      <c r="B174" s="3">
        <v>75</v>
      </c>
      <c r="C174" s="3">
        <v>84</v>
      </c>
      <c r="D174" s="3">
        <v>91</v>
      </c>
      <c r="E174" s="3">
        <v>110</v>
      </c>
      <c r="F174" s="3">
        <v>116</v>
      </c>
      <c r="G174" s="3">
        <v>112</v>
      </c>
      <c r="H174" s="3">
        <v>141</v>
      </c>
      <c r="I174" s="3">
        <v>134</v>
      </c>
    </row>
    <row r="175" spans="1:9" ht="15.75" thickBot="1" x14ac:dyDescent="0.3">
      <c r="A175" s="6" t="s">
        <v>127</v>
      </c>
      <c r="B175" s="7">
        <f t="shared" ref="B175:H175" si="34">+SUM(B172:B174)</f>
        <v>606</v>
      </c>
      <c r="C175" s="7">
        <f t="shared" si="34"/>
        <v>649</v>
      </c>
      <c r="D175" s="7">
        <f t="shared" si="34"/>
        <v>706</v>
      </c>
      <c r="E175" s="7">
        <f t="shared" si="34"/>
        <v>747</v>
      </c>
      <c r="F175" s="7">
        <f t="shared" si="34"/>
        <v>705</v>
      </c>
      <c r="G175" s="7">
        <f t="shared" si="34"/>
        <v>721</v>
      </c>
      <c r="H175" s="7">
        <f t="shared" si="34"/>
        <v>744</v>
      </c>
      <c r="I175" s="7">
        <f>+SUM(I172:I174)</f>
        <v>717</v>
      </c>
    </row>
    <row r="176" spans="1:9" ht="15.75" thickTop="1" x14ac:dyDescent="0.25">
      <c r="A176" s="12" t="s">
        <v>113</v>
      </c>
      <c r="B176" s="13">
        <f t="shared" ref="B176:H176" si="35">+B175-B66</f>
        <v>0</v>
      </c>
      <c r="C176" s="13">
        <f t="shared" si="35"/>
        <v>0</v>
      </c>
      <c r="D176" s="13">
        <f t="shared" si="35"/>
        <v>0</v>
      </c>
      <c r="E176" s="13">
        <f t="shared" si="35"/>
        <v>0</v>
      </c>
      <c r="F176" s="13">
        <f t="shared" si="35"/>
        <v>0</v>
      </c>
      <c r="G176" s="13">
        <f t="shared" si="35"/>
        <v>0</v>
      </c>
      <c r="H176" s="13">
        <f t="shared" si="35"/>
        <v>0</v>
      </c>
      <c r="I176" s="13">
        <f>+I175-I66</f>
        <v>0</v>
      </c>
    </row>
    <row r="177" spans="1:9" x14ac:dyDescent="0.25">
      <c r="A177" s="14" t="s">
        <v>128</v>
      </c>
      <c r="B177" s="14"/>
      <c r="C177" s="14"/>
      <c r="D177" s="14"/>
      <c r="E177" s="14"/>
      <c r="F177" s="14"/>
      <c r="G177" s="14"/>
      <c r="H177" s="14"/>
      <c r="I177" s="14"/>
    </row>
    <row r="178" spans="1:9" x14ac:dyDescent="0.25">
      <c r="A178" s="29" t="s">
        <v>129</v>
      </c>
      <c r="D178" t="s">
        <v>131</v>
      </c>
    </row>
    <row r="179" spans="1:9" x14ac:dyDescent="0.25">
      <c r="A179" s="31" t="s">
        <v>102</v>
      </c>
      <c r="B179" s="32">
        <v>0.12</v>
      </c>
      <c r="C179" s="32">
        <v>0.08</v>
      </c>
      <c r="D179" s="32">
        <v>0.03</v>
      </c>
      <c r="E179" s="32">
        <v>-0.02</v>
      </c>
      <c r="F179" s="32">
        <v>7.0000000000000007E-2</v>
      </c>
      <c r="G179" s="32">
        <v>-0.09</v>
      </c>
      <c r="H179" s="32">
        <v>0.19</v>
      </c>
      <c r="I179" s="32">
        <v>7.0000000000000007E-2</v>
      </c>
    </row>
    <row r="180" spans="1:9" x14ac:dyDescent="0.25">
      <c r="A180" s="33" t="s">
        <v>115</v>
      </c>
      <c r="B180" s="34">
        <v>0.14000000000000001</v>
      </c>
      <c r="C180" s="34">
        <v>0.1</v>
      </c>
      <c r="D180" s="34">
        <v>0.04</v>
      </c>
      <c r="E180" s="34">
        <v>-0.04</v>
      </c>
      <c r="F180" s="34">
        <v>0.08</v>
      </c>
      <c r="G180" s="34">
        <v>-7.0000000000000007E-2</v>
      </c>
      <c r="H180" s="34">
        <v>0.25</v>
      </c>
      <c r="I180" s="34">
        <v>0.05</v>
      </c>
    </row>
    <row r="181" spans="1:9" x14ac:dyDescent="0.25">
      <c r="A181" s="33" t="s">
        <v>116</v>
      </c>
      <c r="B181" s="34">
        <v>0.12</v>
      </c>
      <c r="C181" s="34">
        <v>0.08</v>
      </c>
      <c r="D181" s="34">
        <v>0.03</v>
      </c>
      <c r="E181" s="34">
        <v>0.01</v>
      </c>
      <c r="F181" s="34">
        <v>7.0000000000000007E-2</v>
      </c>
      <c r="G181" s="34">
        <v>-0.12</v>
      </c>
      <c r="H181" s="34">
        <v>0.08</v>
      </c>
      <c r="I181" s="34">
        <v>0.09</v>
      </c>
    </row>
    <row r="182" spans="1:9" x14ac:dyDescent="0.25">
      <c r="A182" s="33" t="s">
        <v>117</v>
      </c>
      <c r="B182" s="34">
        <v>-0.05</v>
      </c>
      <c r="C182" s="34">
        <v>-0.13</v>
      </c>
      <c r="D182" s="34">
        <v>-0.1</v>
      </c>
      <c r="E182" s="34">
        <v>-0.08</v>
      </c>
      <c r="F182" s="34">
        <v>0</v>
      </c>
      <c r="G182" s="34">
        <v>-0.14000000000000001</v>
      </c>
      <c r="H182" s="34">
        <v>-0.02</v>
      </c>
      <c r="I182" s="34">
        <v>0.25</v>
      </c>
    </row>
    <row r="183" spans="1:9" x14ac:dyDescent="0.25">
      <c r="A183" s="31" t="s">
        <v>103</v>
      </c>
      <c r="B183" s="32">
        <v>0.53</v>
      </c>
      <c r="C183" s="32">
        <v>0.66</v>
      </c>
      <c r="D183" s="32">
        <v>0.1</v>
      </c>
      <c r="E183" s="32">
        <v>0.09</v>
      </c>
      <c r="F183" s="32">
        <v>0.11</v>
      </c>
      <c r="G183" s="32">
        <v>-0.01</v>
      </c>
      <c r="H183" s="32">
        <v>0.17</v>
      </c>
      <c r="I183" s="32">
        <v>0.12</v>
      </c>
    </row>
    <row r="184" spans="1:9" x14ac:dyDescent="0.25">
      <c r="A184" s="33" t="s">
        <v>115</v>
      </c>
      <c r="B184" s="34">
        <v>0.79</v>
      </c>
      <c r="C184" s="34">
        <v>0.85</v>
      </c>
      <c r="D184" s="34">
        <v>0.08</v>
      </c>
      <c r="E184" s="34">
        <v>0.06</v>
      </c>
      <c r="F184" s="34">
        <v>0.12</v>
      </c>
      <c r="G184" s="34">
        <v>-0.03</v>
      </c>
      <c r="H184" s="34">
        <v>0.13</v>
      </c>
      <c r="I184" s="34">
        <v>0.09</v>
      </c>
    </row>
    <row r="185" spans="1:9" x14ac:dyDescent="0.25">
      <c r="A185" s="33" t="s">
        <v>116</v>
      </c>
      <c r="B185" s="34">
        <v>0.16</v>
      </c>
      <c r="C185" s="34">
        <v>0.41</v>
      </c>
      <c r="D185" s="34">
        <v>0.17</v>
      </c>
      <c r="E185" s="34">
        <v>0.16</v>
      </c>
      <c r="F185" s="34">
        <v>0.09</v>
      </c>
      <c r="G185" s="34">
        <v>0.02</v>
      </c>
      <c r="H185" s="34">
        <v>0.25</v>
      </c>
      <c r="I185" s="34">
        <v>0.16</v>
      </c>
    </row>
    <row r="186" spans="1:9" x14ac:dyDescent="0.25">
      <c r="A186" s="33" t="s">
        <v>117</v>
      </c>
      <c r="B186" s="34">
        <v>0.28000000000000003</v>
      </c>
      <c r="C186" s="34">
        <v>0.28999999999999998</v>
      </c>
      <c r="D186" s="34">
        <v>7.0000000000000007E-2</v>
      </c>
      <c r="E186" s="34">
        <v>0.06</v>
      </c>
      <c r="F186" s="34">
        <v>0.05</v>
      </c>
      <c r="G186" s="34">
        <v>-0.03</v>
      </c>
      <c r="H186" s="34">
        <v>0.19</v>
      </c>
      <c r="I186" s="34">
        <v>0.17</v>
      </c>
    </row>
    <row r="187" spans="1:9" x14ac:dyDescent="0.25">
      <c r="A187" s="31" t="s">
        <v>104</v>
      </c>
      <c r="B187" s="32">
        <v>0.19</v>
      </c>
      <c r="C187" s="32">
        <v>0.27</v>
      </c>
      <c r="D187" s="32">
        <v>0.17</v>
      </c>
      <c r="E187" s="32">
        <v>0.18</v>
      </c>
      <c r="F187" s="32">
        <v>0.24</v>
      </c>
      <c r="G187" s="32">
        <v>0.11</v>
      </c>
      <c r="H187" s="32">
        <v>0.19</v>
      </c>
      <c r="I187" s="32">
        <v>-0.13</v>
      </c>
    </row>
    <row r="188" spans="1:9" x14ac:dyDescent="0.25">
      <c r="A188" s="33" t="s">
        <v>115</v>
      </c>
      <c r="B188" s="34">
        <v>0.28000000000000003</v>
      </c>
      <c r="C188" s="34">
        <v>0.33</v>
      </c>
      <c r="D188" s="34">
        <v>0.18</v>
      </c>
      <c r="E188" s="34">
        <v>0.16</v>
      </c>
      <c r="F188" s="34">
        <v>0.25</v>
      </c>
      <c r="G188" s="34">
        <v>0.12</v>
      </c>
      <c r="H188" s="34">
        <v>0.19</v>
      </c>
      <c r="I188" s="34">
        <v>-0.1</v>
      </c>
    </row>
    <row r="189" spans="1:9" x14ac:dyDescent="0.25">
      <c r="A189" s="33" t="s">
        <v>116</v>
      </c>
      <c r="B189" s="34">
        <v>7.0000000000000007E-2</v>
      </c>
      <c r="C189" s="34">
        <v>0.17</v>
      </c>
      <c r="D189" s="34">
        <v>0.18</v>
      </c>
      <c r="E189" s="34">
        <v>0.23</v>
      </c>
      <c r="F189" s="34">
        <v>0.23</v>
      </c>
      <c r="G189" s="34">
        <v>0.08</v>
      </c>
      <c r="H189" s="34">
        <v>0.19</v>
      </c>
      <c r="I189" s="34">
        <v>-0.21</v>
      </c>
    </row>
    <row r="190" spans="1:9" x14ac:dyDescent="0.25">
      <c r="A190" s="33" t="s">
        <v>117</v>
      </c>
      <c r="B190" s="34">
        <v>0.01</v>
      </c>
      <c r="C190" s="34">
        <v>7.0000000000000007E-2</v>
      </c>
      <c r="D190" s="34">
        <v>0.03</v>
      </c>
      <c r="E190" s="34">
        <v>-0.01</v>
      </c>
      <c r="F190" s="34">
        <v>0.08</v>
      </c>
      <c r="G190" s="34">
        <v>0.11</v>
      </c>
      <c r="H190" s="34">
        <v>0.26</v>
      </c>
      <c r="I190" s="34">
        <v>-0.06</v>
      </c>
    </row>
    <row r="191" spans="1:9" x14ac:dyDescent="0.25">
      <c r="A191" s="31" t="s">
        <v>108</v>
      </c>
      <c r="B191" s="32">
        <v>0</v>
      </c>
      <c r="C191" s="32">
        <v>0</v>
      </c>
      <c r="D191" s="32">
        <v>0.13</v>
      </c>
      <c r="E191" s="32">
        <v>0.1</v>
      </c>
      <c r="F191" s="32">
        <v>0.13</v>
      </c>
      <c r="G191" s="32">
        <v>0.01</v>
      </c>
      <c r="H191" s="32">
        <v>0.08</v>
      </c>
      <c r="I191" s="32">
        <v>0.16</v>
      </c>
    </row>
    <row r="192" spans="1:9" x14ac:dyDescent="0.25">
      <c r="A192" s="33" t="s">
        <v>115</v>
      </c>
      <c r="B192" s="34">
        <v>0</v>
      </c>
      <c r="C192" s="34">
        <v>0</v>
      </c>
      <c r="D192" s="34">
        <v>0.16</v>
      </c>
      <c r="E192" s="34">
        <v>0.09</v>
      </c>
      <c r="F192" s="34">
        <v>0.12</v>
      </c>
      <c r="G192" s="34">
        <v>0</v>
      </c>
      <c r="H192" s="34">
        <v>0.08</v>
      </c>
      <c r="I192" s="34">
        <v>0.17</v>
      </c>
    </row>
    <row r="193" spans="1:9" x14ac:dyDescent="0.25">
      <c r="A193" s="33" t="s">
        <v>116</v>
      </c>
      <c r="B193" s="34">
        <v>0</v>
      </c>
      <c r="C193" s="34">
        <v>0</v>
      </c>
      <c r="D193" s="34">
        <v>0.09</v>
      </c>
      <c r="E193" s="34">
        <v>0.15</v>
      </c>
      <c r="F193" s="34">
        <v>0.15</v>
      </c>
      <c r="G193" s="34">
        <v>0.03</v>
      </c>
      <c r="H193" s="34">
        <v>0.1</v>
      </c>
      <c r="I193" s="34">
        <v>0.12</v>
      </c>
    </row>
    <row r="194" spans="1:9" x14ac:dyDescent="0.25">
      <c r="A194" s="33" t="s">
        <v>117</v>
      </c>
      <c r="B194" s="34">
        <v>0</v>
      </c>
      <c r="C194" s="34">
        <v>0</v>
      </c>
      <c r="D194" s="34">
        <v>-0.01</v>
      </c>
      <c r="E194" s="34">
        <v>-0.08</v>
      </c>
      <c r="F194" s="34">
        <v>0.08</v>
      </c>
      <c r="G194" s="34">
        <v>-0.04</v>
      </c>
      <c r="H194" s="34">
        <v>-0.09</v>
      </c>
      <c r="I194" s="34">
        <v>0.28000000000000003</v>
      </c>
    </row>
    <row r="195" spans="1:9" x14ac:dyDescent="0.25">
      <c r="A195" s="31" t="s">
        <v>109</v>
      </c>
      <c r="B195" s="32">
        <v>-0.02</v>
      </c>
      <c r="C195" s="32">
        <v>-0.3</v>
      </c>
      <c r="D195" s="32">
        <v>0.02</v>
      </c>
      <c r="E195" s="32">
        <v>0.12</v>
      </c>
      <c r="F195" s="32">
        <v>-0.53</v>
      </c>
      <c r="G195" s="32">
        <v>0.26</v>
      </c>
      <c r="H195" s="32">
        <v>-0.17</v>
      </c>
      <c r="I195" s="32">
        <v>3.02</v>
      </c>
    </row>
    <row r="196" spans="1:9" x14ac:dyDescent="0.25">
      <c r="A196" s="43" t="s">
        <v>105</v>
      </c>
      <c r="B196" s="35">
        <v>0.14000000000000001</v>
      </c>
      <c r="C196" s="35">
        <v>0.13</v>
      </c>
      <c r="D196" s="35">
        <v>0.08</v>
      </c>
      <c r="E196" s="35">
        <v>0.05</v>
      </c>
      <c r="F196" s="35">
        <v>0.11</v>
      </c>
      <c r="G196" s="35">
        <v>-0.02</v>
      </c>
      <c r="H196" s="35">
        <v>0.17</v>
      </c>
      <c r="I196" s="35">
        <v>0.06</v>
      </c>
    </row>
    <row r="197" spans="1:9" x14ac:dyDescent="0.25">
      <c r="A197" s="31" t="s">
        <v>106</v>
      </c>
      <c r="B197" s="32">
        <v>0.21</v>
      </c>
      <c r="C197" s="32">
        <v>0.02</v>
      </c>
      <c r="D197" s="32">
        <v>0.06</v>
      </c>
      <c r="E197" s="32">
        <v>-0.11</v>
      </c>
      <c r="F197" s="32">
        <v>0.03</v>
      </c>
      <c r="G197" s="32">
        <v>-0.01</v>
      </c>
      <c r="H197" s="32">
        <v>0.16</v>
      </c>
      <c r="I197" s="32">
        <v>7.0000000000000007E-2</v>
      </c>
    </row>
    <row r="198" spans="1:9" x14ac:dyDescent="0.25">
      <c r="A198" s="33" t="s">
        <v>115</v>
      </c>
      <c r="B198" s="34">
        <v>0</v>
      </c>
      <c r="C198" s="34">
        <v>0</v>
      </c>
      <c r="D198" s="34">
        <v>0</v>
      </c>
      <c r="E198" s="34">
        <v>0</v>
      </c>
      <c r="F198" s="34">
        <v>0.05</v>
      </c>
      <c r="G198" s="34">
        <v>0.01</v>
      </c>
      <c r="H198" s="34">
        <v>0.17</v>
      </c>
      <c r="I198" s="34">
        <v>0.06</v>
      </c>
    </row>
    <row r="199" spans="1:9" x14ac:dyDescent="0.25">
      <c r="A199" s="33" t="s">
        <v>116</v>
      </c>
      <c r="B199" s="34">
        <v>0</v>
      </c>
      <c r="C199" s="34">
        <v>0</v>
      </c>
      <c r="D199" s="34">
        <v>0</v>
      </c>
      <c r="E199" s="34">
        <v>0</v>
      </c>
      <c r="F199" s="34">
        <v>-0.17</v>
      </c>
      <c r="G199" s="34">
        <v>-0.22</v>
      </c>
      <c r="H199" s="34">
        <v>0.13</v>
      </c>
      <c r="I199" s="34">
        <v>-0.03</v>
      </c>
    </row>
    <row r="200" spans="1:9" x14ac:dyDescent="0.25">
      <c r="A200" s="33" t="s">
        <v>117</v>
      </c>
      <c r="B200" s="34">
        <v>0</v>
      </c>
      <c r="C200" s="34">
        <v>0</v>
      </c>
      <c r="D200" s="34">
        <v>0</v>
      </c>
      <c r="E200" s="34">
        <v>0</v>
      </c>
      <c r="F200" s="34">
        <v>-0.13</v>
      </c>
      <c r="G200" s="34">
        <v>0.08</v>
      </c>
      <c r="H200" s="34">
        <v>0.14000000000000001</v>
      </c>
      <c r="I200" s="34">
        <v>-0.16</v>
      </c>
    </row>
    <row r="201" spans="1:9" x14ac:dyDescent="0.25">
      <c r="A201" s="33" t="s">
        <v>130</v>
      </c>
      <c r="B201" s="34">
        <v>0</v>
      </c>
      <c r="C201" s="34">
        <v>0</v>
      </c>
      <c r="D201" s="34">
        <v>0</v>
      </c>
      <c r="E201" s="34">
        <v>0</v>
      </c>
      <c r="F201" s="34">
        <v>0.04</v>
      </c>
      <c r="G201" s="34">
        <v>-0.14000000000000001</v>
      </c>
      <c r="H201" s="34">
        <v>-0.01</v>
      </c>
      <c r="I201" s="34">
        <v>0.42</v>
      </c>
    </row>
    <row r="202" spans="1:9" x14ac:dyDescent="0.25">
      <c r="A202" s="36" t="s">
        <v>110</v>
      </c>
      <c r="B202" s="34">
        <v>0</v>
      </c>
      <c r="C202" s="34">
        <v>0</v>
      </c>
      <c r="D202" s="34">
        <v>0</v>
      </c>
      <c r="E202" s="34">
        <v>0</v>
      </c>
      <c r="F202" s="34">
        <v>0</v>
      </c>
      <c r="G202" s="34">
        <v>0</v>
      </c>
      <c r="H202" s="34">
        <v>0</v>
      </c>
      <c r="I202" s="34">
        <v>0</v>
      </c>
    </row>
    <row r="203" spans="1:9" ht="15.75" thickBot="1" x14ac:dyDescent="0.3">
      <c r="A203" s="37" t="s">
        <v>107</v>
      </c>
      <c r="B203" s="38">
        <v>0.14000000000000001</v>
      </c>
      <c r="C203" s="38">
        <v>0.12</v>
      </c>
      <c r="D203" s="38">
        <v>0.08</v>
      </c>
      <c r="E203" s="38">
        <v>0.04</v>
      </c>
      <c r="F203" s="38">
        <v>0.11</v>
      </c>
      <c r="G203" s="38">
        <v>-0.02</v>
      </c>
      <c r="H203" s="38">
        <v>0.17</v>
      </c>
      <c r="I203" s="38">
        <v>0.06</v>
      </c>
    </row>
    <row r="204" spans="1:9" ht="15.75" thickTop="1" x14ac:dyDescent="0.25">
      <c r="A204" s="41"/>
      <c r="B204" s="42"/>
      <c r="C204" s="42"/>
      <c r="D204" s="42"/>
      <c r="E204" s="42"/>
      <c r="F204" s="42"/>
      <c r="G204" s="42"/>
      <c r="H204" s="42"/>
      <c r="I204" s="42"/>
    </row>
    <row r="205" spans="1:9" x14ac:dyDescent="0.25">
      <c r="A205" s="41"/>
      <c r="B205" s="42"/>
      <c r="C205" s="42"/>
      <c r="D205" s="42"/>
      <c r="E205" s="42"/>
      <c r="F205" s="42"/>
      <c r="G205" s="42"/>
      <c r="H205" s="42"/>
      <c r="I205" s="42"/>
    </row>
    <row r="206" spans="1:9" x14ac:dyDescent="0.25">
      <c r="A206" s="41"/>
      <c r="B206" s="42"/>
      <c r="C206" s="42"/>
      <c r="D206" s="42"/>
      <c r="E206" s="42"/>
      <c r="F206" s="42"/>
      <c r="G206" s="42"/>
      <c r="H206" s="42"/>
      <c r="I206" s="42"/>
    </row>
    <row r="207" spans="1:9" x14ac:dyDescent="0.25">
      <c r="A207" s="39"/>
      <c r="B207" s="40"/>
      <c r="C207" s="40"/>
      <c r="D207" s="40"/>
      <c r="E207" s="40"/>
      <c r="F207" s="40"/>
      <c r="G207" s="40"/>
      <c r="H207" s="40"/>
      <c r="I207" s="40"/>
    </row>
    <row r="208" spans="1:9" x14ac:dyDescent="0.25">
      <c r="A208" s="41"/>
      <c r="B208" s="42"/>
      <c r="C208" s="42"/>
      <c r="D208" s="42"/>
      <c r="E208" s="42"/>
      <c r="F208" s="42"/>
      <c r="G208" s="42"/>
      <c r="H208" s="42"/>
      <c r="I208" s="42"/>
    </row>
    <row r="209" spans="1:9" x14ac:dyDescent="0.25">
      <c r="A209" s="41"/>
      <c r="B209" s="42"/>
      <c r="C209" s="42"/>
      <c r="D209" s="42"/>
      <c r="E209" s="42"/>
      <c r="F209" s="42"/>
      <c r="G209" s="42"/>
      <c r="H209" s="42"/>
      <c r="I209" s="42"/>
    </row>
    <row r="210" spans="1:9" x14ac:dyDescent="0.25">
      <c r="A210" s="41"/>
      <c r="B210" s="42"/>
      <c r="C210" s="42"/>
      <c r="D210" s="42"/>
      <c r="E210" s="42"/>
      <c r="F210" s="42"/>
      <c r="G210" s="42"/>
      <c r="H210" s="42"/>
      <c r="I210" s="4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Abolaji Yusuf</cp:lastModifiedBy>
  <dcterms:created xsi:type="dcterms:W3CDTF">2020-05-20T17:26:08Z</dcterms:created>
  <dcterms:modified xsi:type="dcterms:W3CDTF">2023-11-18T20:10:41Z</dcterms:modified>
</cp:coreProperties>
</file>