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utingservices-my.sharepoint.com/personal/kz450_bath_ac_uk/Documents/Desktop/QuillCapital/Level 1/Task 9/"/>
    </mc:Choice>
  </mc:AlternateContent>
  <xr:revisionPtr revIDLastSave="0" documentId="8_{A98B34BD-6C7B-4681-9C5A-4265039766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istoricals" sheetId="5" r:id="rId1"/>
    <sheet name="Segmental forecast (2)" sheetId="4" r:id="rId2"/>
    <sheet name="Sheet1" sheetId="2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6" i="4" l="1"/>
  <c r="K148" i="4"/>
  <c r="L148" i="4"/>
  <c r="M148" i="4" s="1"/>
  <c r="N148" i="4" s="1"/>
  <c r="J148" i="4"/>
  <c r="K198" i="4"/>
  <c r="L198" i="4" s="1"/>
  <c r="M198" i="4" s="1"/>
  <c r="N198" i="4" s="1"/>
  <c r="J198" i="4"/>
  <c r="K163" i="4"/>
  <c r="K181" i="4" s="1"/>
  <c r="L163" i="4"/>
  <c r="L181" i="4" s="1"/>
  <c r="M163" i="4"/>
  <c r="M181" i="4" s="1"/>
  <c r="N163" i="4"/>
  <c r="J163" i="4"/>
  <c r="K149" i="4"/>
  <c r="L149" i="4"/>
  <c r="M149" i="4"/>
  <c r="N149" i="4"/>
  <c r="J149" i="4"/>
  <c r="K159" i="4"/>
  <c r="L159" i="4"/>
  <c r="M159" i="4"/>
  <c r="N159" i="4"/>
  <c r="J159" i="4"/>
  <c r="K156" i="4"/>
  <c r="L156" i="4"/>
  <c r="M156" i="4"/>
  <c r="N156" i="4"/>
  <c r="J156" i="4"/>
  <c r="N181" i="4"/>
  <c r="J181" i="4"/>
  <c r="N194" i="4"/>
  <c r="J194" i="4"/>
  <c r="J184" i="4" s="1"/>
  <c r="N191" i="4"/>
  <c r="J191" i="4"/>
  <c r="E1" i="5"/>
  <c r="D1" i="5" s="1"/>
  <c r="C1" i="5" s="1"/>
  <c r="B1" i="5" s="1"/>
  <c r="F1" i="5"/>
  <c r="G1" i="5"/>
  <c r="H1" i="5"/>
  <c r="B4" i="5"/>
  <c r="C4" i="5"/>
  <c r="D4" i="5"/>
  <c r="E4" i="5"/>
  <c r="F4" i="5"/>
  <c r="G4" i="5"/>
  <c r="H4" i="5"/>
  <c r="I4" i="5"/>
  <c r="B7" i="5"/>
  <c r="C7" i="5"/>
  <c r="C10" i="5" s="1"/>
  <c r="C12" i="5" s="1"/>
  <c r="D7" i="5"/>
  <c r="D10" i="5" s="1"/>
  <c r="D12" i="5" s="1"/>
  <c r="E7" i="5"/>
  <c r="E10" i="5" s="1"/>
  <c r="E12" i="5" s="1"/>
  <c r="F7" i="5"/>
  <c r="G7" i="5"/>
  <c r="H7" i="5"/>
  <c r="I7" i="5"/>
  <c r="B10" i="5"/>
  <c r="F10" i="5"/>
  <c r="F12" i="5" s="1"/>
  <c r="G10" i="5"/>
  <c r="G12" i="5" s="1"/>
  <c r="H10" i="5"/>
  <c r="H12" i="5" s="1"/>
  <c r="I10" i="5"/>
  <c r="B12" i="5"/>
  <c r="B20" i="5" s="1"/>
  <c r="I12" i="5"/>
  <c r="I20" i="5" s="1"/>
  <c r="B30" i="5"/>
  <c r="C30" i="5"/>
  <c r="C36" i="5" s="1"/>
  <c r="D30" i="5"/>
  <c r="D36" i="5" s="1"/>
  <c r="E30" i="5"/>
  <c r="E36" i="5" s="1"/>
  <c r="F30" i="5"/>
  <c r="G30" i="5"/>
  <c r="G36" i="5" s="1"/>
  <c r="H30" i="5"/>
  <c r="H36" i="5" s="1"/>
  <c r="I30" i="5"/>
  <c r="B36" i="5"/>
  <c r="F36" i="5"/>
  <c r="I36" i="5"/>
  <c r="B45" i="5"/>
  <c r="C45" i="5"/>
  <c r="D45" i="5"/>
  <c r="E45" i="5"/>
  <c r="F45" i="5"/>
  <c r="G45" i="5"/>
  <c r="H45" i="5"/>
  <c r="I45" i="5"/>
  <c r="B58" i="5"/>
  <c r="B59" i="5" s="1"/>
  <c r="B60" i="5" s="1"/>
  <c r="C58" i="5"/>
  <c r="C59" i="5" s="1"/>
  <c r="D58" i="5"/>
  <c r="D59" i="5" s="1"/>
  <c r="D60" i="5" s="1"/>
  <c r="E58" i="5"/>
  <c r="E59" i="5" s="1"/>
  <c r="F58" i="5"/>
  <c r="F59" i="5" s="1"/>
  <c r="F60" i="5" s="1"/>
  <c r="G58" i="5"/>
  <c r="G59" i="5" s="1"/>
  <c r="H58" i="5"/>
  <c r="H59" i="5" s="1"/>
  <c r="H60" i="5" s="1"/>
  <c r="I58" i="5"/>
  <c r="I59" i="5" s="1"/>
  <c r="I60" i="5" s="1"/>
  <c r="B64" i="5"/>
  <c r="I64" i="5"/>
  <c r="B76" i="5"/>
  <c r="I76" i="5"/>
  <c r="I96" i="5" s="1"/>
  <c r="B85" i="5"/>
  <c r="C85" i="5"/>
  <c r="D85" i="5"/>
  <c r="E85" i="5"/>
  <c r="F85" i="5"/>
  <c r="G85" i="5"/>
  <c r="H85" i="5"/>
  <c r="I85" i="5"/>
  <c r="B93" i="5"/>
  <c r="C93" i="5"/>
  <c r="C94" i="5" s="1"/>
  <c r="D93" i="5"/>
  <c r="E93" i="5"/>
  <c r="B94" i="5"/>
  <c r="B96" i="5" s="1"/>
  <c r="B98" i="5" s="1"/>
  <c r="B99" i="5" s="1"/>
  <c r="D94" i="5"/>
  <c r="E94" i="5"/>
  <c r="F94" i="5"/>
  <c r="G94" i="5"/>
  <c r="H94" i="5"/>
  <c r="I94" i="5"/>
  <c r="B109" i="5"/>
  <c r="C109" i="5"/>
  <c r="D109" i="5"/>
  <c r="D126" i="5" s="1"/>
  <c r="D133" i="5" s="1"/>
  <c r="D134" i="5" s="1"/>
  <c r="E109" i="5"/>
  <c r="F109" i="5"/>
  <c r="G109" i="5"/>
  <c r="H109" i="5"/>
  <c r="I109" i="5"/>
  <c r="I126" i="5" s="1"/>
  <c r="I133" i="5" s="1"/>
  <c r="B134" i="5" s="1"/>
  <c r="D113" i="5"/>
  <c r="E113" i="5"/>
  <c r="F113" i="5"/>
  <c r="F126" i="5" s="1"/>
  <c r="F133" i="5" s="1"/>
  <c r="F134" i="5" s="1"/>
  <c r="G113" i="5"/>
  <c r="H113" i="5"/>
  <c r="I113" i="5"/>
  <c r="B114" i="5"/>
  <c r="B113" i="5" s="1"/>
  <c r="B126" i="5" s="1"/>
  <c r="B133" i="5" s="1"/>
  <c r="C114" i="5"/>
  <c r="C113" i="5" s="1"/>
  <c r="B115" i="5"/>
  <c r="C115" i="5"/>
  <c r="B116" i="5"/>
  <c r="C116" i="5"/>
  <c r="B117" i="5"/>
  <c r="C117" i="5"/>
  <c r="D117" i="5"/>
  <c r="E117" i="5"/>
  <c r="F117" i="5"/>
  <c r="G117" i="5"/>
  <c r="H117" i="5"/>
  <c r="I117" i="5"/>
  <c r="B121" i="5"/>
  <c r="C121" i="5"/>
  <c r="D121" i="5"/>
  <c r="E121" i="5"/>
  <c r="E126" i="5" s="1"/>
  <c r="E133" i="5" s="1"/>
  <c r="E134" i="5" s="1"/>
  <c r="F121" i="5"/>
  <c r="G121" i="5"/>
  <c r="H121" i="5"/>
  <c r="I121" i="5"/>
  <c r="B122" i="5"/>
  <c r="C122" i="5"/>
  <c r="B123" i="5"/>
  <c r="C123" i="5"/>
  <c r="B124" i="5"/>
  <c r="C124" i="5"/>
  <c r="G126" i="5"/>
  <c r="G133" i="5" s="1"/>
  <c r="G134" i="5" s="1"/>
  <c r="H126" i="5"/>
  <c r="H133" i="5" s="1"/>
  <c r="H134" i="5" s="1"/>
  <c r="H127" i="5"/>
  <c r="I127" i="5"/>
  <c r="B141" i="5"/>
  <c r="C141" i="5"/>
  <c r="D141" i="5"/>
  <c r="E141" i="5"/>
  <c r="F141" i="5"/>
  <c r="G141" i="5"/>
  <c r="H141" i="5"/>
  <c r="H144" i="5" s="1"/>
  <c r="H145" i="5" s="1"/>
  <c r="I141" i="5"/>
  <c r="I144" i="5" s="1"/>
  <c r="I145" i="5" s="1"/>
  <c r="B144" i="5"/>
  <c r="B145" i="5" s="1"/>
  <c r="C144" i="5"/>
  <c r="D144" i="5"/>
  <c r="E144" i="5"/>
  <c r="F144" i="5"/>
  <c r="F145" i="5" s="1"/>
  <c r="G144" i="5"/>
  <c r="G145" i="5" s="1"/>
  <c r="B148" i="5"/>
  <c r="B152" i="5" s="1"/>
  <c r="B155" i="5" s="1"/>
  <c r="B156" i="5" s="1"/>
  <c r="C148" i="5"/>
  <c r="C152" i="5" s="1"/>
  <c r="C155" i="5" s="1"/>
  <c r="C156" i="5" s="1"/>
  <c r="D148" i="5"/>
  <c r="D152" i="5" s="1"/>
  <c r="D155" i="5" s="1"/>
  <c r="D156" i="5" s="1"/>
  <c r="B150" i="5"/>
  <c r="C150" i="5"/>
  <c r="D150" i="5"/>
  <c r="E152" i="5"/>
  <c r="F152" i="5"/>
  <c r="G152" i="5"/>
  <c r="H152" i="5"/>
  <c r="I152" i="5"/>
  <c r="E155" i="5"/>
  <c r="E156" i="5" s="1"/>
  <c r="F155" i="5"/>
  <c r="F156" i="5" s="1"/>
  <c r="G155" i="5"/>
  <c r="G156" i="5" s="1"/>
  <c r="H155" i="5"/>
  <c r="H156" i="5" s="1"/>
  <c r="I155" i="5"/>
  <c r="I156" i="5" s="1"/>
  <c r="B159" i="5"/>
  <c r="C159" i="5"/>
  <c r="D159" i="5"/>
  <c r="D163" i="5" s="1"/>
  <c r="B161" i="5"/>
  <c r="C161" i="5"/>
  <c r="D161" i="5"/>
  <c r="B163" i="5"/>
  <c r="B165" i="5" s="1"/>
  <c r="C163" i="5"/>
  <c r="E163" i="5"/>
  <c r="F163" i="5"/>
  <c r="G163" i="5"/>
  <c r="H163" i="5"/>
  <c r="I163" i="5"/>
  <c r="E165" i="5"/>
  <c r="E166" i="5" s="1"/>
  <c r="E167" i="5" s="1"/>
  <c r="F165" i="5"/>
  <c r="F166" i="5" s="1"/>
  <c r="F167" i="5" s="1"/>
  <c r="G165" i="5"/>
  <c r="G166" i="5" s="1"/>
  <c r="G167" i="5" s="1"/>
  <c r="H165" i="5"/>
  <c r="H166" i="5" s="1"/>
  <c r="H167" i="5" s="1"/>
  <c r="I165" i="5"/>
  <c r="I166" i="5" s="1"/>
  <c r="I167" i="5" s="1"/>
  <c r="B170" i="5"/>
  <c r="B174" i="5" s="1"/>
  <c r="B177" i="5" s="1"/>
  <c r="B178" i="5" s="1"/>
  <c r="C170" i="5"/>
  <c r="C174" i="5" s="1"/>
  <c r="C177" i="5" s="1"/>
  <c r="C178" i="5" s="1"/>
  <c r="D170" i="5"/>
  <c r="B172" i="5"/>
  <c r="C172" i="5"/>
  <c r="D172" i="5"/>
  <c r="D174" i="5"/>
  <c r="E174" i="5"/>
  <c r="F174" i="5"/>
  <c r="G174" i="5"/>
  <c r="G177" i="5" s="1"/>
  <c r="G178" i="5" s="1"/>
  <c r="H174" i="5"/>
  <c r="H177" i="5" s="1"/>
  <c r="H178" i="5" s="1"/>
  <c r="I174" i="5"/>
  <c r="I177" i="5" s="1"/>
  <c r="I178" i="5" s="1"/>
  <c r="D177" i="5"/>
  <c r="D178" i="5" s="1"/>
  <c r="E177" i="5"/>
  <c r="E178" i="5" s="1"/>
  <c r="F177" i="5"/>
  <c r="F178" i="5" s="1"/>
  <c r="L194" i="4" l="1"/>
  <c r="M194" i="4"/>
  <c r="M191" i="4"/>
  <c r="L191" i="4"/>
  <c r="K194" i="4"/>
  <c r="K191" i="4"/>
  <c r="C60" i="5"/>
  <c r="E64" i="5"/>
  <c r="E76" i="5" s="1"/>
  <c r="E96" i="5" s="1"/>
  <c r="E98" i="5" s="1"/>
  <c r="E99" i="5" s="1"/>
  <c r="E20" i="5"/>
  <c r="C126" i="5"/>
  <c r="C133" i="5" s="1"/>
  <c r="C134" i="5" s="1"/>
  <c r="D64" i="5"/>
  <c r="D76" i="5" s="1"/>
  <c r="D96" i="5" s="1"/>
  <c r="D98" i="5" s="1"/>
  <c r="D99" i="5" s="1"/>
  <c r="D20" i="5"/>
  <c r="C64" i="5"/>
  <c r="C76" i="5" s="1"/>
  <c r="C96" i="5" s="1"/>
  <c r="C98" i="5" s="1"/>
  <c r="C99" i="5" s="1"/>
  <c r="C20" i="5"/>
  <c r="D165" i="5"/>
  <c r="D166" i="5" s="1"/>
  <c r="D167" i="5" s="1"/>
  <c r="H64" i="5"/>
  <c r="H76" i="5" s="1"/>
  <c r="H96" i="5" s="1"/>
  <c r="H98" i="5" s="1"/>
  <c r="H20" i="5"/>
  <c r="E145" i="5"/>
  <c r="G64" i="5"/>
  <c r="G76" i="5" s="1"/>
  <c r="G96" i="5" s="1"/>
  <c r="G98" i="5" s="1"/>
  <c r="G99" i="5" s="1"/>
  <c r="G20" i="5"/>
  <c r="F64" i="5"/>
  <c r="F76" i="5" s="1"/>
  <c r="F96" i="5" s="1"/>
  <c r="F98" i="5" s="1"/>
  <c r="F99" i="5" s="1"/>
  <c r="F20" i="5"/>
  <c r="D145" i="5"/>
  <c r="C145" i="5"/>
  <c r="G60" i="5"/>
  <c r="E60" i="5"/>
  <c r="B166" i="5"/>
  <c r="B167" i="5" s="1"/>
  <c r="C165" i="5"/>
  <c r="C166" i="5" s="1"/>
  <c r="C167" i="5" s="1"/>
  <c r="I97" i="5" l="1"/>
  <c r="I98" i="5" s="1"/>
  <c r="I99" i="5" s="1"/>
  <c r="H99" i="5"/>
  <c r="J97" i="4" l="1"/>
  <c r="J104" i="4"/>
  <c r="J110" i="4"/>
  <c r="J86" i="4"/>
  <c r="J85" i="4"/>
  <c r="J83" i="4"/>
  <c r="K42" i="4"/>
  <c r="J35" i="4"/>
  <c r="J28" i="4"/>
  <c r="J24" i="4"/>
  <c r="K206" i="4"/>
  <c r="L206" i="4"/>
  <c r="L207" i="4" s="1"/>
  <c r="M206" i="4"/>
  <c r="M207" i="4" s="1"/>
  <c r="N206" i="4"/>
  <c r="N207" i="4" s="1"/>
  <c r="J206" i="4"/>
  <c r="L182" i="4"/>
  <c r="M182" i="4"/>
  <c r="K177" i="4"/>
  <c r="L177" i="4"/>
  <c r="M177" i="4"/>
  <c r="N177" i="4"/>
  <c r="J173" i="4"/>
  <c r="K167" i="4"/>
  <c r="L167" i="4" s="1"/>
  <c r="M167" i="4" s="1"/>
  <c r="N167" i="4" s="1"/>
  <c r="K87" i="4"/>
  <c r="L87" i="4" s="1"/>
  <c r="M87" i="4" s="1"/>
  <c r="N87" i="4" s="1"/>
  <c r="K88" i="4"/>
  <c r="L88" i="4" s="1"/>
  <c r="M88" i="4" s="1"/>
  <c r="N88" i="4" s="1"/>
  <c r="K28" i="4"/>
  <c r="K24" i="4"/>
  <c r="L24" i="4"/>
  <c r="M24" i="4"/>
  <c r="N24" i="4"/>
  <c r="K207" i="4"/>
  <c r="J195" i="4"/>
  <c r="J160" i="4"/>
  <c r="K160" i="4"/>
  <c r="L160" i="4"/>
  <c r="M160" i="4"/>
  <c r="N160" i="4"/>
  <c r="K157" i="4"/>
  <c r="L157" i="4"/>
  <c r="M157" i="4"/>
  <c r="N157" i="4"/>
  <c r="K150" i="4"/>
  <c r="L150" i="4"/>
  <c r="M150" i="4"/>
  <c r="N150" i="4"/>
  <c r="C18" i="4"/>
  <c r="D18" i="4"/>
  <c r="E18" i="4"/>
  <c r="F18" i="4"/>
  <c r="G18" i="4"/>
  <c r="H18" i="4"/>
  <c r="I18" i="4"/>
  <c r="B18" i="4"/>
  <c r="K176" i="4"/>
  <c r="L176" i="4" s="1"/>
  <c r="M176" i="4" s="1"/>
  <c r="N176" i="4" s="1"/>
  <c r="K175" i="4"/>
  <c r="L175" i="4" s="1"/>
  <c r="J174" i="4"/>
  <c r="K172" i="4"/>
  <c r="L172" i="4" s="1"/>
  <c r="M172" i="4" s="1"/>
  <c r="N172" i="4" s="1"/>
  <c r="K171" i="4"/>
  <c r="L171" i="4" s="1"/>
  <c r="J170" i="4"/>
  <c r="K168" i="4"/>
  <c r="L168" i="4" s="1"/>
  <c r="M168" i="4" s="1"/>
  <c r="N168" i="4" s="1"/>
  <c r="J166" i="4"/>
  <c r="K127" i="4"/>
  <c r="L127" i="4" s="1"/>
  <c r="M127" i="4" s="1"/>
  <c r="N127" i="4" s="1"/>
  <c r="L126" i="4"/>
  <c r="M126" i="4" s="1"/>
  <c r="K126" i="4"/>
  <c r="K125" i="4" s="1"/>
  <c r="J125" i="4"/>
  <c r="N123" i="4"/>
  <c r="M123" i="4"/>
  <c r="L123" i="4"/>
  <c r="K123" i="4"/>
  <c r="K122" i="4"/>
  <c r="L122" i="4" s="1"/>
  <c r="K121" i="4"/>
  <c r="J121" i="4"/>
  <c r="K119" i="4"/>
  <c r="L119" i="4" s="1"/>
  <c r="M119" i="4" s="1"/>
  <c r="N119" i="4" s="1"/>
  <c r="L118" i="4"/>
  <c r="M118" i="4" s="1"/>
  <c r="K118" i="4"/>
  <c r="K117" i="4" s="1"/>
  <c r="J117" i="4"/>
  <c r="K96" i="4"/>
  <c r="L96" i="4" s="1"/>
  <c r="M96" i="4" s="1"/>
  <c r="N96" i="4" s="1"/>
  <c r="K95" i="4"/>
  <c r="L95" i="4" s="1"/>
  <c r="J94" i="4"/>
  <c r="L92" i="4"/>
  <c r="M92" i="4" s="1"/>
  <c r="N92" i="4" s="1"/>
  <c r="K92" i="4"/>
  <c r="K91" i="4"/>
  <c r="L91" i="4" s="1"/>
  <c r="K90" i="4"/>
  <c r="J90" i="4"/>
  <c r="L65" i="4"/>
  <c r="M65" i="4" s="1"/>
  <c r="N65" i="4" s="1"/>
  <c r="K65" i="4"/>
  <c r="K64" i="4"/>
  <c r="L64" i="4" s="1"/>
  <c r="J63" i="4"/>
  <c r="K61" i="4"/>
  <c r="K59" i="4" s="1"/>
  <c r="K60" i="4"/>
  <c r="L60" i="4" s="1"/>
  <c r="J59" i="4"/>
  <c r="L57" i="4"/>
  <c r="M57" i="4" s="1"/>
  <c r="K57" i="4"/>
  <c r="M56" i="4"/>
  <c r="N56" i="4" s="1"/>
  <c r="L56" i="4"/>
  <c r="L55" i="4" s="1"/>
  <c r="K56" i="4"/>
  <c r="K55" i="4" s="1"/>
  <c r="J55" i="4"/>
  <c r="L34" i="4"/>
  <c r="M34" i="4" s="1"/>
  <c r="N34" i="4" s="1"/>
  <c r="K34" i="4"/>
  <c r="K33" i="4"/>
  <c r="L33" i="4" s="1"/>
  <c r="J32" i="4"/>
  <c r="M30" i="4"/>
  <c r="N30" i="4" s="1"/>
  <c r="L30" i="4"/>
  <c r="K30" i="4"/>
  <c r="K29" i="4"/>
  <c r="L26" i="4"/>
  <c r="M26" i="4" s="1"/>
  <c r="N26" i="4" s="1"/>
  <c r="K26" i="4"/>
  <c r="L25" i="4"/>
  <c r="M25" i="4" s="1"/>
  <c r="K25" i="4"/>
  <c r="K1" i="4"/>
  <c r="L1" i="4" s="1"/>
  <c r="M1" i="4" s="1"/>
  <c r="N1" i="4" s="1"/>
  <c r="J1" i="4"/>
  <c r="G196" i="4"/>
  <c r="C195" i="4"/>
  <c r="D195" i="4"/>
  <c r="E195" i="4"/>
  <c r="F195" i="4"/>
  <c r="G195" i="4"/>
  <c r="H195" i="4"/>
  <c r="I195" i="4"/>
  <c r="B195" i="4"/>
  <c r="H214" i="4"/>
  <c r="C213" i="4"/>
  <c r="D213" i="4"/>
  <c r="E213" i="4"/>
  <c r="F213" i="4"/>
  <c r="G213" i="4"/>
  <c r="H213" i="4"/>
  <c r="I213" i="4"/>
  <c r="B213" i="4"/>
  <c r="C160" i="4"/>
  <c r="D160" i="4"/>
  <c r="E160" i="4"/>
  <c r="F160" i="4"/>
  <c r="G160" i="4"/>
  <c r="H160" i="4"/>
  <c r="I160" i="4"/>
  <c r="B160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D17" i="4"/>
  <c r="E17" i="4"/>
  <c r="F17" i="4"/>
  <c r="G17" i="4"/>
  <c r="H17" i="4"/>
  <c r="I17" i="4"/>
  <c r="B17" i="4"/>
  <c r="B210" i="4"/>
  <c r="J207" i="4"/>
  <c r="B207" i="4"/>
  <c r="I205" i="4"/>
  <c r="J205" i="4" s="1"/>
  <c r="K205" i="4" s="1"/>
  <c r="L205" i="4" s="1"/>
  <c r="M205" i="4" s="1"/>
  <c r="N205" i="4" s="1"/>
  <c r="H205" i="4"/>
  <c r="G205" i="4"/>
  <c r="F205" i="4"/>
  <c r="E205" i="4"/>
  <c r="D205" i="4"/>
  <c r="C205" i="4"/>
  <c r="B203" i="4"/>
  <c r="I214" i="4"/>
  <c r="J214" i="4" s="1"/>
  <c r="K214" i="4" s="1"/>
  <c r="L214" i="4" s="1"/>
  <c r="M214" i="4" s="1"/>
  <c r="N214" i="4" s="1"/>
  <c r="G214" i="4"/>
  <c r="F214" i="4"/>
  <c r="E214" i="4"/>
  <c r="D214" i="4"/>
  <c r="C214" i="4"/>
  <c r="B214" i="4"/>
  <c r="J192" i="4"/>
  <c r="J185" i="4"/>
  <c r="H187" i="4"/>
  <c r="G187" i="4"/>
  <c r="F187" i="4"/>
  <c r="E187" i="4"/>
  <c r="D187" i="4"/>
  <c r="C187" i="4"/>
  <c r="B187" i="4"/>
  <c r="B178" i="4"/>
  <c r="B174" i="4"/>
  <c r="B166" i="4"/>
  <c r="I196" i="4"/>
  <c r="J196" i="4" s="1"/>
  <c r="K196" i="4" s="1"/>
  <c r="L196" i="4" s="1"/>
  <c r="M196" i="4" s="1"/>
  <c r="N196" i="4" s="1"/>
  <c r="H196" i="4"/>
  <c r="F186" i="4"/>
  <c r="E196" i="4"/>
  <c r="D196" i="4"/>
  <c r="C196" i="4"/>
  <c r="B196" i="4"/>
  <c r="J157" i="4"/>
  <c r="I152" i="4"/>
  <c r="J152" i="4" s="1"/>
  <c r="K152" i="4" s="1"/>
  <c r="L152" i="4" s="1"/>
  <c r="M152" i="4" s="1"/>
  <c r="N152" i="4" s="1"/>
  <c r="H152" i="4"/>
  <c r="G152" i="4"/>
  <c r="F152" i="4"/>
  <c r="E152" i="4"/>
  <c r="D152" i="4"/>
  <c r="C152" i="4"/>
  <c r="B152" i="4"/>
  <c r="I161" i="4"/>
  <c r="J161" i="4" s="1"/>
  <c r="K161" i="4" s="1"/>
  <c r="L161" i="4" s="1"/>
  <c r="M161" i="4" s="1"/>
  <c r="N161" i="4" s="1"/>
  <c r="H161" i="4"/>
  <c r="G161" i="4"/>
  <c r="F161" i="4"/>
  <c r="E161" i="4"/>
  <c r="D161" i="4"/>
  <c r="C161" i="4"/>
  <c r="B161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J124" i="4"/>
  <c r="K124" i="4" s="1"/>
  <c r="B125" i="4"/>
  <c r="B121" i="4"/>
  <c r="J116" i="4"/>
  <c r="K116" i="4" s="1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J62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N182" i="4" l="1"/>
  <c r="L184" i="4"/>
  <c r="K184" i="4"/>
  <c r="L185" i="4"/>
  <c r="K185" i="4"/>
  <c r="M184" i="4"/>
  <c r="L195" i="4"/>
  <c r="K195" i="4"/>
  <c r="L192" i="4"/>
  <c r="K192" i="4"/>
  <c r="J169" i="4"/>
  <c r="J58" i="4"/>
  <c r="K58" i="4" s="1"/>
  <c r="B112" i="4"/>
  <c r="J150" i="4"/>
  <c r="J89" i="4"/>
  <c r="K89" i="4" s="1"/>
  <c r="J145" i="4"/>
  <c r="F143" i="4"/>
  <c r="I112" i="4"/>
  <c r="J112" i="4" s="1"/>
  <c r="K112" i="4" s="1"/>
  <c r="L112" i="4" s="1"/>
  <c r="M112" i="4" s="1"/>
  <c r="N112" i="4" s="1"/>
  <c r="J27" i="4"/>
  <c r="K27" i="4" s="1"/>
  <c r="F196" i="4"/>
  <c r="J31" i="4"/>
  <c r="K31" i="4" s="1"/>
  <c r="L31" i="4" s="1"/>
  <c r="J120" i="4"/>
  <c r="B134" i="4"/>
  <c r="K145" i="4"/>
  <c r="B205" i="4"/>
  <c r="I187" i="4"/>
  <c r="J187" i="4" s="1"/>
  <c r="K187" i="4" s="1"/>
  <c r="L187" i="4" s="1"/>
  <c r="M187" i="4" s="1"/>
  <c r="N187" i="4" s="1"/>
  <c r="J165" i="4"/>
  <c r="C199" i="4"/>
  <c r="J164" i="4"/>
  <c r="L166" i="4"/>
  <c r="M171" i="4"/>
  <c r="L170" i="4"/>
  <c r="M175" i="4"/>
  <c r="L174" i="4"/>
  <c r="K166" i="4"/>
  <c r="K174" i="4"/>
  <c r="K173" i="4" s="1"/>
  <c r="L173" i="4" s="1"/>
  <c r="K170" i="4"/>
  <c r="K169" i="4" s="1"/>
  <c r="L169" i="4" s="1"/>
  <c r="N118" i="4"/>
  <c r="N117" i="4" s="1"/>
  <c r="M117" i="4"/>
  <c r="N126" i="4"/>
  <c r="N125" i="4" s="1"/>
  <c r="M125" i="4"/>
  <c r="K120" i="4"/>
  <c r="J114" i="4"/>
  <c r="K114" i="4"/>
  <c r="L116" i="4"/>
  <c r="L121" i="4"/>
  <c r="M122" i="4"/>
  <c r="L124" i="4"/>
  <c r="M124" i="4" s="1"/>
  <c r="N124" i="4" s="1"/>
  <c r="L117" i="4"/>
  <c r="L125" i="4"/>
  <c r="L90" i="4"/>
  <c r="L89" i="4" s="1"/>
  <c r="M91" i="4"/>
  <c r="M95" i="4"/>
  <c r="L94" i="4"/>
  <c r="L86" i="4"/>
  <c r="K86" i="4"/>
  <c r="K94" i="4"/>
  <c r="K93" i="4" s="1"/>
  <c r="L93" i="4" s="1"/>
  <c r="K62" i="4"/>
  <c r="L62" i="4" s="1"/>
  <c r="L58" i="4"/>
  <c r="L54" i="4"/>
  <c r="M64" i="4"/>
  <c r="L63" i="4"/>
  <c r="L59" i="4"/>
  <c r="M60" i="4"/>
  <c r="M55" i="4"/>
  <c r="N57" i="4"/>
  <c r="N55" i="4" s="1"/>
  <c r="J52" i="4"/>
  <c r="K63" i="4"/>
  <c r="L61" i="4"/>
  <c r="M61" i="4" s="1"/>
  <c r="N61" i="4" s="1"/>
  <c r="M33" i="4"/>
  <c r="L32" i="4"/>
  <c r="N25" i="4"/>
  <c r="L29" i="4"/>
  <c r="K32" i="4"/>
  <c r="B103" i="4"/>
  <c r="B72" i="4"/>
  <c r="B81" i="4"/>
  <c r="E46" i="4"/>
  <c r="E157" i="4"/>
  <c r="D66" i="4"/>
  <c r="C97" i="4"/>
  <c r="I170" i="4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7" i="4"/>
  <c r="E166" i="4"/>
  <c r="E168" i="4" s="1"/>
  <c r="E203" i="4"/>
  <c r="I207" i="4"/>
  <c r="B26" i="4"/>
  <c r="B181" i="4"/>
  <c r="B183" i="4" s="1"/>
  <c r="F199" i="4"/>
  <c r="F201" i="4" s="1"/>
  <c r="B176" i="4"/>
  <c r="I172" i="4"/>
  <c r="F63" i="4"/>
  <c r="F65" i="4" s="1"/>
  <c r="D97" i="4"/>
  <c r="D99" i="4" s="1"/>
  <c r="B180" i="4"/>
  <c r="C70" i="4"/>
  <c r="B92" i="4"/>
  <c r="D166" i="4"/>
  <c r="D168" i="4" s="1"/>
  <c r="H86" i="4"/>
  <c r="C136" i="4"/>
  <c r="B61" i="4"/>
  <c r="F66" i="4"/>
  <c r="I101" i="4"/>
  <c r="H199" i="4"/>
  <c r="H201" i="4" s="1"/>
  <c r="D14" i="4"/>
  <c r="I108" i="4"/>
  <c r="D132" i="4"/>
  <c r="H150" i="4"/>
  <c r="D207" i="4"/>
  <c r="B123" i="4"/>
  <c r="I190" i="4"/>
  <c r="J190" i="4" s="1"/>
  <c r="K190" i="4" s="1"/>
  <c r="L190" i="4" s="1"/>
  <c r="M190" i="4" s="1"/>
  <c r="N190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6" i="4"/>
  <c r="C148" i="4" s="1"/>
  <c r="F154" i="4"/>
  <c r="C164" i="4"/>
  <c r="F166" i="4"/>
  <c r="F168" i="4" s="1"/>
  <c r="C170" i="4"/>
  <c r="C172" i="4" s="1"/>
  <c r="C63" i="4"/>
  <c r="C65" i="4" s="1"/>
  <c r="B97" i="4"/>
  <c r="B98" i="4" s="1"/>
  <c r="F125" i="4"/>
  <c r="F127" i="4" s="1"/>
  <c r="F189" i="4"/>
  <c r="G59" i="4"/>
  <c r="G61" i="4" s="1"/>
  <c r="I39" i="4"/>
  <c r="H53" i="4"/>
  <c r="H59" i="4"/>
  <c r="H61" i="4" s="1"/>
  <c r="C86" i="4"/>
  <c r="C88" i="4" s="1"/>
  <c r="D117" i="4"/>
  <c r="D119" i="4" s="1"/>
  <c r="F164" i="4"/>
  <c r="G190" i="4"/>
  <c r="H128" i="4"/>
  <c r="H130" i="4" s="1"/>
  <c r="C32" i="4"/>
  <c r="C34" i="4" s="1"/>
  <c r="C43" i="4"/>
  <c r="B57" i="4"/>
  <c r="I94" i="4"/>
  <c r="I96" i="4" s="1"/>
  <c r="E117" i="4"/>
  <c r="E119" i="4" s="1"/>
  <c r="G164" i="4"/>
  <c r="I63" i="4"/>
  <c r="I65" i="4" s="1"/>
  <c r="D68" i="4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8" i="4"/>
  <c r="C180" i="4" s="1"/>
  <c r="E192" i="4"/>
  <c r="D35" i="4"/>
  <c r="G102" i="4"/>
  <c r="B66" i="4"/>
  <c r="B67" i="4" s="1"/>
  <c r="C39" i="4"/>
  <c r="F43" i="4"/>
  <c r="C55" i="4"/>
  <c r="C57" i="4" s="1"/>
  <c r="E115" i="4"/>
  <c r="D190" i="4"/>
  <c r="B140" i="4"/>
  <c r="H146" i="4"/>
  <c r="H148" i="4" s="1"/>
  <c r="E24" i="4"/>
  <c r="E26" i="4" s="1"/>
  <c r="E35" i="4"/>
  <c r="G137" i="4"/>
  <c r="B127" i="4"/>
  <c r="D139" i="4"/>
  <c r="C158" i="4"/>
  <c r="E170" i="4"/>
  <c r="E172" i="4" s="1"/>
  <c r="I193" i="4"/>
  <c r="J193" i="4" s="1"/>
  <c r="K193" i="4" s="1"/>
  <c r="L193" i="4" s="1"/>
  <c r="M193" i="4" s="1"/>
  <c r="N193" i="4" s="1"/>
  <c r="H207" i="4"/>
  <c r="G75" i="4"/>
  <c r="B14" i="4"/>
  <c r="B15" i="4" s="1"/>
  <c r="C84" i="4"/>
  <c r="I140" i="4"/>
  <c r="J140" i="4" s="1"/>
  <c r="K140" i="4" s="1"/>
  <c r="L140" i="4" s="1"/>
  <c r="M140" i="4" s="1"/>
  <c r="N140" i="4" s="1"/>
  <c r="H193" i="4"/>
  <c r="G170" i="4"/>
  <c r="G172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7" i="4"/>
  <c r="F185" i="4"/>
  <c r="I189" i="4"/>
  <c r="E78" i="4"/>
  <c r="H88" i="4"/>
  <c r="D155" i="4"/>
  <c r="B168" i="4"/>
  <c r="G181" i="4"/>
  <c r="G183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6" i="4"/>
  <c r="B147" i="4" s="1"/>
  <c r="C166" i="4"/>
  <c r="C168" i="4" s="1"/>
  <c r="H185" i="4"/>
  <c r="H154" i="4"/>
  <c r="H174" i="4"/>
  <c r="H176" i="4" s="1"/>
  <c r="D178" i="4"/>
  <c r="D180" i="4" s="1"/>
  <c r="G211" i="4"/>
  <c r="I105" i="4"/>
  <c r="F77" i="4"/>
  <c r="F32" i="4"/>
  <c r="F34" i="4" s="1"/>
  <c r="B35" i="4"/>
  <c r="B36" i="4" s="1"/>
  <c r="G166" i="4"/>
  <c r="G168" i="4" s="1"/>
  <c r="F178" i="4"/>
  <c r="F180" i="4" s="1"/>
  <c r="F192" i="4"/>
  <c r="G28" i="4"/>
  <c r="G30" i="4" s="1"/>
  <c r="I121" i="4"/>
  <c r="I123" i="4" s="1"/>
  <c r="G146" i="4"/>
  <c r="D203" i="4"/>
  <c r="G208" i="4"/>
  <c r="I28" i="4"/>
  <c r="I30" i="4" s="1"/>
  <c r="C46" i="4"/>
  <c r="F84" i="4"/>
  <c r="C90" i="4"/>
  <c r="C92" i="4" s="1"/>
  <c r="H101" i="4"/>
  <c r="F117" i="4"/>
  <c r="F119" i="4" s="1"/>
  <c r="D133" i="4"/>
  <c r="E155" i="4"/>
  <c r="F170" i="4"/>
  <c r="F172" i="4" s="1"/>
  <c r="H178" i="4"/>
  <c r="H180" i="4" s="1"/>
  <c r="H63" i="4"/>
  <c r="H65" i="4" s="1"/>
  <c r="B137" i="4"/>
  <c r="E164" i="4"/>
  <c r="H181" i="4"/>
  <c r="G204" i="4"/>
  <c r="E59" i="4"/>
  <c r="E61" i="4" s="1"/>
  <c r="C75" i="4"/>
  <c r="I86" i="4"/>
  <c r="I88" i="4" s="1"/>
  <c r="G97" i="4"/>
  <c r="G99" i="4" s="1"/>
  <c r="E151" i="4"/>
  <c r="I164" i="4"/>
  <c r="I35" i="4"/>
  <c r="F14" i="4"/>
  <c r="D75" i="4"/>
  <c r="H97" i="4"/>
  <c r="I117" i="4"/>
  <c r="I119" i="4" s="1"/>
  <c r="D137" i="4"/>
  <c r="F150" i="4"/>
  <c r="C174" i="4"/>
  <c r="C176" i="4" s="1"/>
  <c r="C186" i="4"/>
  <c r="E189" i="4"/>
  <c r="G193" i="4"/>
  <c r="I204" i="4"/>
  <c r="J204" i="4" s="1"/>
  <c r="K204" i="4" s="1"/>
  <c r="L204" i="4" s="1"/>
  <c r="M204" i="4" s="1"/>
  <c r="N204" i="4" s="1"/>
  <c r="B8" i="4"/>
  <c r="B9" i="4" s="1"/>
  <c r="C117" i="4"/>
  <c r="C119" i="4" s="1"/>
  <c r="C132" i="4"/>
  <c r="E137" i="4"/>
  <c r="G139" i="4"/>
  <c r="G158" i="4"/>
  <c r="I154" i="4"/>
  <c r="F157" i="4"/>
  <c r="D186" i="4"/>
  <c r="F190" i="4"/>
  <c r="I192" i="4"/>
  <c r="B199" i="4"/>
  <c r="B200" i="4" s="1"/>
  <c r="H203" i="4"/>
  <c r="G8" i="4"/>
  <c r="E43" i="4"/>
  <c r="H46" i="4"/>
  <c r="I53" i="4"/>
  <c r="C66" i="4"/>
  <c r="D67" i="4" s="1"/>
  <c r="F74" i="4"/>
  <c r="I90" i="4"/>
  <c r="I92" i="4" s="1"/>
  <c r="G109" i="4"/>
  <c r="F137" i="4"/>
  <c r="H170" i="4"/>
  <c r="H172" i="4" s="1"/>
  <c r="F35" i="4"/>
  <c r="I59" i="4"/>
  <c r="I61" i="4" s="1"/>
  <c r="D71" i="4"/>
  <c r="D77" i="4"/>
  <c r="H108" i="4"/>
  <c r="G128" i="4"/>
  <c r="G130" i="4" s="1"/>
  <c r="I158" i="4"/>
  <c r="J158" i="4" s="1"/>
  <c r="K158" i="4" s="1"/>
  <c r="L158" i="4" s="1"/>
  <c r="M158" i="4" s="1"/>
  <c r="N158" i="4" s="1"/>
  <c r="G154" i="4"/>
  <c r="G174" i="4"/>
  <c r="G176" i="4" s="1"/>
  <c r="G185" i="4"/>
  <c r="H189" i="4"/>
  <c r="G199" i="4"/>
  <c r="G201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0" i="4"/>
  <c r="F193" i="4"/>
  <c r="E28" i="4"/>
  <c r="E30" i="4" s="1"/>
  <c r="F39" i="4"/>
  <c r="H43" i="4"/>
  <c r="G106" i="4"/>
  <c r="E207" i="4"/>
  <c r="G39" i="4"/>
  <c r="I43" i="4"/>
  <c r="D55" i="4"/>
  <c r="D57" i="4" s="1"/>
  <c r="G94" i="4"/>
  <c r="G96" i="4" s="1"/>
  <c r="H105" i="4"/>
  <c r="H132" i="4"/>
  <c r="F146" i="4"/>
  <c r="D158" i="4"/>
  <c r="H166" i="4"/>
  <c r="H168" i="4" s="1"/>
  <c r="I174" i="4"/>
  <c r="I176" i="4" s="1"/>
  <c r="E178" i="4"/>
  <c r="E180" i="4" s="1"/>
  <c r="I186" i="4"/>
  <c r="J186" i="4" s="1"/>
  <c r="K186" i="4" s="1"/>
  <c r="L186" i="4" s="1"/>
  <c r="M186" i="4" s="1"/>
  <c r="N186" i="4" s="1"/>
  <c r="C203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6" i="4"/>
  <c r="D151" i="4"/>
  <c r="C155" i="4"/>
  <c r="B158" i="4"/>
  <c r="H164" i="4"/>
  <c r="D170" i="4"/>
  <c r="D172" i="4" s="1"/>
  <c r="F181" i="4"/>
  <c r="B186" i="4"/>
  <c r="I185" i="4"/>
  <c r="B211" i="4"/>
  <c r="H204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6" i="4"/>
  <c r="G189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8" i="4"/>
  <c r="D164" i="4"/>
  <c r="I181" i="4"/>
  <c r="E186" i="4"/>
  <c r="I199" i="4"/>
  <c r="I203" i="4"/>
  <c r="C210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6" i="4"/>
  <c r="H151" i="4"/>
  <c r="B190" i="4"/>
  <c r="D210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8" i="4"/>
  <c r="H155" i="4"/>
  <c r="G178" i="4"/>
  <c r="G180" i="4" s="1"/>
  <c r="C190" i="4"/>
  <c r="C207" i="4"/>
  <c r="E210" i="4"/>
  <c r="G35" i="4"/>
  <c r="C71" i="4"/>
  <c r="G115" i="4"/>
  <c r="E150" i="4"/>
  <c r="H158" i="4"/>
  <c r="G192" i="4"/>
  <c r="F211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4" i="4"/>
  <c r="I178" i="4"/>
  <c r="I180" i="4" s="1"/>
  <c r="E190" i="4"/>
  <c r="H192" i="4"/>
  <c r="D94" i="4"/>
  <c r="D96" i="4" s="1"/>
  <c r="C128" i="4"/>
  <c r="C130" i="4" s="1"/>
  <c r="E185" i="4"/>
  <c r="B193" i="4"/>
  <c r="F208" i="4"/>
  <c r="H211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6" i="4"/>
  <c r="I168" i="4" s="1"/>
  <c r="D174" i="4"/>
  <c r="D176" i="4" s="1"/>
  <c r="C181" i="4"/>
  <c r="C183" i="4" s="1"/>
  <c r="C193" i="4"/>
  <c r="I211" i="4"/>
  <c r="J211" i="4" s="1"/>
  <c r="K211" i="4" s="1"/>
  <c r="L211" i="4" s="1"/>
  <c r="M211" i="4" s="1"/>
  <c r="N211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1" i="4"/>
  <c r="I150" i="4"/>
  <c r="E174" i="4"/>
  <c r="E176" i="4" s="1"/>
  <c r="D181" i="4"/>
  <c r="D183" i="4" s="1"/>
  <c r="D193" i="4"/>
  <c r="D199" i="4"/>
  <c r="D200" i="4" s="1"/>
  <c r="F204" i="4"/>
  <c r="H208" i="4"/>
  <c r="H210" i="4"/>
  <c r="E8" i="4"/>
  <c r="E39" i="4"/>
  <c r="E102" i="4"/>
  <c r="E106" i="4"/>
  <c r="E109" i="4"/>
  <c r="E132" i="4"/>
  <c r="E140" i="4"/>
  <c r="G140" i="4"/>
  <c r="D146" i="4"/>
  <c r="D148" i="4" s="1"/>
  <c r="C151" i="4"/>
  <c r="B155" i="4"/>
  <c r="H157" i="4"/>
  <c r="E181" i="4"/>
  <c r="E193" i="4"/>
  <c r="E199" i="4"/>
  <c r="I208" i="4"/>
  <c r="J208" i="4" s="1"/>
  <c r="K208" i="4" s="1"/>
  <c r="L208" i="4" s="1"/>
  <c r="M208" i="4" s="1"/>
  <c r="N208" i="4" s="1"/>
  <c r="I210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0" i="4"/>
  <c r="F151" i="4"/>
  <c r="B154" i="4"/>
  <c r="F155" i="4"/>
  <c r="B157" i="4"/>
  <c r="B164" i="4"/>
  <c r="B170" i="4"/>
  <c r="B172" i="4" s="1"/>
  <c r="F174" i="4"/>
  <c r="F176" i="4" s="1"/>
  <c r="B185" i="4"/>
  <c r="B189" i="4"/>
  <c r="B192" i="4"/>
  <c r="F203" i="4"/>
  <c r="F207" i="4"/>
  <c r="F210" i="4"/>
  <c r="E101" i="4"/>
  <c r="E105" i="4"/>
  <c r="E108" i="4"/>
  <c r="C150" i="4"/>
  <c r="G151" i="4"/>
  <c r="C154" i="4"/>
  <c r="G155" i="4"/>
  <c r="C157" i="4"/>
  <c r="C185" i="4"/>
  <c r="C189" i="4"/>
  <c r="C192" i="4"/>
  <c r="G203" i="4"/>
  <c r="G207" i="4"/>
  <c r="G210" i="4"/>
  <c r="D39" i="4"/>
  <c r="D43" i="4"/>
  <c r="D46" i="4"/>
  <c r="F101" i="4"/>
  <c r="F105" i="4"/>
  <c r="F108" i="4"/>
  <c r="D150" i="4"/>
  <c r="D154" i="4"/>
  <c r="D157" i="4"/>
  <c r="D185" i="4"/>
  <c r="H186" i="4"/>
  <c r="D189" i="4"/>
  <c r="H190" i="4"/>
  <c r="D192" i="4"/>
  <c r="I151" i="4"/>
  <c r="J151" i="4" s="1"/>
  <c r="K151" i="4" s="1"/>
  <c r="L151" i="4" s="1"/>
  <c r="M151" i="4" s="1"/>
  <c r="N151" i="4" s="1"/>
  <c r="I155" i="4"/>
  <c r="J155" i="4" s="1"/>
  <c r="K155" i="4" s="1"/>
  <c r="L155" i="4" s="1"/>
  <c r="M155" i="4" s="1"/>
  <c r="N155" i="4" s="1"/>
  <c r="B204" i="4"/>
  <c r="B208" i="4"/>
  <c r="I66" i="4"/>
  <c r="H8" i="4"/>
  <c r="H14" i="4"/>
  <c r="G21" i="4"/>
  <c r="G50" i="4" s="1"/>
  <c r="F71" i="4"/>
  <c r="F75" i="4"/>
  <c r="F78" i="4"/>
  <c r="H133" i="4"/>
  <c r="H137" i="4"/>
  <c r="H140" i="4"/>
  <c r="C201" i="4"/>
  <c r="C204" i="4"/>
  <c r="C208" i="4"/>
  <c r="C211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4" i="4"/>
  <c r="D208" i="4"/>
  <c r="D211" i="4"/>
  <c r="I21" i="4"/>
  <c r="I50" i="4" s="1"/>
  <c r="J50" i="4" s="1"/>
  <c r="K50" i="4" s="1"/>
  <c r="L50" i="4" s="1"/>
  <c r="M50" i="4" s="1"/>
  <c r="N50" i="4" s="1"/>
  <c r="H71" i="4"/>
  <c r="H75" i="4"/>
  <c r="H78" i="4"/>
  <c r="C99" i="4"/>
  <c r="C102" i="4"/>
  <c r="C106" i="4"/>
  <c r="C109" i="4"/>
  <c r="E204" i="4"/>
  <c r="E208" i="4"/>
  <c r="E211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M185" i="4" l="1"/>
  <c r="M195" i="4"/>
  <c r="N192" i="4"/>
  <c r="M192" i="4"/>
  <c r="K165" i="4"/>
  <c r="L165" i="4" s="1"/>
  <c r="K85" i="4"/>
  <c r="L145" i="4"/>
  <c r="D3" i="4"/>
  <c r="D19" i="4" s="1"/>
  <c r="I148" i="4"/>
  <c r="K164" i="4"/>
  <c r="N175" i="4"/>
  <c r="N174" i="4" s="1"/>
  <c r="M174" i="4"/>
  <c r="M173" i="4" s="1"/>
  <c r="N173" i="4" s="1"/>
  <c r="M170" i="4"/>
  <c r="M169" i="4" s="1"/>
  <c r="N169" i="4" s="1"/>
  <c r="N171" i="4"/>
  <c r="N170" i="4" s="1"/>
  <c r="M166" i="4"/>
  <c r="N166" i="4"/>
  <c r="K115" i="4"/>
  <c r="M121" i="4"/>
  <c r="N122" i="4"/>
  <c r="N121" i="4" s="1"/>
  <c r="M116" i="4"/>
  <c r="J115" i="4"/>
  <c r="L120" i="4"/>
  <c r="M120" i="4" s="1"/>
  <c r="K83" i="4"/>
  <c r="L85" i="4"/>
  <c r="M89" i="4"/>
  <c r="N89" i="4" s="1"/>
  <c r="N86" i="4"/>
  <c r="M86" i="4"/>
  <c r="N95" i="4"/>
  <c r="N94" i="4" s="1"/>
  <c r="M94" i="4"/>
  <c r="M93" i="4" s="1"/>
  <c r="N93" i="4" s="1"/>
  <c r="J84" i="4"/>
  <c r="N91" i="4"/>
  <c r="N90" i="4" s="1"/>
  <c r="M90" i="4"/>
  <c r="N60" i="4"/>
  <c r="N59" i="4" s="1"/>
  <c r="M59" i="4"/>
  <c r="M58" i="4" s="1"/>
  <c r="N58" i="4" s="1"/>
  <c r="N64" i="4"/>
  <c r="N63" i="4" s="1"/>
  <c r="M63" i="4"/>
  <c r="M62" i="4" s="1"/>
  <c r="N62" i="4" s="1"/>
  <c r="J53" i="4"/>
  <c r="M54" i="4"/>
  <c r="L52" i="4"/>
  <c r="K52" i="4"/>
  <c r="M31" i="4"/>
  <c r="N31" i="4" s="1"/>
  <c r="L28" i="4"/>
  <c r="L27" i="4" s="1"/>
  <c r="M29" i="4"/>
  <c r="N33" i="4"/>
  <c r="N32" i="4" s="1"/>
  <c r="M32" i="4"/>
  <c r="E3" i="4"/>
  <c r="E50" i="4"/>
  <c r="H67" i="4"/>
  <c r="B3" i="4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7" i="4"/>
  <c r="F129" i="4"/>
  <c r="D36" i="4"/>
  <c r="C147" i="4"/>
  <c r="E44" i="4"/>
  <c r="B182" i="4"/>
  <c r="F68" i="4"/>
  <c r="G98" i="4"/>
  <c r="H98" i="4"/>
  <c r="H129" i="4"/>
  <c r="I129" i="4"/>
  <c r="C3" i="4"/>
  <c r="E47" i="4"/>
  <c r="F147" i="4"/>
  <c r="E98" i="4"/>
  <c r="D15" i="4"/>
  <c r="D16" i="4"/>
  <c r="B148" i="4"/>
  <c r="E40" i="4"/>
  <c r="H182" i="4"/>
  <c r="B44" i="4"/>
  <c r="H200" i="4"/>
  <c r="F148" i="4"/>
  <c r="E37" i="4"/>
  <c r="F67" i="4"/>
  <c r="I147" i="4"/>
  <c r="F98" i="4"/>
  <c r="G148" i="4"/>
  <c r="C37" i="4"/>
  <c r="E9" i="4"/>
  <c r="C40" i="4"/>
  <c r="C9" i="4"/>
  <c r="C44" i="4"/>
  <c r="B47" i="4"/>
  <c r="C15" i="4"/>
  <c r="G200" i="4"/>
  <c r="B68" i="4"/>
  <c r="H68" i="4"/>
  <c r="B40" i="4"/>
  <c r="H47" i="4"/>
  <c r="C67" i="4"/>
  <c r="C68" i="4"/>
  <c r="C182" i="4"/>
  <c r="F5" i="4"/>
  <c r="H99" i="4"/>
  <c r="B5" i="4"/>
  <c r="B11" i="4" s="1"/>
  <c r="B12" i="4" s="1"/>
  <c r="I36" i="4"/>
  <c r="G129" i="4"/>
  <c r="D147" i="4"/>
  <c r="B22" i="4"/>
  <c r="B16" i="4"/>
  <c r="E200" i="4"/>
  <c r="D22" i="4"/>
  <c r="F130" i="4"/>
  <c r="D9" i="4"/>
  <c r="H5" i="4"/>
  <c r="C22" i="4"/>
  <c r="G15" i="4"/>
  <c r="H183" i="4"/>
  <c r="F200" i="4"/>
  <c r="B37" i="4"/>
  <c r="D182" i="4"/>
  <c r="F47" i="4"/>
  <c r="G147" i="4"/>
  <c r="E5" i="4"/>
  <c r="B201" i="4"/>
  <c r="F40" i="4"/>
  <c r="C200" i="4"/>
  <c r="I98" i="4"/>
  <c r="I183" i="4"/>
  <c r="J183" i="4" s="1"/>
  <c r="K183" i="4" s="1"/>
  <c r="L183" i="4" s="1"/>
  <c r="M183" i="4" s="1"/>
  <c r="N183" i="4" s="1"/>
  <c r="I182" i="4"/>
  <c r="F44" i="4"/>
  <c r="H44" i="4"/>
  <c r="D130" i="4"/>
  <c r="D129" i="4"/>
  <c r="G36" i="4"/>
  <c r="G5" i="4"/>
  <c r="E67" i="4"/>
  <c r="E68" i="4"/>
  <c r="F183" i="4"/>
  <c r="F182" i="4"/>
  <c r="F9" i="4"/>
  <c r="G9" i="4"/>
  <c r="I201" i="4"/>
  <c r="J201" i="4" s="1"/>
  <c r="K201" i="4" s="1"/>
  <c r="L201" i="4" s="1"/>
  <c r="M201" i="4" s="1"/>
  <c r="N201" i="4" s="1"/>
  <c r="I200" i="4"/>
  <c r="E183" i="4"/>
  <c r="E182" i="4"/>
  <c r="E201" i="4"/>
  <c r="D10" i="4"/>
  <c r="F37" i="4"/>
  <c r="H40" i="4"/>
  <c r="B130" i="4"/>
  <c r="B129" i="4"/>
  <c r="D5" i="4"/>
  <c r="D7" i="4" s="1"/>
  <c r="C36" i="4"/>
  <c r="C5" i="4"/>
  <c r="F22" i="4"/>
  <c r="G182" i="4"/>
  <c r="H36" i="4"/>
  <c r="D201" i="4"/>
  <c r="H22" i="4"/>
  <c r="E130" i="4"/>
  <c r="E129" i="4"/>
  <c r="C129" i="4"/>
  <c r="E148" i="4"/>
  <c r="E147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95" i="4" l="1"/>
  <c r="N184" i="4"/>
  <c r="N185" i="4" s="1"/>
  <c r="L114" i="4"/>
  <c r="L115" i="4" s="1"/>
  <c r="F10" i="4"/>
  <c r="H7" i="4"/>
  <c r="F4" i="4"/>
  <c r="F19" i="4"/>
  <c r="B4" i="4"/>
  <c r="B19" i="4"/>
  <c r="B10" i="4"/>
  <c r="H10" i="4"/>
  <c r="E10" i="4"/>
  <c r="E19" i="4"/>
  <c r="M145" i="4"/>
  <c r="H16" i="4"/>
  <c r="C16" i="4"/>
  <c r="C19" i="4"/>
  <c r="K188" i="4"/>
  <c r="L164" i="4"/>
  <c r="M165" i="4"/>
  <c r="N120" i="4"/>
  <c r="M114" i="4"/>
  <c r="N116" i="4"/>
  <c r="K84" i="4"/>
  <c r="L83" i="4"/>
  <c r="M85" i="4"/>
  <c r="K53" i="4"/>
  <c r="M52" i="4"/>
  <c r="N54" i="4"/>
  <c r="N52" i="4" s="1"/>
  <c r="L53" i="4"/>
  <c r="M27" i="4"/>
  <c r="N29" i="4"/>
  <c r="N28" i="4" s="1"/>
  <c r="M28" i="4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N145" i="4" l="1"/>
  <c r="L188" i="4"/>
  <c r="L189" i="4" s="1"/>
  <c r="M164" i="4"/>
  <c r="N165" i="4"/>
  <c r="N164" i="4" s="1"/>
  <c r="N114" i="4"/>
  <c r="M115" i="4"/>
  <c r="M83" i="4"/>
  <c r="N85" i="4"/>
  <c r="N83" i="4" s="1"/>
  <c r="L84" i="4"/>
  <c r="N53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M41" i="3"/>
  <c r="H36" i="3"/>
  <c r="L32" i="3"/>
  <c r="M33" i="3"/>
  <c r="L31" i="3"/>
  <c r="L28" i="3"/>
  <c r="L27" i="3" s="1"/>
  <c r="M29" i="3"/>
  <c r="K21" i="3"/>
  <c r="H21" i="3"/>
  <c r="I21" i="3"/>
  <c r="I50" i="3" s="1"/>
  <c r="J50" i="3" s="1"/>
  <c r="J48" i="3" s="1"/>
  <c r="J38" i="3" s="1"/>
  <c r="N188" i="4" l="1"/>
  <c r="M188" i="4"/>
  <c r="M189" i="4" s="1"/>
  <c r="N115" i="4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N189" i="4" l="1"/>
  <c r="K47" i="3"/>
  <c r="J45" i="3"/>
  <c r="J46" i="3" s="1"/>
  <c r="L50" i="3"/>
  <c r="K49" i="3"/>
  <c r="K37" i="3"/>
  <c r="J35" i="3"/>
  <c r="L22" i="3"/>
  <c r="N27" i="3"/>
  <c r="N21" i="3" s="1"/>
  <c r="M21" i="3"/>
  <c r="J36" i="3" l="1"/>
  <c r="J42" i="3"/>
  <c r="L49" i="3"/>
  <c r="M50" i="3"/>
  <c r="L47" i="3"/>
  <c r="K45" i="3"/>
  <c r="K46" i="3" s="1"/>
  <c r="L48" i="3"/>
  <c r="L38" i="3" s="1"/>
  <c r="M48" i="3"/>
  <c r="M38" i="3" s="1"/>
  <c r="L37" i="3"/>
  <c r="K35" i="3"/>
  <c r="M22" i="3"/>
  <c r="N22" i="3"/>
  <c r="M47" i="3" l="1"/>
  <c r="L45" i="3"/>
  <c r="L46" i="3" s="1"/>
  <c r="M49" i="3"/>
  <c r="N50" i="3"/>
  <c r="J43" i="3"/>
  <c r="J44" i="3"/>
  <c r="K36" i="3"/>
  <c r="K42" i="3"/>
  <c r="M37" i="3"/>
  <c r="L35" i="3"/>
  <c r="L36" i="3" s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22" i="4" l="1"/>
  <c r="K23" i="4"/>
  <c r="K21" i="4" s="1"/>
  <c r="L23" i="4" l="1"/>
  <c r="K22" i="4"/>
  <c r="L21" i="4" l="1"/>
  <c r="M23" i="4"/>
  <c r="J36" i="4"/>
  <c r="K35" i="4"/>
  <c r="K36" i="4" s="1"/>
  <c r="L22" i="4" l="1"/>
  <c r="L35" i="4"/>
  <c r="N23" i="4"/>
  <c r="N21" i="4" s="1"/>
  <c r="M21" i="4"/>
  <c r="L36" i="4"/>
  <c r="K45" i="4"/>
  <c r="J45" i="4"/>
  <c r="L45" i="4"/>
  <c r="L46" i="4"/>
  <c r="M22" i="4" l="1"/>
  <c r="M35" i="4"/>
  <c r="M36" i="4" s="1"/>
  <c r="N35" i="4"/>
  <c r="N36" i="4" s="1"/>
  <c r="N22" i="4"/>
  <c r="M45" i="4"/>
  <c r="M46" i="4" s="1"/>
  <c r="N45" i="4"/>
  <c r="N46" i="4" s="1"/>
  <c r="J46" i="4"/>
  <c r="K46" i="4"/>
  <c r="J48" i="4"/>
  <c r="N48" i="4"/>
  <c r="N38" i="4" s="1"/>
  <c r="K48" i="4"/>
  <c r="K38" i="4" s="1"/>
  <c r="M48" i="4"/>
  <c r="M38" i="4" s="1"/>
  <c r="L48" i="4"/>
  <c r="L38" i="4" s="1"/>
  <c r="N42" i="4" l="1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K43" i="4" l="1"/>
  <c r="J42" i="4"/>
  <c r="J43" i="4" s="1"/>
  <c r="J39" i="4"/>
  <c r="L43" i="4"/>
  <c r="N43" i="4"/>
  <c r="M66" i="4"/>
  <c r="M67" i="4" s="1"/>
  <c r="J66" i="4"/>
  <c r="J67" i="4" s="1"/>
  <c r="L66" i="4"/>
  <c r="K66" i="4"/>
  <c r="N66" i="4"/>
  <c r="N67" i="4" s="1"/>
  <c r="L67" i="4" l="1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/>
  <c r="K73" i="4" s="1"/>
  <c r="L79" i="4"/>
  <c r="L80" i="4" s="1"/>
  <c r="L69" i="4"/>
  <c r="L70" i="4" s="1"/>
  <c r="N79" i="4"/>
  <c r="M79" i="4"/>
  <c r="M69" i="4" s="1"/>
  <c r="J79" i="4"/>
  <c r="K80" i="4" s="1"/>
  <c r="N80" i="4" l="1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8" i="4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/>
  <c r="L108" i="4" l="1"/>
  <c r="M108" i="4"/>
  <c r="K110" i="4"/>
  <c r="M110" i="4"/>
  <c r="M100" i="4" s="1"/>
  <c r="L110" i="4"/>
  <c r="L111" i="4" s="1"/>
  <c r="L100" i="4"/>
  <c r="J100" i="4"/>
  <c r="N110" i="4"/>
  <c r="N111" i="4" s="1"/>
  <c r="N100" i="4"/>
  <c r="N104" i="4" s="1"/>
  <c r="K111" i="4" l="1"/>
  <c r="J111" i="4"/>
  <c r="M101" i="4"/>
  <c r="M104" i="4"/>
  <c r="N105" i="4" s="1"/>
  <c r="K100" i="4"/>
  <c r="J101" i="4"/>
  <c r="J105" i="4"/>
  <c r="L104" i="4"/>
  <c r="N101" i="4"/>
  <c r="M111" i="4"/>
  <c r="K101" i="4" l="1"/>
  <c r="K104" i="4"/>
  <c r="K105" i="4" s="1"/>
  <c r="L101" i="4"/>
  <c r="M105" i="4"/>
  <c r="J128" i="4"/>
  <c r="J129" i="4" s="1"/>
  <c r="K129" i="4"/>
  <c r="M128" i="4"/>
  <c r="L129" i="4"/>
  <c r="N128" i="4"/>
  <c r="K128" i="4"/>
  <c r="L128" i="4"/>
  <c r="L105" i="4" l="1"/>
  <c r="M129" i="4"/>
  <c r="N129" i="4"/>
  <c r="J138" i="4" l="1"/>
  <c r="J14" i="4" s="1"/>
  <c r="N138" i="4"/>
  <c r="N139" i="4" s="1"/>
  <c r="M138" i="4"/>
  <c r="M14" i="4" s="1"/>
  <c r="L138" i="4"/>
  <c r="L14" i="4" s="1"/>
  <c r="K138" i="4"/>
  <c r="K139" i="4" s="1"/>
  <c r="K14" i="4"/>
  <c r="M15" i="4" l="1"/>
  <c r="J15" i="4"/>
  <c r="K15" i="4"/>
  <c r="L15" i="4"/>
  <c r="L139" i="4"/>
  <c r="N14" i="4"/>
  <c r="M139" i="4"/>
  <c r="J139" i="4"/>
  <c r="N15" i="4" l="1"/>
  <c r="J141" i="4"/>
  <c r="J131" i="4" s="1"/>
  <c r="J142" i="4"/>
  <c r="K135" i="4"/>
  <c r="K141" i="4"/>
  <c r="K142" i="4" s="1"/>
  <c r="K131" i="4"/>
  <c r="N141" i="4"/>
  <c r="N142" i="4" s="1"/>
  <c r="L141" i="4"/>
  <c r="L131" i="4"/>
  <c r="M141" i="4"/>
  <c r="M131" i="4" s="1"/>
  <c r="L132" i="4" l="1"/>
  <c r="L142" i="4"/>
  <c r="N131" i="4"/>
  <c r="L135" i="4"/>
  <c r="L136" i="4" s="1"/>
  <c r="M132" i="4"/>
  <c r="M135" i="4"/>
  <c r="M136" i="4" s="1"/>
  <c r="N132" i="4"/>
  <c r="J132" i="4"/>
  <c r="J135" i="4"/>
  <c r="J136" i="4" s="1"/>
  <c r="K132" i="4"/>
  <c r="M142" i="4"/>
  <c r="N135" i="4" l="1"/>
  <c r="N136" i="4" s="1"/>
  <c r="K136" i="4"/>
  <c r="J178" i="4" l="1"/>
  <c r="J177" i="4" s="1"/>
  <c r="L178" i="4"/>
  <c r="N178" i="4"/>
  <c r="K178" i="4"/>
  <c r="M178" i="4"/>
  <c r="J188" i="4"/>
  <c r="K189" i="4" s="1"/>
  <c r="J182" i="4"/>
  <c r="K182" i="4"/>
  <c r="J189" i="4" l="1"/>
  <c r="K209" i="4" l="1"/>
  <c r="K3" i="4"/>
  <c r="K16" i="4" s="1"/>
  <c r="K17" i="4"/>
  <c r="K212" i="4"/>
  <c r="K202" i="4"/>
  <c r="K8" i="4"/>
  <c r="K199" i="4"/>
  <c r="K19" i="4" l="1"/>
  <c r="K10" i="4"/>
  <c r="L3" i="4"/>
  <c r="L4" i="4" s="1"/>
  <c r="L16" i="4"/>
  <c r="L212" i="4"/>
  <c r="L213" i="4" s="1"/>
  <c r="L209" i="4"/>
  <c r="L210" i="4"/>
  <c r="L199" i="4"/>
  <c r="L200" i="4"/>
  <c r="L17" i="4" l="1"/>
  <c r="L18" i="4" s="1"/>
  <c r="L19" i="4"/>
  <c r="L202" i="4"/>
  <c r="L8" i="4" l="1"/>
  <c r="L203" i="4"/>
  <c r="L9" i="4" l="1"/>
  <c r="L10" i="4"/>
  <c r="M209" i="4"/>
  <c r="M210" i="4" s="1"/>
  <c r="M3" i="4"/>
  <c r="M4" i="4" s="1"/>
  <c r="M212" i="4"/>
  <c r="M213" i="4" s="1"/>
  <c r="M202" i="4"/>
  <c r="M203" i="4" s="1"/>
  <c r="M8" i="4"/>
  <c r="M9" i="4" s="1"/>
  <c r="M199" i="4"/>
  <c r="M200" i="4" s="1"/>
  <c r="M16" i="4" l="1"/>
  <c r="M10" i="4"/>
  <c r="M17" i="4"/>
  <c r="M19" i="4" l="1"/>
  <c r="M18" i="4"/>
  <c r="N209" i="4"/>
  <c r="N210" i="4"/>
  <c r="N3" i="4"/>
  <c r="N16" i="4" s="1"/>
  <c r="N199" i="4"/>
  <c r="N200" i="4" s="1"/>
  <c r="N212" i="4"/>
  <c r="N213" i="4" s="1"/>
  <c r="N17" i="4" l="1"/>
  <c r="N19" i="4" s="1"/>
  <c r="N4" i="4"/>
  <c r="N202" i="4"/>
  <c r="N18" i="4"/>
  <c r="N8" i="4" l="1"/>
  <c r="N203" i="4"/>
  <c r="N10" i="4" l="1"/>
  <c r="N9" i="4"/>
  <c r="J209" i="4"/>
  <c r="K210" i="4" s="1"/>
  <c r="J3" i="4"/>
  <c r="J4" i="4" s="1"/>
  <c r="J199" i="4"/>
  <c r="J200" i="4" s="1"/>
  <c r="J212" i="4"/>
  <c r="J213" i="4" s="1"/>
  <c r="K200" i="4" l="1"/>
  <c r="K213" i="4"/>
  <c r="J210" i="4"/>
  <c r="J16" i="4"/>
  <c r="K4" i="4"/>
  <c r="J202" i="4"/>
  <c r="J17" i="4"/>
  <c r="K18" i="4" l="1"/>
  <c r="J18" i="4"/>
  <c r="J19" i="4"/>
  <c r="J203" i="4"/>
  <c r="J8" i="4"/>
  <c r="K203" i="4"/>
  <c r="J9" i="4" l="1"/>
  <c r="K9" i="4"/>
  <c r="J10" i="4"/>
  <c r="J5" i="4"/>
  <c r="J6" i="4" l="1"/>
  <c r="J11" i="4"/>
  <c r="J7" i="4"/>
  <c r="J153" i="4"/>
  <c r="J154" i="4" s="1"/>
  <c r="J147" i="4"/>
  <c r="J12" i="4" l="1"/>
  <c r="J13" i="4"/>
  <c r="M153" i="4"/>
  <c r="M154" i="4" s="1"/>
  <c r="M147" i="4"/>
  <c r="M146" i="4"/>
  <c r="M5" i="4"/>
  <c r="M7" i="4" s="1"/>
  <c r="L5" i="4"/>
  <c r="L7" i="4" s="1"/>
  <c r="L147" i="4"/>
  <c r="K5" i="4"/>
  <c r="K6" i="4" s="1"/>
  <c r="L146" i="4"/>
  <c r="L153" i="4"/>
  <c r="N5" i="4"/>
  <c r="N7" i="4" s="1"/>
  <c r="N146" i="4"/>
  <c r="N153" i="4" s="1"/>
  <c r="N154" i="4" s="1"/>
  <c r="N147" i="4"/>
  <c r="K146" i="4"/>
  <c r="K153" i="4" s="1"/>
  <c r="K147" i="4"/>
  <c r="L154" i="4" l="1"/>
  <c r="K154" i="4"/>
  <c r="K11" i="4"/>
  <c r="N11" i="4"/>
  <c r="L11" i="4"/>
  <c r="L6" i="4"/>
  <c r="M11" i="4"/>
  <c r="N6" i="4"/>
  <c r="K7" i="4"/>
  <c r="M6" i="4"/>
  <c r="N13" i="4" l="1"/>
  <c r="N12" i="4"/>
  <c r="M13" i="4"/>
  <c r="M12" i="4"/>
  <c r="L12" i="4"/>
  <c r="L13" i="4"/>
  <c r="K13" i="4"/>
  <c r="K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  <author>tc={577198CB-FC14-4D80-B40C-E0A48BF7DB01}</author>
    <author>tc={E609A397-D28D-45A8-BD72-5F5FEBE952FD}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  <comment ref="O145" authorId="1" shapeId="0" xr:uid="{577198CB-FC14-4D80-B40C-E0A48BF7DB0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  <comment ref="O198" authorId="2" shapeId="0" xr:uid="{E609A397-D28D-45A8-BD72-5F5FEBE952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</commentList>
</comments>
</file>

<file path=xl/sharedStrings.xml><?xml version="1.0" encoding="utf-8"?>
<sst xmlns="http://schemas.openxmlformats.org/spreadsheetml/2006/main" count="564" uniqueCount="167">
  <si>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</si>
  <si>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</si>
  <si>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</si>
  <si>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</si>
  <si>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</si>
  <si>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</si>
  <si>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</si>
  <si>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</si>
  <si>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</si>
  <si>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</si>
  <si>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</si>
  <si>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</si>
  <si>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</si>
  <si>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</si>
  <si>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</si>
  <si>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</si>
  <si>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</si>
  <si>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</si>
  <si>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</si>
  <si>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</si>
  <si>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</si>
  <si>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</si>
  <si>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</si>
  <si>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</si>
  <si>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</si>
  <si>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</si>
  <si>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</si>
  <si>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</si>
  <si>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</si>
  <si>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</si>
  <si>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</si>
  <si>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</si>
  <si>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</si>
  <si>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</si>
  <si>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</si>
  <si>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</si>
  <si>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</si>
  <si>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</si>
  <si>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</si>
  <si>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</si>
  <si>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</si>
  <si>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</si>
  <si>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</si>
  <si>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</si>
  <si>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</si>
  <si>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</si>
  <si>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</si>
  <si>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</si>
  <si>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</si>
  <si>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</si>
  <si>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</si>
  <si>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</si>
  <si>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</si>
  <si>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</si>
  <si>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</si>
  <si>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</si>
  <si>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</si>
  <si>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</si>
  <si>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</si>
  <si>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</si>
  <si>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</si>
  <si>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</si>
  <si>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</si>
  <si>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</si>
  <si>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</si>
  <si>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</si>
  <si>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</si>
  <si>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</si>
  <si>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</si>
  <si>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</si>
  <si>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</si>
  <si>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</si>
  <si>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</si>
  <si>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</si>
  <si>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</si>
  <si>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</si>
  <si>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</si>
  <si>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</si>
  <si>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</si>
  <si>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</si>
  <si>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</si>
  <si>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</si>
  <si>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</si>
  <si>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</si>
  <si>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</si>
  <si>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</si>
  <si>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</si>
  <si>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</si>
  <si>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</si>
  <si>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</si>
  <si>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</si>
  <si>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</si>
  <si>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</si>
  <si>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</si>
  <si>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</si>
  <si>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</si>
  <si>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</si>
  <si>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</si>
  <si>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</si>
  <si>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</si>
  <si>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</si>
  <si>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</si>
  <si>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</si>
  <si>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</si>
  <si>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</si>
  <si>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</si>
  <si>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</si>
  <si>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</si>
  <si>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</si>
  <si>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</si>
  <si>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</si>
  <si>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</si>
  <si>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</si>
  <si>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</si>
  <si>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</si>
  <si>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</si>
  <si>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</si>
  <si>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</si>
  <si>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</si>
  <si>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</si>
  <si>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</si>
  <si>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</si>
  <si>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</si>
  <si>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</si>
  <si>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</si>
  <si>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</si>
  <si>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</si>
  <si>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</si>
  <si>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</si>
  <si>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</si>
  <si>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</si>
  <si>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</si>
  <si>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</si>
  <si>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</si>
  <si>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</si>
  <si>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</si>
  <si>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</si>
  <si>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</si>
  <si>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</si>
  <si>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</si>
  <si>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</si>
  <si>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</si>
  <si>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</si>
  <si>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</si>
  <si>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</si>
  <si>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</si>
  <si>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</si>
  <si>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</si>
  <si>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</si>
  <si>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</si>
  <si>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</si>
  <si>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</si>
  <si>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</si>
  <si>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</si>
  <si>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</si>
  <si>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</si>
  <si>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</si>
  <si>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</si>
  <si>
    <t>Revenue*Margin</t>
  </si>
  <si>
    <t>Calculate growth and forecast 2023 to 2027 based on growth</t>
  </si>
  <si>
    <t>% PPE*PPE</t>
  </si>
  <si>
    <t>%PPE * PPE</t>
  </si>
  <si>
    <t>Should be the addition of below rows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</si>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</sst>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-* #,##0.0_-;\-* #,##0.0_-;_-* &quot;-&quot;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  <xf numFmtId="2" fontId="2" fillId="8" borderId="0" xfId="0" applyNumberFormat="1" applyFont="1" applyFill="1"/>
    <xf numFmtId="165" fontId="2" fillId="13" borderId="0" xfId="1" applyNumberFormat="1" applyFont="1" applyFill="1"/>
    <xf numFmtId="2" fontId="12" fillId="13" borderId="0" xfId="2" applyNumberFormat="1" applyFont="1" applyFill="1" applyAlignment="1">
      <alignment horizontal="right"/>
    </xf>
    <xf numFmtId="0" fontId="2" fillId="13" borderId="0" xfId="0" applyFont="1" applyFill="1"/>
    <xf numFmtId="2" fontId="2" fillId="13" borderId="0" xfId="0" applyNumberFormat="1" applyFont="1" applyFill="1"/>
    <xf numFmtId="166" fontId="17" fillId="0" borderId="0" xfId="0" applyNumberFormat="1" applyFont="1"/>
    <xf numFmtId="166" fontId="18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0" fillId="0" borderId="0" xfId="1" applyNumberFormat="1" applyFont="1" applyFill="1"/>
    <xf numFmtId="167" fontId="0" fillId="0" borderId="0" xfId="0" applyNumberFormat="1"/>
    <xf numFmtId="168" fontId="2" fillId="13" borderId="0" xfId="0" applyNumberFormat="1" applyFont="1" applyFill="1"/>
    <xf numFmtId="0" fontId="2" fillId="12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  <threadedComment ref="O145" dT="2023-11-14T10:43:49.38" personId="{E16BE9AD-02BF-4EC5-BCD1-97269B5FA3A4}" id="{577198CB-FC14-4D80-B40C-E0A48BF7DB01}">
    <text xml:space="preserve">Unsure
</text>
  </threadedComment>
  <threadedComment ref="O198" dT="2023-11-14T10:41:54.71" personId="{E16BE9AD-02BF-4EC5-BCD1-97269B5FA3A4}" id="{E609A397-D28D-45A8-BD72-5F5FEBE952FD}">
    <text xml:space="preserve">Unsure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81C5-CF42-441F-9C4D-F0A5439DF212}">
  <dimension ref="A1:I206"/>
  <sheetViews>
    <sheetView zoomScale="70" zoomScaleNormal="70" workbookViewId="0">
      <pane ySplit="1" topLeftCell="A2" activePane="bottomLeft" state="frozen"/>
      <selection pane="bottomLeft" activeCell="B18" sqref="B18"/>
    </sheetView>
  </sheetViews>
  <sheetFormatPr defaultColWidth="8.7109375" defaultRowHeight="15" x14ac:dyDescent="0.25"/>
  <cols>
    <col min="1" max="1" width="78.28515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f>+C2-C3</f>
        <v>14971</v>
      </c>
      <c r="D4" s="9">
        <f>+D2-D3</f>
        <v>15312</v>
      </c>
      <c r="E4" s="9">
        <f>+E2-E3</f>
        <v>15956</v>
      </c>
      <c r="F4" s="9">
        <f>+F2-F3</f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105">
        <v>54</v>
      </c>
      <c r="F8" s="105">
        <v>49</v>
      </c>
      <c r="G8" s="105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105">
        <v>66</v>
      </c>
      <c r="F9" s="105">
        <v>-78</v>
      </c>
      <c r="G9" s="105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>+B4-B7-B8-B9</f>
        <v>4205</v>
      </c>
      <c r="C10" s="5">
        <f>+C4-C7-C8-C9</f>
        <v>4623</v>
      </c>
      <c r="D10" s="5">
        <f>+D4-D7-D8-D9</f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10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10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+ROUND(((B12/B18)-B15),2)</f>
        <v>0</v>
      </c>
      <c r="C20" s="13">
        <f>+ROUND(((C12/C18)-C15),2)</f>
        <v>0</v>
      </c>
      <c r="D20" s="13">
        <f>+ROUND(((D12/D18)-D15),2)</f>
        <v>0</v>
      </c>
      <c r="E20" s="13">
        <f>+ROUND(((E12/E18)-E15),2)</f>
        <v>0</v>
      </c>
      <c r="F20" s="13">
        <f>+ROUND(((F12/F18)-F15),2)</f>
        <v>0</v>
      </c>
      <c r="G20" s="13">
        <f>+ROUND(((G12/G18)-G15),2)</f>
        <v>0</v>
      </c>
      <c r="H20" s="13">
        <f>+ROUND(((H12/H18)-H15),2)</f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105" t="s">
        <v>166</v>
      </c>
      <c r="C32" s="105" t="s">
        <v>163</v>
      </c>
      <c r="D32" s="105" t="s">
        <v>163</v>
      </c>
      <c r="E32" s="105" t="s">
        <v>163</v>
      </c>
      <c r="F32" s="105" t="s">
        <v>163</v>
      </c>
      <c r="G32" s="105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105">
        <v>281</v>
      </c>
      <c r="C33" s="105">
        <v>281</v>
      </c>
      <c r="D33" s="105">
        <v>283</v>
      </c>
      <c r="E33" s="105">
        <v>285</v>
      </c>
      <c r="F33" s="105">
        <v>283</v>
      </c>
      <c r="G33" s="105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105">
        <v>131</v>
      </c>
      <c r="C34" s="105">
        <v>131</v>
      </c>
      <c r="D34" s="105">
        <v>139</v>
      </c>
      <c r="E34" s="105">
        <v>154</v>
      </c>
      <c r="F34" s="105">
        <v>154</v>
      </c>
      <c r="G34" s="105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105">
        <v>2587</v>
      </c>
      <c r="C35" s="105">
        <v>2439</v>
      </c>
      <c r="D35" s="105">
        <v>2787</v>
      </c>
      <c r="E35" s="105">
        <v>2509</v>
      </c>
      <c r="F35" s="105">
        <v>2011</v>
      </c>
      <c r="G35" s="105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>+SUM(B30:B35)</f>
        <v>21597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31342</v>
      </c>
      <c r="H36" s="7">
        <f>+SUM(H30:H35)</f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107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107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107">
        <v>0</v>
      </c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0</v>
      </c>
      <c r="H60" s="13">
        <f>+H59-H36</f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>+C12</f>
        <v>3760</v>
      </c>
      <c r="D64" s="9">
        <f>+D12</f>
        <v>4240</v>
      </c>
      <c r="E64" s="9">
        <f>+E12</f>
        <v>1933</v>
      </c>
      <c r="F64" s="9">
        <f>+F12</f>
        <v>4029</v>
      </c>
      <c r="G64" s="9">
        <f>+G12</f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105">
        <v>606</v>
      </c>
      <c r="C66" s="105">
        <v>649</v>
      </c>
      <c r="D66" s="105">
        <v>706</v>
      </c>
      <c r="E66" s="105">
        <v>747</v>
      </c>
      <c r="F66" s="105">
        <v>705</v>
      </c>
      <c r="G66" s="105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105">
        <v>-113</v>
      </c>
      <c r="C67" s="105">
        <v>-80</v>
      </c>
      <c r="D67" s="105">
        <v>-273</v>
      </c>
      <c r="E67" s="105">
        <v>647</v>
      </c>
      <c r="F67" s="105">
        <v>34</v>
      </c>
      <c r="G67" s="105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105">
        <v>191</v>
      </c>
      <c r="C68" s="105">
        <v>236</v>
      </c>
      <c r="D68" s="105">
        <v>215</v>
      </c>
      <c r="E68" s="105">
        <v>218</v>
      </c>
      <c r="F68" s="105">
        <v>325</v>
      </c>
      <c r="G68" s="105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105">
        <v>43</v>
      </c>
      <c r="C69" s="105">
        <v>13</v>
      </c>
      <c r="D69" s="105">
        <v>10</v>
      </c>
      <c r="E69" s="105">
        <v>27</v>
      </c>
      <c r="F69" s="105">
        <v>15</v>
      </c>
      <c r="G69" s="105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105">
        <v>424</v>
      </c>
      <c r="C70" s="105">
        <v>98</v>
      </c>
      <c r="D70" s="105">
        <v>-117</v>
      </c>
      <c r="E70" s="105">
        <v>-99</v>
      </c>
      <c r="F70" s="105">
        <v>233</v>
      </c>
      <c r="G70" s="105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105"/>
      <c r="C71" s="105"/>
      <c r="D71" s="105"/>
      <c r="E71" s="105"/>
      <c r="F71" s="105"/>
      <c r="G71" s="105"/>
      <c r="H71" s="3"/>
      <c r="I71" s="3"/>
    </row>
    <row r="72" spans="1:9" x14ac:dyDescent="0.25">
      <c r="A72" s="11" t="s">
        <v>72</v>
      </c>
      <c r="B72" s="105">
        <v>-216</v>
      </c>
      <c r="C72" s="105">
        <v>60</v>
      </c>
      <c r="D72" s="105">
        <v>-426</v>
      </c>
      <c r="E72" s="105">
        <v>187</v>
      </c>
      <c r="F72" s="105">
        <v>-270</v>
      </c>
      <c r="G72" s="105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105">
        <v>-621</v>
      </c>
      <c r="C73" s="105">
        <v>-590</v>
      </c>
      <c r="D73" s="105">
        <v>-231</v>
      </c>
      <c r="E73" s="105">
        <v>-255</v>
      </c>
      <c r="F73" s="105">
        <v>-490</v>
      </c>
      <c r="G73" s="105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105">
        <v>-144</v>
      </c>
      <c r="C74" s="105">
        <v>-161</v>
      </c>
      <c r="D74" s="105">
        <v>-120</v>
      </c>
      <c r="E74" s="105">
        <v>35</v>
      </c>
      <c r="F74" s="105">
        <v>-203</v>
      </c>
      <c r="G74" s="105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105">
        <v>1237</v>
      </c>
      <c r="C75" s="105">
        <v>-889</v>
      </c>
      <c r="D75" s="105">
        <v>-158</v>
      </c>
      <c r="E75" s="105">
        <v>1515</v>
      </c>
      <c r="F75" s="105">
        <v>1525</v>
      </c>
      <c r="G75" s="105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>+SUM(B64:B75)</f>
        <v>4680</v>
      </c>
      <c r="C76" s="26">
        <f>+SUM(C64:C75)</f>
        <v>3096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105">
        <v>-4936</v>
      </c>
      <c r="C78" s="105">
        <v>-5367</v>
      </c>
      <c r="D78" s="105">
        <v>-5928</v>
      </c>
      <c r="E78" s="105">
        <v>-4783</v>
      </c>
      <c r="F78" s="105">
        <v>-2937</v>
      </c>
      <c r="G78" s="105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105">
        <v>3655</v>
      </c>
      <c r="C79" s="105">
        <v>2924</v>
      </c>
      <c r="D79" s="105">
        <v>3623</v>
      </c>
      <c r="E79" s="105">
        <v>3613</v>
      </c>
      <c r="F79" s="105">
        <v>1715</v>
      </c>
      <c r="G79" s="105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105">
        <v>2216</v>
      </c>
      <c r="C80" s="105">
        <v>2386</v>
      </c>
      <c r="D80" s="105">
        <v>2423</v>
      </c>
      <c r="E80" s="105">
        <v>2496</v>
      </c>
      <c r="F80" s="105">
        <v>2072</v>
      </c>
      <c r="G80" s="105">
        <v>2379</v>
      </c>
      <c r="H80" s="3">
        <v>2449</v>
      </c>
      <c r="I80" s="3">
        <v>3967</v>
      </c>
    </row>
    <row r="81" spans="1:9" x14ac:dyDescent="0.25">
      <c r="A81" s="2" t="s">
        <v>165</v>
      </c>
      <c r="B81" s="105">
        <v>-150</v>
      </c>
      <c r="C81" s="105">
        <v>150</v>
      </c>
      <c r="D81" s="105" t="s">
        <v>163</v>
      </c>
      <c r="E81" s="105" t="s">
        <v>163</v>
      </c>
      <c r="F81" s="105" t="s">
        <v>163</v>
      </c>
      <c r="G81" s="105" t="s">
        <v>163</v>
      </c>
      <c r="H81" s="3"/>
      <c r="I81" s="3"/>
    </row>
    <row r="82" spans="1:9" x14ac:dyDescent="0.25">
      <c r="A82" s="2" t="s">
        <v>14</v>
      </c>
      <c r="B82" s="105">
        <v>-963</v>
      </c>
      <c r="C82" s="105">
        <v>-1143</v>
      </c>
      <c r="D82" s="105">
        <v>-1105</v>
      </c>
      <c r="E82" s="105">
        <v>-1028</v>
      </c>
      <c r="F82" s="105">
        <v>-1119</v>
      </c>
      <c r="G82" s="105">
        <v>-1086</v>
      </c>
      <c r="H82" s="3">
        <v>-695</v>
      </c>
      <c r="I82" s="3">
        <v>-758</v>
      </c>
    </row>
    <row r="83" spans="1:9" x14ac:dyDescent="0.25">
      <c r="A83" s="2" t="s">
        <v>164</v>
      </c>
      <c r="B83" s="105">
        <v>3</v>
      </c>
      <c r="C83" s="105">
        <v>10</v>
      </c>
      <c r="D83" s="105">
        <v>13</v>
      </c>
      <c r="E83" s="105">
        <v>3</v>
      </c>
      <c r="F83" s="105" t="s">
        <v>163</v>
      </c>
      <c r="G83" s="105" t="s">
        <v>163</v>
      </c>
      <c r="H83" s="3"/>
      <c r="I83" s="3"/>
    </row>
    <row r="84" spans="1:9" x14ac:dyDescent="0.25">
      <c r="A84" s="2" t="s">
        <v>79</v>
      </c>
      <c r="B84" s="105" t="s">
        <v>163</v>
      </c>
      <c r="C84" s="105">
        <v>6</v>
      </c>
      <c r="D84" s="105">
        <v>-34</v>
      </c>
      <c r="E84" s="105">
        <v>-25</v>
      </c>
      <c r="F84" s="105">
        <v>5</v>
      </c>
      <c r="G84" s="105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>+SUM(B87:B93)</f>
        <v>-2790</v>
      </c>
      <c r="C94" s="26">
        <f>+SUM(C87:C93)</f>
        <v>-2671</v>
      </c>
      <c r="D94" s="26">
        <f>+SUM(D87:D93)</f>
        <v>-2148</v>
      </c>
      <c r="E94" s="26">
        <f>+SUM(E87:E93)</f>
        <v>-4835</v>
      </c>
      <c r="F94" s="26">
        <f>+SUM(F87:F93)</f>
        <v>-5293</v>
      </c>
      <c r="G94" s="26">
        <f>+SUM(G87:G93)</f>
        <v>2491</v>
      </c>
      <c r="H94" s="26">
        <f>+SUM(H87:H93)</f>
        <v>-1459</v>
      </c>
      <c r="I94" s="26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7" t="s">
        <v>90</v>
      </c>
      <c r="B96" s="26">
        <f>+B76+B85+B94+B95</f>
        <v>1632</v>
      </c>
      <c r="C96" s="26">
        <f>+C76+C85+C94+C95</f>
        <v>-714</v>
      </c>
      <c r="D96" s="26">
        <f>+D76+D85+D94+D95</f>
        <v>670</v>
      </c>
      <c r="E96" s="26">
        <f>+E76+E85+E94+E95</f>
        <v>441</v>
      </c>
      <c r="F96" s="26">
        <f>+F76+F85+F94+F95</f>
        <v>217</v>
      </c>
      <c r="G96" s="26">
        <f>+G76+G85+G94+G95</f>
        <v>3882</v>
      </c>
      <c r="H96" s="26">
        <f>+H76+H85+H94+H95</f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>+C96+C97</f>
        <v>3138</v>
      </c>
      <c r="D98" s="7">
        <f>+D96+D97</f>
        <v>3808</v>
      </c>
      <c r="E98" s="7">
        <f>+E96+E97</f>
        <v>4249</v>
      </c>
      <c r="F98" s="7">
        <f>+F96+F97</f>
        <v>4466</v>
      </c>
      <c r="G98" s="7">
        <f>+G96+G97</f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>+B98-B25</f>
        <v>0</v>
      </c>
      <c r="C99" s="13">
        <f>+C98-C25</f>
        <v>0</v>
      </c>
      <c r="D99" s="13">
        <f>+D98-D25</f>
        <v>0</v>
      </c>
      <c r="E99" s="13">
        <f>+E98-E25</f>
        <v>0</v>
      </c>
      <c r="F99" s="13">
        <f>+F98-F25</f>
        <v>0</v>
      </c>
      <c r="G99" s="13">
        <f>+G98-G25</f>
        <v>0</v>
      </c>
      <c r="H99" s="13">
        <f>+H98-H25</f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9">
        <f>+SUM(B110:B112)</f>
        <v>13740</v>
      </c>
      <c r="C109" s="9">
        <f>+SUM(C110:C112)</f>
        <v>14764</v>
      </c>
      <c r="D109" s="9">
        <f>+SUM(D110:D112)</f>
        <v>15216</v>
      </c>
      <c r="E109" s="9">
        <f>+SUM(E110:E112)</f>
        <v>14855</v>
      </c>
      <c r="F109" s="9">
        <f>+SUM(F110:F112)</f>
        <v>15902</v>
      </c>
      <c r="G109" s="9">
        <f>+SUM(G110:G112)</f>
        <v>14484</v>
      </c>
      <c r="H109" s="3">
        <f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25">
      <c r="A113" s="2" t="s">
        <v>101</v>
      </c>
      <c r="B113" s="9">
        <f>+SUM(B114:B116)</f>
        <v>7126</v>
      </c>
      <c r="C113" s="9">
        <f>+SUM(C114:C116)</f>
        <v>7315</v>
      </c>
      <c r="D113" s="9">
        <f>+SUM(D114:D116)</f>
        <v>7970</v>
      </c>
      <c r="E113" s="9">
        <f>+SUM(E114:E116)</f>
        <v>9242</v>
      </c>
      <c r="F113" s="9">
        <f>+SUM(F114:F116)</f>
        <v>9812</v>
      </c>
      <c r="G113" s="9">
        <f>+SUM(G114:G116)</f>
        <v>9347</v>
      </c>
      <c r="H113" s="3">
        <f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5">
      <c r="A117" s="2" t="s">
        <v>102</v>
      </c>
      <c r="B117" s="9">
        <f>+SUM(B118:B120)</f>
        <v>3067</v>
      </c>
      <c r="C117" s="9">
        <f>+SUM(C118:C120)</f>
        <v>3785</v>
      </c>
      <c r="D117" s="9">
        <f>+SUM(D118:D120)</f>
        <v>4237</v>
      </c>
      <c r="E117" s="9">
        <f>+SUM(E118:E120)</f>
        <v>5134</v>
      </c>
      <c r="F117" s="9">
        <f>+SUM(F118:F120)</f>
        <v>6208</v>
      </c>
      <c r="G117" s="9">
        <f>+SUM(G118:G120)</f>
        <v>6679</v>
      </c>
      <c r="H117" s="3">
        <f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5">
      <c r="A121" s="2" t="s">
        <v>106</v>
      </c>
      <c r="B121" s="9">
        <f>+SUM(B122:B124)</f>
        <v>4653</v>
      </c>
      <c r="C121" s="9">
        <f>+SUM(C122:C124)</f>
        <v>4570</v>
      </c>
      <c r="D121" s="9">
        <f>+SUM(D122:D124)</f>
        <v>4737</v>
      </c>
      <c r="E121" s="9">
        <f>+SUM(E122:E124)</f>
        <v>5166</v>
      </c>
      <c r="F121" s="9">
        <f>+SUM(F122:F124)</f>
        <v>5254</v>
      </c>
      <c r="G121" s="9">
        <f>+SUM(G122:G124)</f>
        <v>5028</v>
      </c>
      <c r="H121" s="3">
        <f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5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5">
      <c r="A126" s="4" t="s">
        <v>103</v>
      </c>
      <c r="B126" s="5">
        <f>+B109+B113+B117+B121+B125</f>
        <v>28701</v>
      </c>
      <c r="C126" s="5">
        <f>+C109+C113+C117+C121+C125</f>
        <v>30507</v>
      </c>
      <c r="D126" s="5">
        <f>+D109+D113+D117+D121+D125</f>
        <v>32233</v>
      </c>
      <c r="E126" s="5">
        <f>+E109+E113+E117+E121+E125</f>
        <v>34485</v>
      </c>
      <c r="F126" s="5">
        <f>+F109+F113+F117+F121+F125</f>
        <v>37218</v>
      </c>
      <c r="G126" s="5">
        <f>+G109+G113+G117+G121+G125</f>
        <v>35568</v>
      </c>
      <c r="H126" s="5">
        <f>+H109+H113+H117+H121+H125</f>
        <v>42293</v>
      </c>
      <c r="I126" s="5">
        <f>+I109+I113+I117+I121+I125</f>
        <v>44436</v>
      </c>
    </row>
    <row r="127" spans="1:9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5">
      <c r="A128" s="11" t="s">
        <v>113</v>
      </c>
      <c r="B128" s="106">
        <v>18318</v>
      </c>
      <c r="C128" s="106">
        <v>19871</v>
      </c>
      <c r="D128" s="106">
        <v>21081</v>
      </c>
      <c r="E128" s="106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5">
      <c r="A129" s="11" t="s">
        <v>114</v>
      </c>
      <c r="B129" s="106">
        <v>8637</v>
      </c>
      <c r="C129" s="106">
        <v>9067</v>
      </c>
      <c r="D129" s="106">
        <v>9654</v>
      </c>
      <c r="E129" s="106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5">
      <c r="A130" s="11" t="s">
        <v>115</v>
      </c>
      <c r="B130" s="106">
        <v>1631</v>
      </c>
      <c r="C130" s="106">
        <v>1496</v>
      </c>
      <c r="D130" s="106">
        <v>1425</v>
      </c>
      <c r="E130" s="106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5">
      <c r="A131" s="11" t="s">
        <v>121</v>
      </c>
      <c r="B131" s="106">
        <v>115</v>
      </c>
      <c r="C131" s="106">
        <v>73</v>
      </c>
      <c r="D131" s="106">
        <v>73</v>
      </c>
      <c r="E131" s="106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>+B126+B127+B132</f>
        <v>30601</v>
      </c>
      <c r="C133" s="7">
        <f>+C126+C127+C132</f>
        <v>32376</v>
      </c>
      <c r="D133" s="7">
        <f>+D126+D127+D132</f>
        <v>34350</v>
      </c>
      <c r="E133" s="7">
        <f>+E126+E127+E132</f>
        <v>36397</v>
      </c>
      <c r="F133" s="7">
        <f>+F126+F127+F132</f>
        <v>39117</v>
      </c>
      <c r="G133" s="7">
        <f>+G126+G127+G132</f>
        <v>37403</v>
      </c>
      <c r="H133" s="7">
        <f>+H126+H127+H132</f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>+C133-C2</f>
        <v>0</v>
      </c>
      <c r="D134" s="13">
        <f>+D133-D2</f>
        <v>0</v>
      </c>
      <c r="E134" s="13">
        <f>+E133-E2</f>
        <v>0</v>
      </c>
      <c r="F134" s="13">
        <f>+F133-F2</f>
        <v>0</v>
      </c>
      <c r="G134" s="13">
        <f>+G133-G2</f>
        <v>0</v>
      </c>
      <c r="H134" s="13">
        <f>+H133-H2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105">
        <v>3645</v>
      </c>
      <c r="C136" s="105">
        <v>3763</v>
      </c>
      <c r="D136" s="105">
        <v>3875</v>
      </c>
      <c r="E136" s="105">
        <v>3600</v>
      </c>
      <c r="F136" s="105">
        <v>3925</v>
      </c>
      <c r="G136" s="105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105">
        <v>1524</v>
      </c>
      <c r="C137" s="105">
        <v>1787</v>
      </c>
      <c r="D137" s="105">
        <v>1507</v>
      </c>
      <c r="E137" s="105">
        <v>1587</v>
      </c>
      <c r="F137" s="105">
        <v>1995</v>
      </c>
      <c r="G137" s="105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105">
        <v>993</v>
      </c>
      <c r="C138" s="105">
        <v>1372</v>
      </c>
      <c r="D138" s="105">
        <v>1507</v>
      </c>
      <c r="E138" s="105">
        <v>1807</v>
      </c>
      <c r="F138" s="105">
        <v>2376</v>
      </c>
      <c r="G138" s="105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105">
        <v>918</v>
      </c>
      <c r="C139" s="105">
        <v>1002</v>
      </c>
      <c r="D139" s="105">
        <v>980</v>
      </c>
      <c r="E139" s="105">
        <v>1189</v>
      </c>
      <c r="F139" s="105">
        <v>1323</v>
      </c>
      <c r="G139" s="105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105">
        <v>-2263</v>
      </c>
      <c r="C140" s="105">
        <v>-2596</v>
      </c>
      <c r="D140" s="105">
        <v>-2677</v>
      </c>
      <c r="E140" s="105">
        <v>-2658</v>
      </c>
      <c r="F140" s="105">
        <v>-3262</v>
      </c>
      <c r="G140" s="105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>+SUM(B136:B140)</f>
        <v>4817</v>
      </c>
      <c r="C141" s="5">
        <f>+SUM(C136:C140)</f>
        <v>5328</v>
      </c>
      <c r="D141" s="5">
        <f>+SUM(D136:D140)</f>
        <v>5192</v>
      </c>
      <c r="E141" s="5">
        <f>+SUM(E136:E140)</f>
        <v>5525</v>
      </c>
      <c r="F141" s="5">
        <f>+SUM(F136:F140)</f>
        <v>6357</v>
      </c>
      <c r="G141" s="5">
        <f>+SUM(G136:G140)</f>
        <v>4646</v>
      </c>
      <c r="H141" s="5">
        <f>+SUM(H136:H140)</f>
        <v>8641</v>
      </c>
      <c r="I141" s="5">
        <f>+SUM(I136:I140)</f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>+SUM(B141:B143)</f>
        <v>4233</v>
      </c>
      <c r="C144" s="7">
        <f>+SUM(C141:C143)</f>
        <v>4642</v>
      </c>
      <c r="D144" s="7">
        <f>+SUM(D141:D143)</f>
        <v>4945</v>
      </c>
      <c r="E144" s="7">
        <f>+SUM(E141:E143)</f>
        <v>4379</v>
      </c>
      <c r="F144" s="7">
        <f>+SUM(F141:F143)</f>
        <v>4850</v>
      </c>
      <c r="G144" s="7">
        <f>+SUM(G141:G143)</f>
        <v>2976</v>
      </c>
      <c r="H144" s="7">
        <f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>+B144-B10-B8</f>
        <v>0</v>
      </c>
      <c r="C145" s="13">
        <f>+C144-C10-C8</f>
        <v>0</v>
      </c>
      <c r="D145" s="13">
        <f>+D144-D10-D8</f>
        <v>0</v>
      </c>
      <c r="E145" s="13">
        <f>+E144-E10-E8</f>
        <v>0</v>
      </c>
      <c r="F145" s="13">
        <f>+F144-F10-F8</f>
        <v>0</v>
      </c>
      <c r="G145" s="13">
        <f>+G144-G10-G8</f>
        <v>0</v>
      </c>
      <c r="H145" s="13">
        <f>+H144-H10-H8</f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>+SUM(B147:B151)</f>
        <v>2176</v>
      </c>
      <c r="C152" s="5">
        <f>+SUM(C147:C151)</f>
        <v>2458</v>
      </c>
      <c r="D152" s="5">
        <f>+SUM(D147:D151)</f>
        <v>2626</v>
      </c>
      <c r="E152" s="5">
        <f>+SUM(E147:E151)</f>
        <v>2889</v>
      </c>
      <c r="F152" s="5">
        <f>+SUM(F147:F151)</f>
        <v>2971</v>
      </c>
      <c r="G152" s="5">
        <f>+SUM(G147:G151)</f>
        <v>2870</v>
      </c>
      <c r="H152" s="5">
        <f>+SUM(H147:H151)</f>
        <v>2971</v>
      </c>
      <c r="I152" s="5">
        <f>+SUM(I147:I151)</f>
        <v>2925</v>
      </c>
    </row>
    <row r="153" spans="1:9" x14ac:dyDescent="0.25">
      <c r="A153" s="2" t="s">
        <v>104</v>
      </c>
      <c r="B153" s="105">
        <v>122</v>
      </c>
      <c r="C153" s="105">
        <v>125</v>
      </c>
      <c r="D153" s="105">
        <v>125</v>
      </c>
      <c r="E153" s="105">
        <v>115</v>
      </c>
      <c r="F153" s="105">
        <v>100</v>
      </c>
      <c r="G153" s="105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105">
        <v>713</v>
      </c>
      <c r="C154" s="105">
        <v>937</v>
      </c>
      <c r="D154" s="105">
        <v>1238</v>
      </c>
      <c r="E154" s="105">
        <v>1450</v>
      </c>
      <c r="F154" s="105">
        <v>1673</v>
      </c>
      <c r="G154" s="105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>+SUM(B152:B154)</f>
        <v>3011</v>
      </c>
      <c r="C155" s="7">
        <f>+SUM(C152:C154)</f>
        <v>3520</v>
      </c>
      <c r="D155" s="7">
        <f>+SUM(D152:D154)</f>
        <v>3989</v>
      </c>
      <c r="E155" s="7">
        <f>+SUM(E152:E154)</f>
        <v>4454</v>
      </c>
      <c r="F155" s="7">
        <f>+SUM(F152:F154)</f>
        <v>4744</v>
      </c>
      <c r="G155" s="7">
        <f>+SUM(G152:G154)</f>
        <v>4866</v>
      </c>
      <c r="H155" s="7">
        <f>+SUM(H152:H154)</f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>+B155-B31</f>
        <v>0</v>
      </c>
      <c r="C156" s="13">
        <f>+C155-C31</f>
        <v>0</v>
      </c>
      <c r="D156" s="13">
        <f>+D155-D31</f>
        <v>0</v>
      </c>
      <c r="E156" s="13">
        <f>+E155-E31</f>
        <v>0</v>
      </c>
      <c r="F156" s="13">
        <f>+F155-F31</f>
        <v>0</v>
      </c>
      <c r="G156" s="13">
        <f>+G155-G31</f>
        <v>0</v>
      </c>
      <c r="H156" s="13">
        <f>+H155-H31</f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>+SUM(B158:B162)</f>
        <v>790</v>
      </c>
      <c r="C163" s="5">
        <f>+SUM(C158:C162)</f>
        <v>840</v>
      </c>
      <c r="D163" s="5">
        <f>+SUM(D158:D162)</f>
        <v>784</v>
      </c>
      <c r="E163" s="5">
        <f>+SUM(E158:E162)</f>
        <v>847</v>
      </c>
      <c r="F163" s="5">
        <f>+SUM(F158:F162)</f>
        <v>724</v>
      </c>
      <c r="G163" s="5">
        <f>+SUM(G158:G162)</f>
        <v>756</v>
      </c>
      <c r="H163" s="5">
        <f>+SUM(H158:H162)</f>
        <v>677</v>
      </c>
      <c r="I163" s="5">
        <f>+SUM(I158:I162)</f>
        <v>699</v>
      </c>
    </row>
    <row r="164" spans="1:9" x14ac:dyDescent="0.25">
      <c r="A164" s="2" t="s">
        <v>104</v>
      </c>
      <c r="B164" s="105">
        <v>69</v>
      </c>
      <c r="C164" s="105">
        <v>39</v>
      </c>
      <c r="D164" s="105">
        <v>30</v>
      </c>
      <c r="E164" s="105">
        <v>22</v>
      </c>
      <c r="F164" s="105">
        <v>18</v>
      </c>
      <c r="G164" s="105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-(SUM(B163:B164)+B82)</f>
        <v>104</v>
      </c>
      <c r="C165" s="3">
        <f>-(SUM(C163:C164)+C82)</f>
        <v>264</v>
      </c>
      <c r="D165" s="3">
        <f>-(SUM(D163:D164)+D82)</f>
        <v>291</v>
      </c>
      <c r="E165" s="3">
        <f>-(SUM(E163:E164)+E82)</f>
        <v>159</v>
      </c>
      <c r="F165" s="3">
        <f>-(SUM(F163:F164)+F82)</f>
        <v>377</v>
      </c>
      <c r="G165" s="3">
        <f>-(SUM(G163:G164)+G82)</f>
        <v>318</v>
      </c>
      <c r="H165" s="3">
        <f>-(SUM(H163:H164)+H82)</f>
        <v>11</v>
      </c>
      <c r="I165" s="3">
        <f>-(SUM(I163:I164)+I82)</f>
        <v>50</v>
      </c>
    </row>
    <row r="166" spans="1:9" ht="15.75" thickBot="1" x14ac:dyDescent="0.3">
      <c r="A166" s="6" t="s">
        <v>123</v>
      </c>
      <c r="B166" s="7">
        <f>+SUM(B163:B165)</f>
        <v>963</v>
      </c>
      <c r="C166" s="7">
        <f>+SUM(C163:C165)</f>
        <v>1143</v>
      </c>
      <c r="D166" s="7">
        <f>+SUM(D163:D165)</f>
        <v>1105</v>
      </c>
      <c r="E166" s="7">
        <f>+SUM(E163:E165)</f>
        <v>1028</v>
      </c>
      <c r="F166" s="7">
        <f>+SUM(F163:F165)</f>
        <v>1119</v>
      </c>
      <c r="G166" s="7">
        <f>+SUM(G163:G165)</f>
        <v>1086</v>
      </c>
      <c r="H166" s="7">
        <f>+SUM(H163:H165)</f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>+B166+B82</f>
        <v>0</v>
      </c>
      <c r="C167" s="13">
        <f>+C166+C82</f>
        <v>0</v>
      </c>
      <c r="D167" s="13">
        <f>+D166+D82</f>
        <v>0</v>
      </c>
      <c r="E167" s="13">
        <f>+E166+E82</f>
        <v>0</v>
      </c>
      <c r="F167" s="13">
        <f>+F166+F82</f>
        <v>0</v>
      </c>
      <c r="G167" s="13">
        <f>+G166+G82</f>
        <v>0</v>
      </c>
      <c r="H167" s="13">
        <f>+H166+H82</f>
        <v>0</v>
      </c>
      <c r="I167" s="13">
        <f>+I166+I82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>+SUM(B169:B173)</f>
        <v>513</v>
      </c>
      <c r="C174" s="5">
        <f>+SUM(C169:C173)</f>
        <v>538</v>
      </c>
      <c r="D174" s="5">
        <f>+SUM(D169:D173)</f>
        <v>587</v>
      </c>
      <c r="E174" s="5">
        <f>+SUM(E169:E173)</f>
        <v>604</v>
      </c>
      <c r="F174" s="5">
        <f>+SUM(F169:F173)</f>
        <v>558</v>
      </c>
      <c r="G174" s="5">
        <f>+SUM(G169:G173)</f>
        <v>584</v>
      </c>
      <c r="H174" s="5">
        <f>+SUM(H169:H173)</f>
        <v>577</v>
      </c>
      <c r="I174" s="5">
        <f>+SUM(I169:I173)</f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>+SUM(B174:B176)</f>
        <v>606</v>
      </c>
      <c r="C177" s="7">
        <f>+SUM(C174:C176)</f>
        <v>649</v>
      </c>
      <c r="D177" s="7">
        <f>+SUM(D174:D176)</f>
        <v>706</v>
      </c>
      <c r="E177" s="7">
        <f>+SUM(E174:E176)</f>
        <v>747</v>
      </c>
      <c r="F177" s="7">
        <f>+SUM(F174:F176)</f>
        <v>705</v>
      </c>
      <c r="G177" s="7">
        <f>+SUM(G174:G176)</f>
        <v>721</v>
      </c>
      <c r="H177" s="7">
        <f>+SUM(H174:H176)</f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>+B177-B66</f>
        <v>0</v>
      </c>
      <c r="C178" s="13">
        <f>+C177-C66</f>
        <v>0</v>
      </c>
      <c r="D178" s="13">
        <f>+D177-D66</f>
        <v>0</v>
      </c>
      <c r="E178" s="13">
        <f>+E177-E66</f>
        <v>0</v>
      </c>
      <c r="F178" s="13">
        <f>+F177-F66</f>
        <v>0</v>
      </c>
      <c r="G178" s="13">
        <f>+G177-G66</f>
        <v>0</v>
      </c>
      <c r="H178" s="13">
        <f>+H177-H66</f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103">
        <v>0.19</v>
      </c>
      <c r="I181" s="34">
        <v>7.0000000000000007E-2</v>
      </c>
    </row>
    <row r="182" spans="1:9" x14ac:dyDescent="0.25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104">
        <v>0.25</v>
      </c>
      <c r="I182" s="30">
        <v>0.05</v>
      </c>
    </row>
    <row r="183" spans="1:9" x14ac:dyDescent="0.25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104">
        <v>0.08</v>
      </c>
      <c r="I183" s="30">
        <v>0.09</v>
      </c>
    </row>
    <row r="184" spans="1:9" x14ac:dyDescent="0.25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104">
        <v>-0.02</v>
      </c>
      <c r="I184" s="30">
        <v>0.25</v>
      </c>
    </row>
    <row r="185" spans="1:9" x14ac:dyDescent="0.25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103">
        <v>0.17</v>
      </c>
      <c r="I185" s="34">
        <v>0.12</v>
      </c>
    </row>
    <row r="186" spans="1:9" x14ac:dyDescent="0.25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104">
        <v>0.13</v>
      </c>
      <c r="I186" s="30">
        <v>0.09</v>
      </c>
    </row>
    <row r="187" spans="1:9" x14ac:dyDescent="0.25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104">
        <v>0.25</v>
      </c>
      <c r="I187" s="30">
        <v>0.16</v>
      </c>
    </row>
    <row r="188" spans="1:9" x14ac:dyDescent="0.25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104">
        <v>0.19</v>
      </c>
      <c r="I188" s="30">
        <v>0.17</v>
      </c>
    </row>
    <row r="189" spans="1:9" x14ac:dyDescent="0.25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103">
        <v>0.19</v>
      </c>
      <c r="I189" s="34">
        <v>-0.13</v>
      </c>
    </row>
    <row r="190" spans="1:9" x14ac:dyDescent="0.25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104">
        <v>0.19</v>
      </c>
      <c r="I190" s="30">
        <v>-0.1</v>
      </c>
    </row>
    <row r="191" spans="1:9" x14ac:dyDescent="0.25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104">
        <v>0.19</v>
      </c>
      <c r="I191" s="30">
        <v>-0.21</v>
      </c>
    </row>
    <row r="192" spans="1:9" x14ac:dyDescent="0.25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104">
        <v>0.26</v>
      </c>
      <c r="I192" s="30">
        <v>-0.06</v>
      </c>
    </row>
    <row r="193" spans="1:9" x14ac:dyDescent="0.25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103">
        <v>0.08</v>
      </c>
      <c r="I193" s="34">
        <v>0.16</v>
      </c>
    </row>
    <row r="194" spans="1:9" x14ac:dyDescent="0.25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104">
        <v>0.08</v>
      </c>
      <c r="I194" s="30">
        <v>0.17</v>
      </c>
    </row>
    <row r="195" spans="1:9" x14ac:dyDescent="0.25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104">
        <v>0.1</v>
      </c>
      <c r="I195" s="30">
        <v>0.12</v>
      </c>
    </row>
    <row r="196" spans="1:9" x14ac:dyDescent="0.25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104">
        <v>-0.09</v>
      </c>
      <c r="I196" s="30">
        <v>0.28000000000000003</v>
      </c>
    </row>
    <row r="197" spans="1:9" x14ac:dyDescent="0.25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103">
        <v>-0.17</v>
      </c>
      <c r="I197" s="34">
        <v>3.02</v>
      </c>
    </row>
    <row r="198" spans="1:9" x14ac:dyDescent="0.25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5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5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5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5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5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5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.75" thickBot="1" x14ac:dyDescent="0.3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E214"/>
  <sheetViews>
    <sheetView tabSelected="1" topLeftCell="A136" zoomScale="79" zoomScaleNormal="87" workbookViewId="0">
      <selection activeCell="Q139" sqref="Q139"/>
    </sheetView>
  </sheetViews>
  <sheetFormatPr defaultColWidth="8.7109375" defaultRowHeight="15" x14ac:dyDescent="0.25"/>
  <cols>
    <col min="1" max="1" width="48.7109375" customWidth="1"/>
    <col min="2" max="9" width="11.7109375" customWidth="1"/>
    <col min="10" max="10" width="10.42578125" bestFit="1" customWidth="1"/>
    <col min="11" max="11" width="11.140625" bestFit="1" customWidth="1"/>
    <col min="12" max="12" width="10.42578125" bestFit="1" customWidth="1"/>
    <col min="13" max="14" width="11.140625" bestFit="1" customWidth="1"/>
    <col min="15" max="18" width="11.7109375" customWidth="1"/>
  </cols>
  <sheetData>
    <row r="1" spans="1:57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"/>
      <c r="P1" s="1"/>
      <c r="Q1" s="1"/>
      <c r="R1" s="1"/>
    </row>
    <row r="2" spans="1:57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"/>
      <c r="P2" s="1"/>
      <c r="Q2" s="1"/>
      <c r="R2" s="1"/>
    </row>
    <row r="3" spans="1:57" x14ac:dyDescent="0.25">
      <c r="A3" s="41" t="s">
        <v>139</v>
      </c>
      <c r="B3" s="48">
        <f t="shared" ref="B3:I3" si="2">B21+B52+B83+B114+B145+B163+B198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J21+J52+J83+J114+J145+J163+J198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48"/>
      <c r="P3" s="48"/>
      <c r="Q3" s="48"/>
      <c r="R3" s="48"/>
    </row>
    <row r="4" spans="1:57" x14ac:dyDescent="0.25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54"/>
      <c r="P4" s="54"/>
      <c r="Q4" s="54"/>
      <c r="R4" s="54"/>
    </row>
    <row r="5" spans="1:57" s="69" customFormat="1" x14ac:dyDescent="0.25">
      <c r="A5" s="67" t="s">
        <v>130</v>
      </c>
      <c r="B5" s="68">
        <f t="shared" ref="B5:I5" si="5">SUM(B35, B66, B97, B128, B146,B199,B181)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J146,J199,J181)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48"/>
      <c r="P5" s="48"/>
      <c r="Q5" s="48"/>
      <c r="R5" s="4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25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54"/>
      <c r="P6" s="54"/>
      <c r="Q6" s="54"/>
      <c r="R6" s="54"/>
    </row>
    <row r="7" spans="1:57" x14ac:dyDescent="0.2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54"/>
      <c r="P7" s="54"/>
      <c r="Q7" s="54"/>
      <c r="R7" s="54"/>
    </row>
    <row r="8" spans="1:57" s="69" customFormat="1" x14ac:dyDescent="0.25">
      <c r="A8" s="67" t="s">
        <v>132</v>
      </c>
      <c r="B8" s="68">
        <f t="shared" ref="B8:I8" si="9">SUM(B38, B76, B100, B131, B149,B184,B202)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J149,J184,J202)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48"/>
      <c r="P8" s="48"/>
      <c r="Q8" s="48"/>
      <c r="R8" s="4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25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54"/>
      <c r="P9" s="54"/>
      <c r="Q9" s="54"/>
      <c r="R9" s="54"/>
    </row>
    <row r="10" spans="1:57" x14ac:dyDescent="0.25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54"/>
      <c r="P10" s="54"/>
      <c r="Q10" s="54"/>
      <c r="R10" s="54"/>
    </row>
    <row r="11" spans="1:57" s="69" customFormat="1" x14ac:dyDescent="0.25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48"/>
      <c r="P11" s="48"/>
      <c r="Q11" s="48"/>
      <c r="R11" s="4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25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54"/>
      <c r="P12" s="54"/>
      <c r="Q12" s="54"/>
      <c r="R12" s="54"/>
    </row>
    <row r="13" spans="1:57" x14ac:dyDescent="0.25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54"/>
      <c r="P13" s="54"/>
      <c r="Q13" s="54"/>
      <c r="R13" s="54"/>
    </row>
    <row r="14" spans="1:57" s="69" customFormat="1" x14ac:dyDescent="0.25">
      <c r="A14" s="67" t="s">
        <v>135</v>
      </c>
      <c r="B14" s="68">
        <f>SUM(B45, B76, B107, B138, B156,B191,B209)</f>
        <v>963</v>
      </c>
      <c r="C14" s="68">
        <f t="shared" ref="C14:I14" si="16">SUM(C45, C76, C107, C138, C156)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J156)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48"/>
      <c r="P14" s="48"/>
      <c r="Q14" s="48"/>
      <c r="R14" s="4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x14ac:dyDescent="0.25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54"/>
      <c r="P15" s="54"/>
      <c r="Q15" s="54"/>
      <c r="R15" s="54"/>
    </row>
    <row r="16" spans="1:57" x14ac:dyDescent="0.25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54"/>
      <c r="P16" s="54"/>
      <c r="Q16" s="54"/>
      <c r="R16" s="54"/>
    </row>
    <row r="17" spans="1:57" s="69" customFormat="1" x14ac:dyDescent="0.25">
      <c r="A17" s="70" t="s">
        <v>143</v>
      </c>
      <c r="B17" s="68">
        <f>SUM(B48, B79, B110, B141, B159,B194,B212)</f>
        <v>3011</v>
      </c>
      <c r="C17" s="68">
        <f t="shared" ref="C17:N17" si="21">SUM(C48, C79, C110, C141, C159,C194,C212)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54"/>
      <c r="P17" s="54"/>
      <c r="Q17" s="54"/>
      <c r="R17" s="5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x14ac:dyDescent="0.25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54"/>
      <c r="P18" s="54"/>
      <c r="Q18" s="54"/>
      <c r="R18" s="54"/>
    </row>
    <row r="19" spans="1:57" x14ac:dyDescent="0.25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54"/>
      <c r="P19" s="54"/>
      <c r="Q19" s="54"/>
      <c r="R19" s="54"/>
    </row>
    <row r="20" spans="1:57" x14ac:dyDescent="0.25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" t="s">
        <v>155</v>
      </c>
      <c r="P20" s="1"/>
      <c r="Q20" s="1"/>
      <c r="R20" s="1"/>
    </row>
    <row r="21" spans="1:57" x14ac:dyDescent="0.25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55"/>
      <c r="P21" s="55"/>
      <c r="Q21" s="55"/>
      <c r="R21" s="55"/>
    </row>
    <row r="22" spans="1:57" x14ac:dyDescent="0.25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</row>
    <row r="23" spans="1:57" s="69" customFormat="1" x14ac:dyDescent="0.25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88"/>
      <c r="P23" s="88"/>
      <c r="Q23" s="88"/>
      <c r="R23" s="8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x14ac:dyDescent="0.25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96" t="s">
        <v>156</v>
      </c>
      <c r="P24" s="56"/>
      <c r="Q24" s="56"/>
      <c r="R24" s="56"/>
    </row>
    <row r="25" spans="1:57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</row>
    <row r="26" spans="1:57" x14ac:dyDescent="0.25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</row>
    <row r="27" spans="1:57" s="69" customFormat="1" x14ac:dyDescent="0.25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x14ac:dyDescent="0.25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</row>
    <row r="29" spans="1:57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</row>
    <row r="30" spans="1:57" x14ac:dyDescent="0.25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</row>
    <row r="31" spans="1:57" s="69" customFormat="1" x14ac:dyDescent="0.25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x14ac:dyDescent="0.25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</row>
    <row r="33" spans="1:57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</row>
    <row r="34" spans="1:57" x14ac:dyDescent="0.25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</row>
    <row r="35" spans="1:57" s="69" customFormat="1" x14ac:dyDescent="0.25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55"/>
      <c r="P35" s="55"/>
      <c r="Q35" s="55"/>
      <c r="R35" s="5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25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</row>
    <row r="37" spans="1:57" x14ac:dyDescent="0.25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97" t="s">
        <v>154</v>
      </c>
    </row>
    <row r="38" spans="1:57" s="69" customFormat="1" x14ac:dyDescent="0.25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55"/>
      <c r="P38" s="55"/>
      <c r="Q38" s="55"/>
      <c r="R38" s="5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25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57" x14ac:dyDescent="0.25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97" t="s">
        <v>154</v>
      </c>
    </row>
    <row r="41" spans="1:57" x14ac:dyDescent="0.25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97" t="s">
        <v>154</v>
      </c>
    </row>
    <row r="42" spans="1:57" s="69" customFormat="1" x14ac:dyDescent="0.25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>+K35-K38</f>
        <v>5114</v>
      </c>
      <c r="L42" s="78">
        <f t="shared" ref="L42:N42" si="59">+L35-L38</f>
        <v>5114</v>
      </c>
      <c r="M42" s="74">
        <f t="shared" si="59"/>
        <v>5114</v>
      </c>
      <c r="N42" s="74">
        <f t="shared" si="59"/>
        <v>5114</v>
      </c>
      <c r="O42" s="55"/>
      <c r="P42" s="55"/>
      <c r="Q42" s="55"/>
      <c r="R42" s="5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25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57" x14ac:dyDescent="0.25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57" s="69" customFormat="1" x14ac:dyDescent="0.25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55"/>
      <c r="P45" s="55"/>
      <c r="Q45" s="55"/>
      <c r="R45" s="5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25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57" x14ac:dyDescent="0.25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</row>
    <row r="48" spans="1:57" s="69" customFormat="1" x14ac:dyDescent="0.25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95" t="s">
        <v>157</v>
      </c>
      <c r="P48" s="54"/>
      <c r="Q48" s="54"/>
      <c r="R48" s="5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5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4"/>
      <c r="P49" s="54"/>
      <c r="Q49" s="54"/>
      <c r="R49" s="54"/>
    </row>
    <row r="50" spans="1:57" x14ac:dyDescent="0.25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4"/>
      <c r="P50" s="54"/>
      <c r="Q50" s="54"/>
      <c r="R50" s="54"/>
    </row>
    <row r="51" spans="1:57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"/>
      <c r="P51" s="1"/>
      <c r="Q51" s="1"/>
      <c r="R51" s="1"/>
    </row>
    <row r="52" spans="1:57" x14ac:dyDescent="0.25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55"/>
      <c r="P52" s="55"/>
      <c r="Q52" s="55"/>
      <c r="R52" s="55"/>
    </row>
    <row r="53" spans="1:57" x14ac:dyDescent="0.25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</row>
    <row r="54" spans="1:57" s="69" customFormat="1" x14ac:dyDescent="0.25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5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</row>
    <row r="56" spans="1:57" x14ac:dyDescent="0.25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</row>
    <row r="57" spans="1:57" x14ac:dyDescent="0.25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</row>
    <row r="58" spans="1:57" s="69" customFormat="1" x14ac:dyDescent="0.25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5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</row>
    <row r="60" spans="1:57" x14ac:dyDescent="0.25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</row>
    <row r="61" spans="1:57" x14ac:dyDescent="0.25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</row>
    <row r="62" spans="1:57" s="69" customFormat="1" x14ac:dyDescent="0.25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25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</row>
    <row r="64" spans="1:57" x14ac:dyDescent="0.25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</row>
    <row r="65" spans="1:57" x14ac:dyDescent="0.25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</row>
    <row r="66" spans="1:57" s="80" customFormat="1" x14ac:dyDescent="0.25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55"/>
      <c r="P66" s="55"/>
      <c r="Q66" s="55"/>
      <c r="R66" s="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</row>
    <row r="68" spans="1:57" x14ac:dyDescent="0.25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</row>
    <row r="69" spans="1:57" s="80" customFormat="1" x14ac:dyDescent="0.25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55"/>
      <c r="P69" s="55"/>
      <c r="Q69" s="55"/>
      <c r="R69" s="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</row>
    <row r="71" spans="1:57" x14ac:dyDescent="0.25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</row>
    <row r="72" spans="1:57" x14ac:dyDescent="0.25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</row>
    <row r="73" spans="1:57" s="80" customFormat="1" x14ac:dyDescent="0.25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55"/>
      <c r="P73" s="55"/>
      <c r="Q73" s="55"/>
      <c r="R73" s="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</row>
    <row r="75" spans="1:57" x14ac:dyDescent="0.25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</row>
    <row r="76" spans="1:57" s="80" customFormat="1" x14ac:dyDescent="0.25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55"/>
      <c r="P76" s="55"/>
      <c r="Q76" s="55"/>
      <c r="R76" s="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</row>
    <row r="78" spans="1:57" x14ac:dyDescent="0.25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</row>
    <row r="79" spans="1:57" s="69" customFormat="1" x14ac:dyDescent="0.25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25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4"/>
      <c r="P80" s="54"/>
      <c r="Q80" s="54"/>
      <c r="R80" s="54"/>
    </row>
    <row r="81" spans="1:57" x14ac:dyDescent="0.25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4"/>
      <c r="P81" s="54"/>
      <c r="Q81" s="54"/>
      <c r="R81" s="54"/>
    </row>
    <row r="82" spans="1:57" x14ac:dyDescent="0.25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"/>
      <c r="P82" s="1"/>
      <c r="Q82" s="1"/>
      <c r="R82" s="1"/>
    </row>
    <row r="83" spans="1:57" s="1" customFormat="1" x14ac:dyDescent="0.25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55"/>
      <c r="P83" s="55"/>
      <c r="Q83" s="55"/>
      <c r="R83" s="55"/>
    </row>
    <row r="84" spans="1:57" x14ac:dyDescent="0.25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</row>
    <row r="85" spans="1:57" s="69" customFormat="1" x14ac:dyDescent="0.25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5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</row>
    <row r="87" spans="1:57" x14ac:dyDescent="0.25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</row>
    <row r="88" spans="1:57" x14ac:dyDescent="0.25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</row>
    <row r="89" spans="1:57" s="69" customFormat="1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25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</row>
    <row r="91" spans="1:57" x14ac:dyDescent="0.25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</row>
    <row r="92" spans="1:57" x14ac:dyDescent="0.25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</row>
    <row r="93" spans="1:57" s="69" customFormat="1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25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</row>
    <row r="95" spans="1:57" x14ac:dyDescent="0.25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</row>
    <row r="96" spans="1:57" x14ac:dyDescent="0.25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</row>
    <row r="97" spans="1:57" s="80" customFormat="1" x14ac:dyDescent="0.25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55"/>
      <c r="P97" s="55"/>
      <c r="Q97" s="55"/>
      <c r="R97" s="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25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</row>
    <row r="99" spans="1:57" x14ac:dyDescent="0.25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</row>
    <row r="100" spans="1:57" s="80" customFormat="1" x14ac:dyDescent="0.25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55"/>
      <c r="P100" s="55"/>
      <c r="Q100" s="55"/>
      <c r="R100" s="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25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</row>
    <row r="102" spans="1:57" x14ac:dyDescent="0.25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</row>
    <row r="103" spans="1:57" x14ac:dyDescent="0.25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</row>
    <row r="104" spans="1:57" s="80" customFormat="1" x14ac:dyDescent="0.25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55"/>
      <c r="P104" s="55"/>
      <c r="Q104" s="55"/>
      <c r="R104" s="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25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</row>
    <row r="106" spans="1:57" x14ac:dyDescent="0.25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</row>
    <row r="107" spans="1:57" s="80" customFormat="1" x14ac:dyDescent="0.25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55"/>
      <c r="P107" s="55"/>
      <c r="Q107" s="55"/>
      <c r="R107" s="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25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</row>
    <row r="109" spans="1:57" x14ac:dyDescent="0.25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</row>
    <row r="110" spans="1:57" s="69" customFormat="1" x14ac:dyDescent="0.25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54"/>
      <c r="P110" s="54"/>
      <c r="Q110" s="54"/>
      <c r="R110" s="5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25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4"/>
      <c r="P111" s="54"/>
      <c r="Q111" s="54"/>
      <c r="R111" s="54"/>
    </row>
    <row r="112" spans="1:57" x14ac:dyDescent="0.25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4"/>
      <c r="P112" s="54"/>
      <c r="Q112" s="54"/>
      <c r="R112" s="54"/>
    </row>
    <row r="113" spans="1:57" x14ac:dyDescent="0.25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"/>
      <c r="P113" s="1"/>
      <c r="Q113" s="1"/>
      <c r="R113" s="1"/>
    </row>
    <row r="114" spans="1:57" s="1" customFormat="1" x14ac:dyDescent="0.25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55"/>
      <c r="P114" s="55"/>
      <c r="Q114" s="55"/>
      <c r="R114" s="55"/>
    </row>
    <row r="115" spans="1:57" x14ac:dyDescent="0.25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</row>
    <row r="116" spans="1:57" s="69" customFormat="1" x14ac:dyDescent="0.25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25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</row>
    <row r="118" spans="1:57" x14ac:dyDescent="0.25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</row>
    <row r="119" spans="1:57" x14ac:dyDescent="0.25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</row>
    <row r="120" spans="1:57" s="69" customFormat="1" x14ac:dyDescent="0.25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25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</row>
    <row r="122" spans="1:57" x14ac:dyDescent="0.25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</row>
    <row r="123" spans="1:57" x14ac:dyDescent="0.25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</row>
    <row r="124" spans="1:57" s="69" customFormat="1" x14ac:dyDescent="0.25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25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</row>
    <row r="126" spans="1:57" x14ac:dyDescent="0.25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</row>
    <row r="127" spans="1:57" x14ac:dyDescent="0.25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</row>
    <row r="128" spans="1:57" s="80" customFormat="1" x14ac:dyDescent="0.25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55"/>
      <c r="P128" s="55"/>
      <c r="Q128" s="55"/>
      <c r="R128" s="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25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</row>
    <row r="130" spans="1:57" x14ac:dyDescent="0.25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</row>
    <row r="131" spans="1:57" s="80" customFormat="1" x14ac:dyDescent="0.25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55"/>
      <c r="P131" s="55"/>
      <c r="Q131" s="55"/>
      <c r="R131" s="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25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</row>
    <row r="133" spans="1:57" x14ac:dyDescent="0.25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</row>
    <row r="134" spans="1:57" x14ac:dyDescent="0.25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</row>
    <row r="135" spans="1:57" s="80" customFormat="1" x14ac:dyDescent="0.25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55"/>
      <c r="P135" s="55"/>
      <c r="Q135" s="55"/>
      <c r="R135" s="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25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</row>
    <row r="137" spans="1:57" x14ac:dyDescent="0.25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</row>
    <row r="138" spans="1:57" s="80" customFormat="1" x14ac:dyDescent="0.25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55"/>
      <c r="P138" s="55"/>
      <c r="Q138" s="55"/>
      <c r="R138" s="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25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</row>
    <row r="140" spans="1:57" x14ac:dyDescent="0.25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</row>
    <row r="141" spans="1:57" s="69" customFormat="1" x14ac:dyDescent="0.25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x14ac:dyDescent="0.25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</row>
    <row r="143" spans="1:57" x14ac:dyDescent="0.25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</row>
    <row r="144" spans="1:57" x14ac:dyDescent="0.25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"/>
      <c r="P144" s="1"/>
      <c r="Q144" s="1"/>
      <c r="R144" s="1"/>
    </row>
    <row r="145" spans="1:57" s="1" customFormat="1" x14ac:dyDescent="0.25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9">
        <f>I145</f>
        <v>102</v>
      </c>
      <c r="K145" s="99">
        <f t="shared" ref="K145:N145" si="313">J145</f>
        <v>102</v>
      </c>
      <c r="L145" s="99">
        <f t="shared" si="313"/>
        <v>102</v>
      </c>
      <c r="M145" s="99">
        <f t="shared" si="313"/>
        <v>102</v>
      </c>
      <c r="N145" s="99">
        <f t="shared" si="313"/>
        <v>102</v>
      </c>
      <c r="O145" s="1" t="s">
        <v>159</v>
      </c>
    </row>
    <row r="146" spans="1:57" s="80" customFormat="1" x14ac:dyDescent="0.25">
      <c r="A146" s="70" t="s">
        <v>130</v>
      </c>
      <c r="B146" s="70">
        <f>B149+B153</f>
        <v>-2053</v>
      </c>
      <c r="C146" s="70">
        <f t="shared" ref="C146:I146" si="314">C149+C153</f>
        <v>-2366</v>
      </c>
      <c r="D146" s="70">
        <f t="shared" si="314"/>
        <v>-2444</v>
      </c>
      <c r="E146" s="70">
        <f t="shared" si="314"/>
        <v>-2441</v>
      </c>
      <c r="F146" s="70">
        <f t="shared" si="314"/>
        <v>-3067</v>
      </c>
      <c r="G146" s="70">
        <f t="shared" si="314"/>
        <v>-3254</v>
      </c>
      <c r="H146" s="70">
        <f t="shared" si="314"/>
        <v>-3434</v>
      </c>
      <c r="I146" s="70">
        <f t="shared" si="314"/>
        <v>-4042</v>
      </c>
      <c r="J146" s="99">
        <f>J145*J148</f>
        <v>-4042</v>
      </c>
      <c r="K146" s="99">
        <f t="shared" ref="K146:N146" si="315">K145*K148</f>
        <v>-4042</v>
      </c>
      <c r="L146" s="99">
        <f t="shared" si="315"/>
        <v>-4042</v>
      </c>
      <c r="M146" s="99">
        <f t="shared" si="315"/>
        <v>-4042</v>
      </c>
      <c r="N146" s="99">
        <f t="shared" si="315"/>
        <v>-4042</v>
      </c>
      <c r="O146" s="110" t="s">
        <v>158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x14ac:dyDescent="0.25">
      <c r="A147" s="46" t="s">
        <v>129</v>
      </c>
      <c r="B147" s="47" t="str">
        <f t="shared" ref="B147:H147" si="316">+IFERROR(B146/A146-1,"nm")</f>
        <v>nm</v>
      </c>
      <c r="C147" s="47">
        <f t="shared" si="316"/>
        <v>0.15245981490501714</v>
      </c>
      <c r="D147" s="47">
        <f t="shared" si="316"/>
        <v>3.2967032967033072E-2</v>
      </c>
      <c r="E147" s="47">
        <f t="shared" si="316"/>
        <v>-1.2274959083469206E-3</v>
      </c>
      <c r="F147" s="47">
        <f t="shared" si="316"/>
        <v>0.25645227365833678</v>
      </c>
      <c r="G147" s="47">
        <f t="shared" si="316"/>
        <v>6.0971633518095869E-2</v>
      </c>
      <c r="H147" s="47">
        <f t="shared" si="316"/>
        <v>5.5316533497234088E-2</v>
      </c>
      <c r="I147" s="47">
        <f>+IFERROR(I146/H146-1,"nm")</f>
        <v>0.1770529994175889</v>
      </c>
      <c r="J147" s="47">
        <f t="shared" ref="J147:N147" si="317">+IFERROR(J146/I146-1,"nm")</f>
        <v>0</v>
      </c>
      <c r="K147" s="47">
        <f t="shared" si="317"/>
        <v>0</v>
      </c>
      <c r="L147" s="47">
        <f t="shared" si="317"/>
        <v>0</v>
      </c>
      <c r="M147" s="47">
        <f t="shared" si="317"/>
        <v>0</v>
      </c>
      <c r="N147" s="47">
        <f t="shared" si="317"/>
        <v>0</v>
      </c>
    </row>
    <row r="148" spans="1:57" x14ac:dyDescent="0.25">
      <c r="A148" s="46" t="s">
        <v>131</v>
      </c>
      <c r="B148" s="47">
        <f>+IFERROR(B146/B145,"nm")</f>
        <v>-17.85217391304348</v>
      </c>
      <c r="C148" s="47">
        <f t="shared" ref="C148:I148" si="318">+IFERROR(C146/C145,"nm")</f>
        <v>-32.410958904109592</v>
      </c>
      <c r="D148" s="47">
        <f t="shared" si="318"/>
        <v>-33.479452054794521</v>
      </c>
      <c r="E148" s="47">
        <f t="shared" si="318"/>
        <v>-27.738636363636363</v>
      </c>
      <c r="F148" s="47">
        <f t="shared" si="318"/>
        <v>-73.023809523809518</v>
      </c>
      <c r="G148" s="47">
        <f t="shared" si="318"/>
        <v>-108.46666666666667</v>
      </c>
      <c r="H148" s="47">
        <f t="shared" si="318"/>
        <v>-137.36000000000001</v>
      </c>
      <c r="I148" s="47">
        <f t="shared" si="318"/>
        <v>-39.627450980392155</v>
      </c>
      <c r="J148" s="47">
        <f>I148</f>
        <v>-39.627450980392155</v>
      </c>
      <c r="K148" s="47">
        <f t="shared" ref="K148:N148" si="319">J148</f>
        <v>-39.627450980392155</v>
      </c>
      <c r="L148" s="47">
        <f t="shared" si="319"/>
        <v>-39.627450980392155</v>
      </c>
      <c r="M148" s="47">
        <f t="shared" si="319"/>
        <v>-39.627450980392155</v>
      </c>
      <c r="N148" s="47">
        <f t="shared" si="319"/>
        <v>-39.627450980392155</v>
      </c>
    </row>
    <row r="149" spans="1:57" s="80" customFormat="1" x14ac:dyDescent="0.25">
      <c r="A149" s="70" t="s">
        <v>132</v>
      </c>
      <c r="B149" s="70">
        <v>210</v>
      </c>
      <c r="C149" s="70">
        <v>230</v>
      </c>
      <c r="D149" s="70">
        <v>233</v>
      </c>
      <c r="E149" s="70">
        <v>217</v>
      </c>
      <c r="F149" s="70">
        <v>195</v>
      </c>
      <c r="G149" s="70">
        <v>214</v>
      </c>
      <c r="H149" s="70">
        <v>222</v>
      </c>
      <c r="I149" s="70">
        <v>220</v>
      </c>
      <c r="J149" s="99">
        <f>J152*J159</f>
        <v>219.99999999999997</v>
      </c>
      <c r="K149" s="99">
        <f t="shared" ref="K149:N149" si="320">K152*K159</f>
        <v>219.99999999999997</v>
      </c>
      <c r="L149" s="99">
        <f t="shared" si="320"/>
        <v>219.99999999999997</v>
      </c>
      <c r="M149" s="99">
        <f t="shared" si="320"/>
        <v>219.99999999999997</v>
      </c>
      <c r="N149" s="99">
        <f t="shared" si="320"/>
        <v>219.99999999999997</v>
      </c>
      <c r="O149" s="110" t="s">
        <v>160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x14ac:dyDescent="0.25">
      <c r="A150" s="46" t="s">
        <v>129</v>
      </c>
      <c r="B150" s="47" t="str">
        <f t="shared" ref="B150:H150" si="321">+IFERROR(B149/A149-1,"nm")</f>
        <v>nm</v>
      </c>
      <c r="C150" s="47">
        <f t="shared" si="321"/>
        <v>9.5238095238095344E-2</v>
      </c>
      <c r="D150" s="47">
        <f t="shared" si="321"/>
        <v>1.304347826086949E-2</v>
      </c>
      <c r="E150" s="47">
        <f t="shared" si="321"/>
        <v>-6.8669527896995763E-2</v>
      </c>
      <c r="F150" s="47">
        <f t="shared" si="321"/>
        <v>-0.10138248847926268</v>
      </c>
      <c r="G150" s="47">
        <f t="shared" si="321"/>
        <v>9.7435897435897534E-2</v>
      </c>
      <c r="H150" s="47">
        <f t="shared" si="321"/>
        <v>3.7383177570093462E-2</v>
      </c>
      <c r="I150" s="47">
        <f>+IFERROR(I149/H149-1,"nm")</f>
        <v>-9.009009009009028E-3</v>
      </c>
      <c r="J150" s="47">
        <f t="shared" ref="J150:N150" si="322">+IFERROR(J149/I149-1,"nm")</f>
        <v>-1.1102230246251565E-16</v>
      </c>
      <c r="K150" s="47">
        <f t="shared" si="322"/>
        <v>0</v>
      </c>
      <c r="L150" s="47">
        <f t="shared" si="322"/>
        <v>0</v>
      </c>
      <c r="M150" s="47">
        <f t="shared" si="322"/>
        <v>0</v>
      </c>
      <c r="N150" s="47">
        <f t="shared" si="322"/>
        <v>0</v>
      </c>
    </row>
    <row r="151" spans="1:57" x14ac:dyDescent="0.25">
      <c r="A151" s="46" t="s">
        <v>133</v>
      </c>
      <c r="B151" s="47">
        <f>+IFERROR(B149/B145,"nm")</f>
        <v>1.826086956521739</v>
      </c>
      <c r="C151" s="47">
        <f t="shared" ref="C151:I151" si="323">+IFERROR(C149/C145,"nm")</f>
        <v>3.1506849315068495</v>
      </c>
      <c r="D151" s="47">
        <f t="shared" si="323"/>
        <v>3.1917808219178081</v>
      </c>
      <c r="E151" s="47">
        <f t="shared" si="323"/>
        <v>2.4659090909090908</v>
      </c>
      <c r="F151" s="47">
        <f t="shared" si="323"/>
        <v>4.6428571428571432</v>
      </c>
      <c r="G151" s="47">
        <f t="shared" si="323"/>
        <v>7.1333333333333337</v>
      </c>
      <c r="H151" s="47">
        <f t="shared" si="323"/>
        <v>8.8800000000000008</v>
      </c>
      <c r="I151" s="47">
        <f t="shared" si="323"/>
        <v>2.1568627450980391</v>
      </c>
      <c r="J151" s="47">
        <f>I151</f>
        <v>2.1568627450980391</v>
      </c>
      <c r="K151" s="47">
        <f t="shared" ref="K151:N152" si="324">J151</f>
        <v>2.1568627450980391</v>
      </c>
      <c r="L151" s="47">
        <f t="shared" si="324"/>
        <v>2.1568627450980391</v>
      </c>
      <c r="M151" s="47">
        <f t="shared" si="324"/>
        <v>2.1568627450980391</v>
      </c>
      <c r="N151" s="47">
        <f t="shared" si="324"/>
        <v>2.1568627450980391</v>
      </c>
    </row>
    <row r="152" spans="1:57" x14ac:dyDescent="0.25">
      <c r="A152" s="90" t="s">
        <v>142</v>
      </c>
      <c r="B152" s="47">
        <f>+IFERROR(B149/B159,"nm")</f>
        <v>0.43388429752066116</v>
      </c>
      <c r="C152" s="47">
        <f t="shared" ref="C152:I152" si="325">+IFERROR(C149/C159,"nm")</f>
        <v>0.45009784735812131</v>
      </c>
      <c r="D152" s="47">
        <f t="shared" si="325"/>
        <v>0.43714821763602252</v>
      </c>
      <c r="E152" s="47">
        <f t="shared" si="325"/>
        <v>0.36348408710217756</v>
      </c>
      <c r="F152" s="47">
        <f t="shared" si="325"/>
        <v>0.2932330827067669</v>
      </c>
      <c r="G152" s="47">
        <f t="shared" si="325"/>
        <v>0.25783132530120484</v>
      </c>
      <c r="H152" s="47">
        <f t="shared" si="325"/>
        <v>0.2846153846153846</v>
      </c>
      <c r="I152" s="47">
        <f t="shared" si="325"/>
        <v>0.27883396704689478</v>
      </c>
      <c r="J152" s="47">
        <f>I152</f>
        <v>0.27883396704689478</v>
      </c>
      <c r="K152" s="47">
        <f t="shared" si="324"/>
        <v>0.27883396704689478</v>
      </c>
      <c r="L152" s="47">
        <f t="shared" si="324"/>
        <v>0.27883396704689478</v>
      </c>
      <c r="M152" s="47">
        <f t="shared" si="324"/>
        <v>0.27883396704689478</v>
      </c>
      <c r="N152" s="47">
        <f t="shared" si="324"/>
        <v>0.27883396704689478</v>
      </c>
    </row>
    <row r="153" spans="1:57" s="80" customFormat="1" x14ac:dyDescent="0.25">
      <c r="A153" s="70" t="s">
        <v>134</v>
      </c>
      <c r="B153" s="70">
        <v>-2263</v>
      </c>
      <c r="C153" s="70">
        <v>-2596</v>
      </c>
      <c r="D153" s="70">
        <v>-2677</v>
      </c>
      <c r="E153" s="70">
        <v>-2658</v>
      </c>
      <c r="F153" s="70">
        <v>-3262</v>
      </c>
      <c r="G153" s="70">
        <v>-3468</v>
      </c>
      <c r="H153" s="70">
        <v>-3656</v>
      </c>
      <c r="I153" s="70">
        <v>-4262</v>
      </c>
      <c r="J153" s="70">
        <f>+J146-J149</f>
        <v>-4262</v>
      </c>
      <c r="K153" s="70">
        <f t="shared" ref="K153:N153" si="326">+K146-K149</f>
        <v>-4262</v>
      </c>
      <c r="L153" s="70">
        <f t="shared" si="326"/>
        <v>-4262</v>
      </c>
      <c r="M153" s="80">
        <f t="shared" si="326"/>
        <v>-4262</v>
      </c>
      <c r="N153" s="80">
        <f t="shared" si="326"/>
        <v>-4262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x14ac:dyDescent="0.25">
      <c r="A154" s="46" t="s">
        <v>129</v>
      </c>
      <c r="B154" s="47" t="str">
        <f t="shared" ref="B154:H154" si="327">+IFERROR(B153/A153-1,"nm")</f>
        <v>nm</v>
      </c>
      <c r="C154" s="47">
        <f t="shared" si="327"/>
        <v>0.1471498011489174</v>
      </c>
      <c r="D154" s="47">
        <f t="shared" si="327"/>
        <v>3.1201848998459125E-2</v>
      </c>
      <c r="E154" s="47">
        <f t="shared" si="327"/>
        <v>-7.097497198356395E-3</v>
      </c>
      <c r="F154" s="47">
        <f t="shared" si="327"/>
        <v>0.22723852520692245</v>
      </c>
      <c r="G154" s="47">
        <f t="shared" si="327"/>
        <v>6.3151440833844275E-2</v>
      </c>
      <c r="H154" s="47">
        <f t="shared" si="327"/>
        <v>5.4209919261822392E-2</v>
      </c>
      <c r="I154" s="47">
        <f>+IFERROR(I153/H153-1,"nm")</f>
        <v>0.16575492341356668</v>
      </c>
      <c r="J154" s="47">
        <f t="shared" ref="J154:N154" si="328">+IFERROR(J153/I153-1,"nm")</f>
        <v>0</v>
      </c>
      <c r="K154" s="47">
        <f t="shared" si="328"/>
        <v>0</v>
      </c>
      <c r="L154" s="47">
        <f t="shared" si="328"/>
        <v>0</v>
      </c>
      <c r="M154" s="47">
        <f t="shared" si="328"/>
        <v>0</v>
      </c>
      <c r="N154" s="47">
        <f t="shared" si="328"/>
        <v>0</v>
      </c>
    </row>
    <row r="155" spans="1:57" x14ac:dyDescent="0.25">
      <c r="A155" s="46" t="s">
        <v>131</v>
      </c>
      <c r="B155" s="47">
        <f>+IFERROR(B153/B145,"nm")</f>
        <v>-19.678260869565218</v>
      </c>
      <c r="C155" s="47">
        <f t="shared" ref="C155:I155" si="329">+IFERROR(C153/C145,"nm")</f>
        <v>-35.561643835616437</v>
      </c>
      <c r="D155" s="47">
        <f t="shared" si="329"/>
        <v>-36.671232876712331</v>
      </c>
      <c r="E155" s="47">
        <f t="shared" si="329"/>
        <v>-30.204545454545453</v>
      </c>
      <c r="F155" s="47">
        <f t="shared" si="329"/>
        <v>-77.666666666666671</v>
      </c>
      <c r="G155" s="47">
        <f t="shared" si="329"/>
        <v>-115.6</v>
      </c>
      <c r="H155" s="47">
        <f t="shared" si="329"/>
        <v>-146.24</v>
      </c>
      <c r="I155" s="47">
        <f t="shared" si="329"/>
        <v>-41.784313725490193</v>
      </c>
      <c r="J155" s="47">
        <f>I155</f>
        <v>-41.784313725490193</v>
      </c>
      <c r="K155" s="47">
        <f t="shared" ref="K155:N155" si="330">J155</f>
        <v>-41.784313725490193</v>
      </c>
      <c r="L155" s="47">
        <f t="shared" si="330"/>
        <v>-41.784313725490193</v>
      </c>
      <c r="M155" s="47">
        <f t="shared" si="330"/>
        <v>-41.784313725490193</v>
      </c>
      <c r="N155" s="47">
        <f t="shared" si="330"/>
        <v>-41.784313725490193</v>
      </c>
    </row>
    <row r="156" spans="1:57" s="80" customFormat="1" x14ac:dyDescent="0.25">
      <c r="A156" s="70" t="s">
        <v>135</v>
      </c>
      <c r="B156" s="70">
        <v>225</v>
      </c>
      <c r="C156" s="70">
        <v>258</v>
      </c>
      <c r="D156" s="70">
        <v>278</v>
      </c>
      <c r="E156" s="70">
        <v>286</v>
      </c>
      <c r="F156" s="70">
        <v>278</v>
      </c>
      <c r="G156" s="70">
        <v>438</v>
      </c>
      <c r="H156" s="70">
        <v>278</v>
      </c>
      <c r="I156" s="70">
        <v>222</v>
      </c>
      <c r="J156" s="109">
        <f>J145*J158</f>
        <v>221.99999999999997</v>
      </c>
      <c r="K156" s="109">
        <f t="shared" ref="K156:N156" si="331">K145*K158</f>
        <v>221.99999999999997</v>
      </c>
      <c r="L156" s="109">
        <f t="shared" si="331"/>
        <v>221.99999999999997</v>
      </c>
      <c r="M156" s="109">
        <f t="shared" si="331"/>
        <v>221.99999999999997</v>
      </c>
      <c r="N156" s="109">
        <f t="shared" si="331"/>
        <v>221.99999999999997</v>
      </c>
      <c r="O156" s="110" t="s">
        <v>158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x14ac:dyDescent="0.25">
      <c r="A157" s="46" t="s">
        <v>129</v>
      </c>
      <c r="B157" s="47" t="str">
        <f t="shared" ref="B157:H157" si="332">+IFERROR(B156/A156-1,"nm")</f>
        <v>nm</v>
      </c>
      <c r="C157" s="47">
        <f t="shared" si="332"/>
        <v>0.14666666666666672</v>
      </c>
      <c r="D157" s="47">
        <f t="shared" si="332"/>
        <v>7.7519379844961156E-2</v>
      </c>
      <c r="E157" s="47">
        <f t="shared" si="332"/>
        <v>2.877697841726623E-2</v>
      </c>
      <c r="F157" s="47">
        <f t="shared" si="332"/>
        <v>-2.7972027972028024E-2</v>
      </c>
      <c r="G157" s="47">
        <f t="shared" si="332"/>
        <v>0.57553956834532372</v>
      </c>
      <c r="H157" s="47">
        <f t="shared" si="332"/>
        <v>-0.36529680365296802</v>
      </c>
      <c r="I157" s="47">
        <f>+IFERROR(I156/H156-1,"nm")</f>
        <v>-0.20143884892086328</v>
      </c>
      <c r="J157" s="47">
        <f t="shared" ref="J157:N157" si="333">+IFERROR(J156/I156-1,"nm")</f>
        <v>-1.1102230246251565E-16</v>
      </c>
      <c r="K157" s="47">
        <f t="shared" si="333"/>
        <v>0</v>
      </c>
      <c r="L157" s="47">
        <f t="shared" si="333"/>
        <v>0</v>
      </c>
      <c r="M157" s="47">
        <f t="shared" si="333"/>
        <v>0</v>
      </c>
      <c r="N157" s="47">
        <f t="shared" si="333"/>
        <v>0</v>
      </c>
    </row>
    <row r="158" spans="1:57" x14ac:dyDescent="0.25">
      <c r="A158" s="46" t="s">
        <v>133</v>
      </c>
      <c r="B158" s="47">
        <f>+IFERROR(B156/B145,"nm")</f>
        <v>1.9565217391304348</v>
      </c>
      <c r="C158" s="47">
        <f t="shared" ref="C158:I158" si="334">+IFERROR(C156/C145,"nm")</f>
        <v>3.5342465753424657</v>
      </c>
      <c r="D158" s="47">
        <f t="shared" si="334"/>
        <v>3.8082191780821919</v>
      </c>
      <c r="E158" s="47">
        <f t="shared" si="334"/>
        <v>3.25</v>
      </c>
      <c r="F158" s="47">
        <f t="shared" si="334"/>
        <v>6.6190476190476186</v>
      </c>
      <c r="G158" s="47">
        <f t="shared" si="334"/>
        <v>14.6</v>
      </c>
      <c r="H158" s="47">
        <f t="shared" si="334"/>
        <v>11.12</v>
      </c>
      <c r="I158" s="47">
        <f t="shared" si="334"/>
        <v>2.1764705882352939</v>
      </c>
      <c r="J158" s="47">
        <f>I158</f>
        <v>2.1764705882352939</v>
      </c>
      <c r="K158" s="47">
        <f t="shared" ref="K158:N158" si="335">J158</f>
        <v>2.1764705882352939</v>
      </c>
      <c r="L158" s="47">
        <f t="shared" si="335"/>
        <v>2.1764705882352939</v>
      </c>
      <c r="M158" s="47">
        <f t="shared" si="335"/>
        <v>2.1764705882352939</v>
      </c>
      <c r="N158" s="47">
        <f t="shared" si="335"/>
        <v>2.1764705882352939</v>
      </c>
    </row>
    <row r="159" spans="1:57" s="69" customFormat="1" x14ac:dyDescent="0.25">
      <c r="A159" s="70" t="s">
        <v>143</v>
      </c>
      <c r="B159" s="81">
        <v>484</v>
      </c>
      <c r="C159" s="81">
        <v>511</v>
      </c>
      <c r="D159" s="81">
        <v>533</v>
      </c>
      <c r="E159" s="81">
        <v>597</v>
      </c>
      <c r="F159" s="81">
        <v>665</v>
      </c>
      <c r="G159" s="81">
        <v>830</v>
      </c>
      <c r="H159" s="81">
        <v>780</v>
      </c>
      <c r="I159" s="81">
        <v>789</v>
      </c>
      <c r="J159" s="100">
        <f>J145*J161</f>
        <v>789</v>
      </c>
      <c r="K159" s="100">
        <f t="shared" ref="K159:N159" si="336">K145*K161</f>
        <v>789</v>
      </c>
      <c r="L159" s="100">
        <f t="shared" si="336"/>
        <v>789</v>
      </c>
      <c r="M159" s="100">
        <f t="shared" si="336"/>
        <v>789</v>
      </c>
      <c r="N159" s="100">
        <f t="shared" si="336"/>
        <v>789</v>
      </c>
      <c r="O159" s="110" t="s">
        <v>158</v>
      </c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</row>
    <row r="160" spans="1:57" x14ac:dyDescent="0.25">
      <c r="A160" s="90" t="s">
        <v>129</v>
      </c>
      <c r="B160" s="47" t="str">
        <f>+IFERROR(B159/A159-1,"nm")</f>
        <v>nm</v>
      </c>
      <c r="C160" s="47">
        <f t="shared" ref="C160:I160" si="337">+IFERROR(C159/B159-1,"nm")</f>
        <v>5.5785123966942241E-2</v>
      </c>
      <c r="D160" s="47">
        <f t="shared" si="337"/>
        <v>4.3052837573385627E-2</v>
      </c>
      <c r="E160" s="47">
        <f t="shared" si="337"/>
        <v>0.12007504690431525</v>
      </c>
      <c r="F160" s="47">
        <f t="shared" si="337"/>
        <v>0.11390284757118918</v>
      </c>
      <c r="G160" s="47">
        <f t="shared" si="337"/>
        <v>0.24812030075187974</v>
      </c>
      <c r="H160" s="47">
        <f t="shared" si="337"/>
        <v>-6.0240963855421659E-2</v>
      </c>
      <c r="I160" s="47">
        <f t="shared" si="337"/>
        <v>1.1538461538461497E-2</v>
      </c>
      <c r="J160" s="47">
        <f t="shared" ref="J160" si="338">+IFERROR(J159/I159-1,"nm")</f>
        <v>0</v>
      </c>
      <c r="K160" s="47">
        <f t="shared" ref="K160" si="339">+IFERROR(K159/J159-1,"nm")</f>
        <v>0</v>
      </c>
      <c r="L160" s="47">
        <f t="shared" ref="L160" si="340">+IFERROR(L159/K159-1,"nm")</f>
        <v>0</v>
      </c>
      <c r="M160" s="47">
        <f t="shared" ref="M160" si="341">+IFERROR(M159/L159-1,"nm")</f>
        <v>0</v>
      </c>
      <c r="N160" s="47">
        <f t="shared" ref="N160" si="342">+IFERROR(N159/M159-1,"nm")</f>
        <v>0</v>
      </c>
    </row>
    <row r="161" spans="1:57" x14ac:dyDescent="0.25">
      <c r="A161" s="90" t="s">
        <v>133</v>
      </c>
      <c r="B161" s="47">
        <f>+IFERROR(B159/B145,"nm")</f>
        <v>4.2086956521739127</v>
      </c>
      <c r="C161" s="47">
        <f t="shared" ref="C161:I161" si="343">+IFERROR(C159/C145,"nm")</f>
        <v>7</v>
      </c>
      <c r="D161" s="47">
        <f t="shared" si="343"/>
        <v>7.3013698630136989</v>
      </c>
      <c r="E161" s="47">
        <f t="shared" si="343"/>
        <v>6.7840909090909092</v>
      </c>
      <c r="F161" s="47">
        <f t="shared" si="343"/>
        <v>15.833333333333334</v>
      </c>
      <c r="G161" s="47">
        <f t="shared" si="343"/>
        <v>27.666666666666668</v>
      </c>
      <c r="H161" s="47">
        <f t="shared" si="343"/>
        <v>31.2</v>
      </c>
      <c r="I161" s="47">
        <f t="shared" si="343"/>
        <v>7.7352941176470589</v>
      </c>
      <c r="J161" s="47">
        <f>I161</f>
        <v>7.7352941176470589</v>
      </c>
      <c r="K161" s="47">
        <f t="shared" ref="K161:N161" si="344">J161</f>
        <v>7.7352941176470589</v>
      </c>
      <c r="L161" s="47">
        <f t="shared" si="344"/>
        <v>7.7352941176470589</v>
      </c>
      <c r="M161" s="47">
        <f t="shared" si="344"/>
        <v>7.7352941176470589</v>
      </c>
      <c r="N161" s="47">
        <f t="shared" si="344"/>
        <v>7.7352941176470589</v>
      </c>
    </row>
    <row r="162" spans="1:57" x14ac:dyDescent="0.25">
      <c r="A162" s="43" t="s">
        <v>104</v>
      </c>
      <c r="B162" s="57"/>
      <c r="C162" s="57"/>
      <c r="D162" s="57"/>
      <c r="E162" s="57"/>
      <c r="F162" s="57"/>
      <c r="G162" s="57"/>
      <c r="H162" s="57"/>
      <c r="I162" s="57"/>
      <c r="J162" s="66"/>
      <c r="K162" s="66"/>
      <c r="L162" s="66"/>
      <c r="M162" s="65"/>
      <c r="N162" s="65"/>
    </row>
    <row r="163" spans="1:57" x14ac:dyDescent="0.25">
      <c r="A163" s="46" t="s">
        <v>136</v>
      </c>
      <c r="B163" s="1">
        <v>1982</v>
      </c>
      <c r="C163" s="1">
        <v>1955</v>
      </c>
      <c r="D163" s="1">
        <v>2042</v>
      </c>
      <c r="E163" s="1">
        <v>1886</v>
      </c>
      <c r="F163" s="1">
        <v>1906</v>
      </c>
      <c r="G163" s="1">
        <v>1846</v>
      </c>
      <c r="H163" s="1">
        <v>2205</v>
      </c>
      <c r="I163" s="1">
        <v>2346</v>
      </c>
      <c r="J163" s="102">
        <f>J165+J169+J173+J177</f>
        <v>2346</v>
      </c>
      <c r="K163" s="102">
        <f t="shared" ref="K163:N163" si="345">K165+K169+K173+K177</f>
        <v>2346</v>
      </c>
      <c r="L163" s="102">
        <f t="shared" si="345"/>
        <v>2346</v>
      </c>
      <c r="M163" s="102">
        <f t="shared" si="345"/>
        <v>2346</v>
      </c>
      <c r="N163" s="102">
        <f t="shared" si="345"/>
        <v>2346</v>
      </c>
      <c r="O163" s="97" t="s">
        <v>162</v>
      </c>
    </row>
    <row r="164" spans="1:57" x14ac:dyDescent="0.25">
      <c r="A164" s="46" t="s">
        <v>129</v>
      </c>
      <c r="B164" s="53" t="str">
        <f t="shared" ref="B164:I166" si="346">+IFERROR(B163/A163-1,"nm")</f>
        <v>nm</v>
      </c>
      <c r="C164" s="53">
        <f t="shared" si="346"/>
        <v>-1.3622603430877955E-2</v>
      </c>
      <c r="D164" s="53">
        <f t="shared" si="346"/>
        <v>4.4501278772378416E-2</v>
      </c>
      <c r="E164" s="53">
        <f t="shared" si="346"/>
        <v>-7.6395690499510338E-2</v>
      </c>
      <c r="F164" s="53">
        <f t="shared" si="346"/>
        <v>1.0604453870625585E-2</v>
      </c>
      <c r="G164" s="53">
        <f t="shared" si="346"/>
        <v>-3.147953830010497E-2</v>
      </c>
      <c r="H164" s="53">
        <f t="shared" si="346"/>
        <v>0.19447453954496208</v>
      </c>
      <c r="I164" s="53">
        <f t="shared" si="346"/>
        <v>6.3945578231292544E-2</v>
      </c>
      <c r="J164" s="53">
        <f t="shared" ref="J164" si="347">+IFERROR(J163/I163-1,"nm")</f>
        <v>0</v>
      </c>
      <c r="K164" s="53">
        <f t="shared" ref="K164" si="348">+IFERROR(K163/J163-1,"nm")</f>
        <v>0</v>
      </c>
      <c r="L164" s="53">
        <f t="shared" ref="L164" si="349">+IFERROR(L163/K163-1,"nm")</f>
        <v>0</v>
      </c>
      <c r="M164" s="58">
        <f t="shared" ref="M164" si="350">+IFERROR(M163/L163-1,"nm")</f>
        <v>0</v>
      </c>
      <c r="N164" s="58">
        <f t="shared" ref="N164" si="351">+IFERROR(N163/M163-1,"nm")</f>
        <v>0</v>
      </c>
    </row>
    <row r="165" spans="1:57" s="69" customFormat="1" x14ac:dyDescent="0.25">
      <c r="A165" s="82" t="s">
        <v>113</v>
      </c>
      <c r="B165" s="80">
        <v>18318</v>
      </c>
      <c r="C165" s="80">
        <v>19871</v>
      </c>
      <c r="D165" s="80">
        <v>21081</v>
      </c>
      <c r="E165" s="80">
        <v>22268</v>
      </c>
      <c r="F165" s="80">
        <v>1658</v>
      </c>
      <c r="G165" s="80">
        <v>1642</v>
      </c>
      <c r="H165" s="80">
        <v>1986</v>
      </c>
      <c r="I165" s="80">
        <v>2094</v>
      </c>
      <c r="J165" s="80">
        <f>+I165*(1+J166)</f>
        <v>2094</v>
      </c>
      <c r="K165" s="80">
        <f t="shared" ref="K165" si="352">+J165*(1+K166)</f>
        <v>2094</v>
      </c>
      <c r="L165" s="80">
        <f t="shared" ref="L165" si="353">+K165*(1+L166)</f>
        <v>2094</v>
      </c>
      <c r="M165" s="80">
        <f t="shared" ref="M165" si="354">+L165*(1+M166)</f>
        <v>2094</v>
      </c>
      <c r="N165" s="80">
        <f t="shared" ref="N165" si="355">+M165*(1+N166)</f>
        <v>2094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</row>
    <row r="166" spans="1:57" x14ac:dyDescent="0.25">
      <c r="A166" s="44" t="s">
        <v>129</v>
      </c>
      <c r="B166" s="53" t="str">
        <f t="shared" ref="B166:H166" si="356">+IFERROR(B165/A165-1,"nm")</f>
        <v>nm</v>
      </c>
      <c r="C166" s="53">
        <f t="shared" si="356"/>
        <v>8.4779997816355479E-2</v>
      </c>
      <c r="D166" s="53">
        <f t="shared" si="356"/>
        <v>6.0892758290976845E-2</v>
      </c>
      <c r="E166" s="53">
        <f t="shared" si="356"/>
        <v>5.6306626820359584E-2</v>
      </c>
      <c r="F166" s="53">
        <f t="shared" si="356"/>
        <v>-0.92554338063589003</v>
      </c>
      <c r="G166" s="53">
        <f t="shared" si="356"/>
        <v>-9.6501809408926498E-3</v>
      </c>
      <c r="H166" s="53">
        <f t="shared" si="356"/>
        <v>0.2095006090133984</v>
      </c>
      <c r="I166" s="53">
        <f t="shared" si="346"/>
        <v>5.4380664652567967E-2</v>
      </c>
      <c r="J166" s="53">
        <f>+J167+J168</f>
        <v>0</v>
      </c>
      <c r="K166" s="53">
        <f t="shared" ref="K166:N166" si="357">+K167+K168</f>
        <v>0</v>
      </c>
      <c r="L166" s="53">
        <f t="shared" si="357"/>
        <v>0</v>
      </c>
      <c r="M166" s="58">
        <f t="shared" si="357"/>
        <v>0</v>
      </c>
      <c r="N166" s="58">
        <f t="shared" si="357"/>
        <v>0</v>
      </c>
    </row>
    <row r="167" spans="1:57" x14ac:dyDescent="0.25">
      <c r="A167" s="44" t="s">
        <v>137</v>
      </c>
      <c r="B167">
        <v>0</v>
      </c>
      <c r="C167">
        <v>0</v>
      </c>
      <c r="D167">
        <v>0</v>
      </c>
      <c r="E167">
        <v>0</v>
      </c>
      <c r="F167" s="58">
        <v>0.06</v>
      </c>
      <c r="G167" s="58">
        <v>0.01</v>
      </c>
      <c r="H167" s="58">
        <v>0.17</v>
      </c>
      <c r="I167" s="58">
        <v>0.06</v>
      </c>
      <c r="J167" s="58">
        <v>0</v>
      </c>
      <c r="K167" s="58">
        <f t="shared" ref="K167:K168" si="358">+J167</f>
        <v>0</v>
      </c>
      <c r="L167" s="58">
        <f t="shared" ref="L167:L168" si="359">+K167</f>
        <v>0</v>
      </c>
      <c r="M167" s="58">
        <f t="shared" ref="M167:M168" si="360">+L167</f>
        <v>0</v>
      </c>
      <c r="N167" s="58">
        <f t="shared" ref="N167:N168" si="361">+M167</f>
        <v>0</v>
      </c>
    </row>
    <row r="168" spans="1:57" x14ac:dyDescent="0.25">
      <c r="A168" s="44" t="s">
        <v>138</v>
      </c>
      <c r="B168" s="47" t="str">
        <f t="shared" ref="B168:H168" si="362">+IFERROR(B166-B167,"nm")</f>
        <v>nm</v>
      </c>
      <c r="C168" s="47">
        <f t="shared" si="362"/>
        <v>8.4779997816355479E-2</v>
      </c>
      <c r="D168" s="47">
        <f t="shared" si="362"/>
        <v>6.0892758290976845E-2</v>
      </c>
      <c r="E168" s="47">
        <f t="shared" si="362"/>
        <v>5.6306626820359584E-2</v>
      </c>
      <c r="F168" s="47">
        <f t="shared" si="362"/>
        <v>-0.98554338063588998</v>
      </c>
      <c r="G168" s="47">
        <f t="shared" si="362"/>
        <v>-1.9650180940892652E-2</v>
      </c>
      <c r="H168" s="47">
        <f t="shared" si="362"/>
        <v>3.9500609013398386E-2</v>
      </c>
      <c r="I168" s="47">
        <f>+IFERROR(I166-I167,"nm")</f>
        <v>-5.6193353474320307E-3</v>
      </c>
      <c r="J168" s="47">
        <v>0</v>
      </c>
      <c r="K168" s="47">
        <f t="shared" si="358"/>
        <v>0</v>
      </c>
      <c r="L168" s="47">
        <f t="shared" si="359"/>
        <v>0</v>
      </c>
      <c r="M168" s="58">
        <f t="shared" si="360"/>
        <v>0</v>
      </c>
      <c r="N168" s="58">
        <f t="shared" si="361"/>
        <v>0</v>
      </c>
    </row>
    <row r="169" spans="1:57" s="69" customFormat="1" x14ac:dyDescent="0.25">
      <c r="A169" s="82" t="s">
        <v>114</v>
      </c>
      <c r="B169" s="80">
        <v>8637</v>
      </c>
      <c r="C169" s="80">
        <v>9067</v>
      </c>
      <c r="D169" s="80">
        <v>9654</v>
      </c>
      <c r="E169" s="80">
        <v>10733</v>
      </c>
      <c r="F169" s="80">
        <v>118</v>
      </c>
      <c r="G169" s="80">
        <v>89</v>
      </c>
      <c r="H169" s="80">
        <v>104</v>
      </c>
      <c r="I169" s="80">
        <v>103</v>
      </c>
      <c r="J169" s="80">
        <f>+I169*(1+J170)</f>
        <v>103</v>
      </c>
      <c r="K169" s="80">
        <f t="shared" ref="K169" si="363">+J169*(1+K170)</f>
        <v>103</v>
      </c>
      <c r="L169" s="80">
        <f t="shared" ref="L169" si="364">+K169*(1+L170)</f>
        <v>103</v>
      </c>
      <c r="M169" s="80">
        <f t="shared" ref="M169" si="365">+L169*(1+M170)</f>
        <v>103</v>
      </c>
      <c r="N169" s="80">
        <f t="shared" ref="N169" si="366">+M169*(1+N170)</f>
        <v>103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</row>
    <row r="170" spans="1:57" x14ac:dyDescent="0.25">
      <c r="A170" s="44" t="s">
        <v>129</v>
      </c>
      <c r="B170" s="53" t="str">
        <f t="shared" ref="B170:I170" si="367">+IFERROR(B169/A169-1,"nm")</f>
        <v>nm</v>
      </c>
      <c r="C170" s="53">
        <f t="shared" si="367"/>
        <v>4.9785805256454818E-2</v>
      </c>
      <c r="D170" s="53">
        <f t="shared" si="367"/>
        <v>6.4740266901952115E-2</v>
      </c>
      <c r="E170" s="53">
        <f t="shared" si="367"/>
        <v>0.1117671431530971</v>
      </c>
      <c r="F170" s="53">
        <f t="shared" si="367"/>
        <v>-0.9890058697475077</v>
      </c>
      <c r="G170" s="53">
        <f t="shared" si="367"/>
        <v>-0.24576271186440679</v>
      </c>
      <c r="H170" s="53">
        <f t="shared" si="367"/>
        <v>0.1685393258426966</v>
      </c>
      <c r="I170" s="53">
        <f t="shared" si="367"/>
        <v>-9.6153846153845812E-3</v>
      </c>
      <c r="J170" s="53">
        <f>+J171+J172</f>
        <v>0</v>
      </c>
      <c r="K170" s="53">
        <f t="shared" ref="K170:N170" si="368">+K171+K172</f>
        <v>0</v>
      </c>
      <c r="L170" s="53">
        <f t="shared" si="368"/>
        <v>0</v>
      </c>
      <c r="M170" s="58">
        <f t="shared" si="368"/>
        <v>0</v>
      </c>
      <c r="N170" s="58">
        <f t="shared" si="368"/>
        <v>0</v>
      </c>
    </row>
    <row r="171" spans="1:57" x14ac:dyDescent="0.25">
      <c r="A171" s="44" t="s">
        <v>137</v>
      </c>
      <c r="B171" s="58">
        <v>0</v>
      </c>
      <c r="C171" s="58">
        <v>0</v>
      </c>
      <c r="D171" s="58">
        <v>0</v>
      </c>
      <c r="E171" s="58">
        <v>0</v>
      </c>
      <c r="F171" s="58">
        <v>-0.03</v>
      </c>
      <c r="G171" s="58">
        <v>-0.22</v>
      </c>
      <c r="H171" s="58">
        <v>0.13</v>
      </c>
      <c r="I171" s="58">
        <v>-0.03</v>
      </c>
      <c r="J171" s="58">
        <v>0</v>
      </c>
      <c r="K171" s="58">
        <f t="shared" ref="K171:K172" si="369">+J171</f>
        <v>0</v>
      </c>
      <c r="L171" s="58">
        <f t="shared" ref="L171:L172" si="370">+K171</f>
        <v>0</v>
      </c>
      <c r="M171" s="58">
        <f t="shared" ref="M171:M172" si="371">+L171</f>
        <v>0</v>
      </c>
      <c r="N171" s="58">
        <f t="shared" ref="N171:N172" si="372">+M171</f>
        <v>0</v>
      </c>
      <c r="R171" s="58"/>
    </row>
    <row r="172" spans="1:57" x14ac:dyDescent="0.25">
      <c r="A172" s="44" t="s">
        <v>138</v>
      </c>
      <c r="B172" s="47" t="str">
        <f t="shared" ref="B172:H172" si="373">+IFERROR(B170-B171,"nm")</f>
        <v>nm</v>
      </c>
      <c r="C172" s="47">
        <f t="shared" si="373"/>
        <v>4.9785805256454818E-2</v>
      </c>
      <c r="D172" s="47">
        <f t="shared" si="373"/>
        <v>6.4740266901952115E-2</v>
      </c>
      <c r="E172" s="47">
        <f t="shared" si="373"/>
        <v>0.1117671431530971</v>
      </c>
      <c r="F172" s="47">
        <f t="shared" si="373"/>
        <v>-0.95900586974750768</v>
      </c>
      <c r="G172" s="47">
        <f t="shared" si="373"/>
        <v>-2.576271186440679E-2</v>
      </c>
      <c r="H172" s="47">
        <f t="shared" si="373"/>
        <v>3.8539325842696592E-2</v>
      </c>
      <c r="I172" s="47">
        <f>+IFERROR(I170-I171,"nm")</f>
        <v>2.0384615384615418E-2</v>
      </c>
      <c r="J172" s="47">
        <v>0</v>
      </c>
      <c r="K172" s="47">
        <f t="shared" si="369"/>
        <v>0</v>
      </c>
      <c r="L172" s="47">
        <f t="shared" si="370"/>
        <v>0</v>
      </c>
      <c r="M172" s="58">
        <f t="shared" si="371"/>
        <v>0</v>
      </c>
      <c r="N172" s="58">
        <f t="shared" si="372"/>
        <v>0</v>
      </c>
    </row>
    <row r="173" spans="1:57" s="69" customFormat="1" x14ac:dyDescent="0.25">
      <c r="A173" s="82" t="s">
        <v>115</v>
      </c>
      <c r="B173" s="80">
        <v>1631</v>
      </c>
      <c r="C173" s="80">
        <v>1496</v>
      </c>
      <c r="D173" s="80">
        <v>1425</v>
      </c>
      <c r="E173" s="80">
        <v>1396</v>
      </c>
      <c r="F173" s="80">
        <v>24</v>
      </c>
      <c r="G173" s="80">
        <v>25</v>
      </c>
      <c r="H173" s="80">
        <v>29</v>
      </c>
      <c r="I173" s="80">
        <v>26</v>
      </c>
      <c r="J173" s="80">
        <f>+I173*(1+J174)</f>
        <v>26</v>
      </c>
      <c r="K173" s="80">
        <f t="shared" ref="K173" si="374">+J173*(1+K174)</f>
        <v>26</v>
      </c>
      <c r="L173" s="80">
        <f t="shared" ref="L173" si="375">+K173*(1+L174)</f>
        <v>26</v>
      </c>
      <c r="M173" s="80">
        <f t="shared" ref="M173" si="376">+L173*(1+M174)</f>
        <v>26</v>
      </c>
      <c r="N173" s="80">
        <f t="shared" ref="N173" si="377">+M173*(1+N174)</f>
        <v>26</v>
      </c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</row>
    <row r="174" spans="1:57" x14ac:dyDescent="0.25">
      <c r="A174" s="44" t="s">
        <v>129</v>
      </c>
      <c r="B174" s="53" t="str">
        <f t="shared" ref="B174:I174" si="378">+IFERROR(B173/A173-1,"nm")</f>
        <v>nm</v>
      </c>
      <c r="C174" s="53">
        <f t="shared" si="378"/>
        <v>-8.2771305947271667E-2</v>
      </c>
      <c r="D174" s="53">
        <f t="shared" si="378"/>
        <v>-4.7459893048128365E-2</v>
      </c>
      <c r="E174" s="53">
        <f t="shared" si="378"/>
        <v>-2.0350877192982453E-2</v>
      </c>
      <c r="F174" s="53">
        <f t="shared" si="378"/>
        <v>-0.98280802292263614</v>
      </c>
      <c r="G174" s="53">
        <f t="shared" si="378"/>
        <v>4.1666666666666741E-2</v>
      </c>
      <c r="H174" s="53">
        <f t="shared" si="378"/>
        <v>0.15999999999999992</v>
      </c>
      <c r="I174" s="53">
        <f t="shared" si="378"/>
        <v>-0.10344827586206895</v>
      </c>
      <c r="J174" s="53">
        <f>+J175+J176</f>
        <v>0</v>
      </c>
      <c r="K174" s="53">
        <f t="shared" ref="K174:N174" si="379">+K175+K176</f>
        <v>0</v>
      </c>
      <c r="L174" s="53">
        <f t="shared" si="379"/>
        <v>0</v>
      </c>
      <c r="M174" s="58">
        <f t="shared" si="379"/>
        <v>0</v>
      </c>
      <c r="N174" s="58">
        <f t="shared" si="379"/>
        <v>0</v>
      </c>
    </row>
    <row r="175" spans="1:57" x14ac:dyDescent="0.25">
      <c r="A175" s="44" t="s">
        <v>137</v>
      </c>
      <c r="B175" s="58">
        <v>0</v>
      </c>
      <c r="C175" s="58">
        <v>0</v>
      </c>
      <c r="D175" s="58">
        <v>0</v>
      </c>
      <c r="E175" s="58">
        <v>0</v>
      </c>
      <c r="F175" s="58">
        <v>-0.16</v>
      </c>
      <c r="G175" s="58">
        <v>0.08</v>
      </c>
      <c r="H175" s="58">
        <v>0.14000000000000001</v>
      </c>
      <c r="I175" s="58">
        <v>-0.16</v>
      </c>
      <c r="J175" s="58">
        <v>0</v>
      </c>
      <c r="K175" s="58">
        <f t="shared" ref="K175:K176" si="380">+J175</f>
        <v>0</v>
      </c>
      <c r="L175" s="58">
        <f t="shared" ref="L175:L176" si="381">+K175</f>
        <v>0</v>
      </c>
      <c r="M175" s="58">
        <f t="shared" ref="M175:M176" si="382">+L175</f>
        <v>0</v>
      </c>
      <c r="N175" s="58">
        <f t="shared" ref="N175:N176" si="383">+M175</f>
        <v>0</v>
      </c>
    </row>
    <row r="176" spans="1:57" x14ac:dyDescent="0.25">
      <c r="A176" s="44" t="s">
        <v>138</v>
      </c>
      <c r="B176" s="47" t="str">
        <f t="shared" ref="B176:H176" si="384">+IFERROR(B174-B175,"nm")</f>
        <v>nm</v>
      </c>
      <c r="C176" s="47">
        <f t="shared" si="384"/>
        <v>-8.2771305947271667E-2</v>
      </c>
      <c r="D176" s="47">
        <f t="shared" si="384"/>
        <v>-4.7459893048128365E-2</v>
      </c>
      <c r="E176" s="47">
        <f t="shared" si="384"/>
        <v>-2.0350877192982453E-2</v>
      </c>
      <c r="F176" s="47">
        <f t="shared" si="384"/>
        <v>-0.82280802292263611</v>
      </c>
      <c r="G176" s="47">
        <f t="shared" si="384"/>
        <v>-3.8333333333333261E-2</v>
      </c>
      <c r="H176" s="47">
        <f t="shared" si="384"/>
        <v>1.9999999999999907E-2</v>
      </c>
      <c r="I176" s="47">
        <f>+IFERROR(I174-I175,"nm")</f>
        <v>5.6551724137931053E-2</v>
      </c>
      <c r="J176" s="47">
        <v>0</v>
      </c>
      <c r="K176" s="47">
        <f t="shared" si="380"/>
        <v>0</v>
      </c>
      <c r="L176" s="47">
        <f t="shared" si="381"/>
        <v>0</v>
      </c>
      <c r="M176" s="58">
        <f t="shared" si="382"/>
        <v>0</v>
      </c>
      <c r="N176" s="58">
        <f t="shared" si="383"/>
        <v>0</v>
      </c>
    </row>
    <row r="177" spans="1:57" s="69" customFormat="1" x14ac:dyDescent="0.25">
      <c r="A177" s="84" t="s">
        <v>121</v>
      </c>
      <c r="B177" s="80">
        <v>115</v>
      </c>
      <c r="C177" s="80">
        <v>73</v>
      </c>
      <c r="D177" s="80">
        <v>73</v>
      </c>
      <c r="E177" s="80">
        <v>88</v>
      </c>
      <c r="F177" s="80">
        <v>106</v>
      </c>
      <c r="G177" s="80">
        <v>90</v>
      </c>
      <c r="H177" s="80">
        <v>86</v>
      </c>
      <c r="I177" s="80">
        <v>123</v>
      </c>
      <c r="J177" s="98">
        <f>I177*(1+J178)</f>
        <v>123</v>
      </c>
      <c r="K177" s="98">
        <f t="shared" ref="K177:N177" si="385">J177*(1+K178)</f>
        <v>123</v>
      </c>
      <c r="L177" s="98">
        <f t="shared" si="385"/>
        <v>123</v>
      </c>
      <c r="M177" s="98">
        <f t="shared" si="385"/>
        <v>123</v>
      </c>
      <c r="N177" s="98">
        <f t="shared" si="385"/>
        <v>123</v>
      </c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</row>
    <row r="178" spans="1:57" x14ac:dyDescent="0.25">
      <c r="A178" s="44" t="s">
        <v>129</v>
      </c>
      <c r="B178" s="53" t="str">
        <f t="shared" ref="B178:I178" si="386">+IFERROR(B177/A177-1,"nm")</f>
        <v>nm</v>
      </c>
      <c r="C178" s="53">
        <f t="shared" si="386"/>
        <v>-0.36521739130434783</v>
      </c>
      <c r="D178" s="53">
        <f t="shared" si="386"/>
        <v>0</v>
      </c>
      <c r="E178" s="53">
        <f t="shared" si="386"/>
        <v>0.20547945205479445</v>
      </c>
      <c r="F178" s="53">
        <f t="shared" si="386"/>
        <v>0.20454545454545459</v>
      </c>
      <c r="G178" s="53">
        <f t="shared" si="386"/>
        <v>-0.15094339622641506</v>
      </c>
      <c r="H178" s="53">
        <f t="shared" si="386"/>
        <v>-4.4444444444444398E-2</v>
      </c>
      <c r="I178" s="53">
        <f t="shared" si="386"/>
        <v>0.43023255813953498</v>
      </c>
      <c r="J178" s="53">
        <f>+J179+J180</f>
        <v>0</v>
      </c>
      <c r="K178" s="53">
        <f t="shared" ref="K178:N178" si="387">+K179+K180</f>
        <v>0</v>
      </c>
      <c r="L178" s="53">
        <f t="shared" si="387"/>
        <v>0</v>
      </c>
      <c r="M178" s="53">
        <f t="shared" si="387"/>
        <v>0</v>
      </c>
      <c r="N178" s="53">
        <f t="shared" si="387"/>
        <v>0</v>
      </c>
      <c r="O178" s="89"/>
    </row>
    <row r="179" spans="1:57" x14ac:dyDescent="0.25">
      <c r="A179" s="44" t="s">
        <v>137</v>
      </c>
      <c r="B179" s="58">
        <v>0</v>
      </c>
      <c r="C179" s="58">
        <v>0</v>
      </c>
      <c r="D179" s="58">
        <v>0</v>
      </c>
      <c r="E179" s="58">
        <v>0</v>
      </c>
      <c r="F179" s="58">
        <v>0.42</v>
      </c>
      <c r="G179" s="58">
        <v>-0.14000000000000001</v>
      </c>
      <c r="H179" s="58">
        <v>-0.01</v>
      </c>
      <c r="I179" s="58">
        <v>0.42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</row>
    <row r="180" spans="1:57" x14ac:dyDescent="0.25">
      <c r="A180" s="44" t="s">
        <v>138</v>
      </c>
      <c r="B180" s="47" t="str">
        <f t="shared" ref="B180:H180" si="388">+IFERROR(B178-B179,"nm")</f>
        <v>nm</v>
      </c>
      <c r="C180" s="47">
        <f t="shared" si="388"/>
        <v>-0.36521739130434783</v>
      </c>
      <c r="D180" s="47">
        <f t="shared" si="388"/>
        <v>0</v>
      </c>
      <c r="E180" s="47">
        <f t="shared" si="388"/>
        <v>0.20547945205479445</v>
      </c>
      <c r="F180" s="47">
        <f t="shared" si="388"/>
        <v>-0.2154545454545454</v>
      </c>
      <c r="G180" s="47">
        <f t="shared" si="388"/>
        <v>-1.0943396226415048E-2</v>
      </c>
      <c r="H180" s="47">
        <f t="shared" si="388"/>
        <v>-3.4444444444444396E-2</v>
      </c>
      <c r="I180" s="47">
        <f>+IFERROR(I178-I179,"nm")</f>
        <v>1.0232558139534997E-2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</row>
    <row r="181" spans="1:57" s="69" customFormat="1" x14ac:dyDescent="0.25">
      <c r="A181" s="70" t="s">
        <v>130</v>
      </c>
      <c r="B181" s="70">
        <f t="shared" ref="B181:I181" si="389">B184+B188</f>
        <v>535</v>
      </c>
      <c r="C181" s="70">
        <f t="shared" si="389"/>
        <v>514</v>
      </c>
      <c r="D181" s="70">
        <f t="shared" si="389"/>
        <v>505</v>
      </c>
      <c r="E181" s="70">
        <f t="shared" si="389"/>
        <v>343</v>
      </c>
      <c r="F181" s="70">
        <f t="shared" si="389"/>
        <v>334</v>
      </c>
      <c r="G181" s="70">
        <f t="shared" si="389"/>
        <v>322</v>
      </c>
      <c r="H181" s="70">
        <f t="shared" si="389"/>
        <v>569</v>
      </c>
      <c r="I181" s="70">
        <f t="shared" si="389"/>
        <v>691</v>
      </c>
      <c r="J181" s="101">
        <f>J163*J183</f>
        <v>691</v>
      </c>
      <c r="K181" s="101">
        <f t="shared" ref="K181:N181" si="390">K163*K183</f>
        <v>691</v>
      </c>
      <c r="L181" s="101">
        <f t="shared" si="390"/>
        <v>691</v>
      </c>
      <c r="M181" s="101">
        <f t="shared" si="390"/>
        <v>691</v>
      </c>
      <c r="N181" s="101">
        <f t="shared" si="390"/>
        <v>691</v>
      </c>
      <c r="O181" s="97" t="s">
        <v>158</v>
      </c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</row>
    <row r="182" spans="1:57" x14ac:dyDescent="0.25">
      <c r="A182" s="46" t="s">
        <v>129</v>
      </c>
      <c r="B182" s="47" t="str">
        <f t="shared" ref="B182:H182" si="391">+IFERROR(B181/A181-1,"nm")</f>
        <v>nm</v>
      </c>
      <c r="C182" s="47">
        <f t="shared" si="391"/>
        <v>-3.9252336448598157E-2</v>
      </c>
      <c r="D182" s="47">
        <f t="shared" si="391"/>
        <v>-1.7509727626459193E-2</v>
      </c>
      <c r="E182" s="47">
        <f t="shared" si="391"/>
        <v>-0.32079207920792074</v>
      </c>
      <c r="F182" s="47">
        <f t="shared" si="391"/>
        <v>-2.6239067055393583E-2</v>
      </c>
      <c r="G182" s="47">
        <f t="shared" si="391"/>
        <v>-3.59281437125748E-2</v>
      </c>
      <c r="H182" s="47">
        <f t="shared" si="391"/>
        <v>0.76708074534161486</v>
      </c>
      <c r="I182" s="47">
        <f>+IFERROR(I181/H181-1,"nm")</f>
        <v>0.21441124780316345</v>
      </c>
      <c r="J182" s="47">
        <f t="shared" ref="J182:N182" si="392">+IFERROR(J181/I181-1,"nm")</f>
        <v>0</v>
      </c>
      <c r="K182" s="47">
        <f t="shared" si="392"/>
        <v>0</v>
      </c>
      <c r="L182" s="47">
        <f t="shared" si="392"/>
        <v>0</v>
      </c>
      <c r="M182" s="47">
        <f t="shared" si="392"/>
        <v>0</v>
      </c>
      <c r="N182" s="47">
        <f t="shared" si="392"/>
        <v>0</v>
      </c>
    </row>
    <row r="183" spans="1:57" x14ac:dyDescent="0.25">
      <c r="A183" s="46" t="s">
        <v>131</v>
      </c>
      <c r="B183" s="58">
        <f>+IFERROR(B181/B163,"nm")</f>
        <v>0.26992936427850656</v>
      </c>
      <c r="C183" s="58">
        <f t="shared" ref="C183:I183" si="393">+IFERROR(C181/C163,"nm")</f>
        <v>0.26291560102301792</v>
      </c>
      <c r="D183" s="58">
        <f t="shared" si="393"/>
        <v>0.24730656219392752</v>
      </c>
      <c r="E183" s="58">
        <f t="shared" si="393"/>
        <v>0.18186638388123011</v>
      </c>
      <c r="F183" s="58">
        <f t="shared" si="393"/>
        <v>0.17523609653725078</v>
      </c>
      <c r="G183" s="58">
        <f t="shared" si="393"/>
        <v>0.17443120260021669</v>
      </c>
      <c r="H183" s="58">
        <f t="shared" si="393"/>
        <v>0.25804988662131517</v>
      </c>
      <c r="I183" s="58">
        <f t="shared" si="393"/>
        <v>0.29454390451832907</v>
      </c>
      <c r="J183" s="47">
        <f>I183</f>
        <v>0.29454390451832907</v>
      </c>
      <c r="K183" s="47">
        <f t="shared" ref="K183:N184" si="394">J183</f>
        <v>0.29454390451832907</v>
      </c>
      <c r="L183" s="47">
        <f t="shared" si="394"/>
        <v>0.29454390451832907</v>
      </c>
      <c r="M183" s="47">
        <f t="shared" si="394"/>
        <v>0.29454390451832907</v>
      </c>
      <c r="N183" s="47">
        <f t="shared" si="394"/>
        <v>0.29454390451832907</v>
      </c>
    </row>
    <row r="184" spans="1:57" s="69" customFormat="1" x14ac:dyDescent="0.25">
      <c r="A184" s="70" t="s">
        <v>132</v>
      </c>
      <c r="B184" s="80">
        <v>18</v>
      </c>
      <c r="C184" s="80">
        <v>27</v>
      </c>
      <c r="D184" s="80">
        <v>28</v>
      </c>
      <c r="E184" s="80">
        <v>33</v>
      </c>
      <c r="F184" s="80">
        <v>31</v>
      </c>
      <c r="G184" s="80">
        <v>25</v>
      </c>
      <c r="H184" s="80">
        <v>26</v>
      </c>
      <c r="I184" s="80">
        <v>22</v>
      </c>
      <c r="J184" s="101">
        <f>J187*J194</f>
        <v>22</v>
      </c>
      <c r="K184" s="101">
        <f t="shared" ref="K184:N184" si="395">K187*K194</f>
        <v>22</v>
      </c>
      <c r="L184" s="101">
        <f t="shared" si="395"/>
        <v>22</v>
      </c>
      <c r="M184" s="101">
        <f t="shared" si="395"/>
        <v>22</v>
      </c>
      <c r="N184" s="101">
        <f t="shared" si="395"/>
        <v>22</v>
      </c>
      <c r="O184" s="97" t="s">
        <v>161</v>
      </c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</row>
    <row r="185" spans="1:57" x14ac:dyDescent="0.25">
      <c r="A185" s="46" t="s">
        <v>129</v>
      </c>
      <c r="B185" s="58" t="str">
        <f t="shared" ref="B185:H185" si="396">+IFERROR(B184/A184-1,"nm")</f>
        <v>nm</v>
      </c>
      <c r="C185" s="58">
        <f t="shared" si="396"/>
        <v>0.5</v>
      </c>
      <c r="D185" s="58">
        <f t="shared" si="396"/>
        <v>3.7037037037036979E-2</v>
      </c>
      <c r="E185" s="58">
        <f t="shared" si="396"/>
        <v>0.1785714285714286</v>
      </c>
      <c r="F185" s="58">
        <f t="shared" si="396"/>
        <v>-6.0606060606060552E-2</v>
      </c>
      <c r="G185" s="58">
        <f t="shared" si="396"/>
        <v>-0.19354838709677424</v>
      </c>
      <c r="H185" s="58">
        <f t="shared" si="396"/>
        <v>4.0000000000000036E-2</v>
      </c>
      <c r="I185" s="58">
        <f>+IFERROR(I184/H184-1,"nm")</f>
        <v>-0.15384615384615385</v>
      </c>
      <c r="J185" s="58">
        <f t="shared" ref="J185:N185" si="397">+IFERROR(J184/I184-1,"nm")</f>
        <v>0</v>
      </c>
      <c r="K185" s="58">
        <f t="shared" si="397"/>
        <v>0</v>
      </c>
      <c r="L185" s="58">
        <f t="shared" si="397"/>
        <v>0</v>
      </c>
      <c r="M185" s="58">
        <f t="shared" si="397"/>
        <v>0</v>
      </c>
      <c r="N185" s="58">
        <f t="shared" si="397"/>
        <v>0</v>
      </c>
    </row>
    <row r="186" spans="1:57" x14ac:dyDescent="0.25">
      <c r="A186" s="46" t="s">
        <v>133</v>
      </c>
      <c r="B186" s="58">
        <f>+IFERROR(B184/B163,"nm")</f>
        <v>9.0817356205852677E-3</v>
      </c>
      <c r="C186" s="58">
        <f t="shared" ref="C186:I186" si="398">+IFERROR(C184/C163,"nm")</f>
        <v>1.3810741687979539E-2</v>
      </c>
      <c r="D186" s="58">
        <f t="shared" si="398"/>
        <v>1.3712047012732615E-2</v>
      </c>
      <c r="E186" s="58">
        <f t="shared" si="398"/>
        <v>1.7497348886532343E-2</v>
      </c>
      <c r="F186" s="58">
        <f t="shared" si="398"/>
        <v>1.6264428121720881E-2</v>
      </c>
      <c r="G186" s="58">
        <f t="shared" si="398"/>
        <v>1.3542795232936078E-2</v>
      </c>
      <c r="H186" s="58">
        <f t="shared" si="398"/>
        <v>1.1791383219954649E-2</v>
      </c>
      <c r="I186" s="58">
        <f t="shared" si="398"/>
        <v>9.3776641091219103E-3</v>
      </c>
      <c r="J186" s="47">
        <f>I186</f>
        <v>9.3776641091219103E-3</v>
      </c>
      <c r="K186" s="47">
        <f t="shared" ref="K186:N187" si="399">J186</f>
        <v>9.3776641091219103E-3</v>
      </c>
      <c r="L186" s="47">
        <f t="shared" si="399"/>
        <v>9.3776641091219103E-3</v>
      </c>
      <c r="M186" s="47">
        <f t="shared" si="399"/>
        <v>9.3776641091219103E-3</v>
      </c>
      <c r="N186" s="47">
        <f t="shared" si="399"/>
        <v>9.3776641091219103E-3</v>
      </c>
    </row>
    <row r="187" spans="1:57" x14ac:dyDescent="0.25">
      <c r="A187" s="90" t="s">
        <v>142</v>
      </c>
      <c r="B187" s="47">
        <f>+IFERROR(B184/B194,"nm")</f>
        <v>0.14754098360655737</v>
      </c>
      <c r="C187" s="47">
        <f t="shared" ref="C187:I187" si="400">+IFERROR(C184/C194,"nm")</f>
        <v>0.216</v>
      </c>
      <c r="D187" s="47">
        <f t="shared" si="400"/>
        <v>0.224</v>
      </c>
      <c r="E187" s="47">
        <f t="shared" si="400"/>
        <v>0.28695652173913044</v>
      </c>
      <c r="F187" s="47">
        <f t="shared" si="400"/>
        <v>0.31</v>
      </c>
      <c r="G187" s="47">
        <f t="shared" si="400"/>
        <v>0.3125</v>
      </c>
      <c r="H187" s="47">
        <f t="shared" si="400"/>
        <v>0.41269841269841268</v>
      </c>
      <c r="I187" s="47">
        <f t="shared" si="400"/>
        <v>0.44897959183673469</v>
      </c>
      <c r="J187" s="47">
        <f>I187</f>
        <v>0.44897959183673469</v>
      </c>
      <c r="K187" s="47">
        <f t="shared" si="399"/>
        <v>0.44897959183673469</v>
      </c>
      <c r="L187" s="47">
        <f t="shared" si="399"/>
        <v>0.44897959183673469</v>
      </c>
      <c r="M187" s="47">
        <f t="shared" si="399"/>
        <v>0.44897959183673469</v>
      </c>
      <c r="N187" s="47">
        <f t="shared" si="399"/>
        <v>0.44897959183673469</v>
      </c>
    </row>
    <row r="188" spans="1:57" s="69" customFormat="1" x14ac:dyDescent="0.25">
      <c r="A188" s="70" t="s">
        <v>134</v>
      </c>
      <c r="B188" s="80">
        <v>517</v>
      </c>
      <c r="C188" s="80">
        <v>487</v>
      </c>
      <c r="D188" s="80">
        <v>477</v>
      </c>
      <c r="E188" s="80">
        <v>310</v>
      </c>
      <c r="F188" s="80">
        <v>303</v>
      </c>
      <c r="G188" s="80">
        <v>297</v>
      </c>
      <c r="H188" s="80">
        <v>543</v>
      </c>
      <c r="I188" s="80">
        <v>669</v>
      </c>
      <c r="J188" s="80">
        <f>+J181-J184</f>
        <v>669</v>
      </c>
      <c r="K188" s="80">
        <f t="shared" ref="K188:N188" si="401">+K181-K184</f>
        <v>669</v>
      </c>
      <c r="L188" s="80">
        <f t="shared" si="401"/>
        <v>669</v>
      </c>
      <c r="M188" s="80">
        <f t="shared" si="401"/>
        <v>669</v>
      </c>
      <c r="N188" s="80">
        <f t="shared" si="401"/>
        <v>669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</row>
    <row r="189" spans="1:57" x14ac:dyDescent="0.25">
      <c r="A189" s="46" t="s">
        <v>129</v>
      </c>
      <c r="B189" s="58" t="str">
        <f t="shared" ref="B189:H189" si="402">+IFERROR(B188/A188-1,"nm")</f>
        <v>nm</v>
      </c>
      <c r="C189" s="58">
        <f t="shared" si="402"/>
        <v>-5.8027079303675011E-2</v>
      </c>
      <c r="D189" s="58">
        <f t="shared" si="402"/>
        <v>-2.0533880903490731E-2</v>
      </c>
      <c r="E189" s="58">
        <f t="shared" si="402"/>
        <v>-0.35010482180293501</v>
      </c>
      <c r="F189" s="58">
        <f t="shared" si="402"/>
        <v>-2.2580645161290325E-2</v>
      </c>
      <c r="G189" s="58">
        <f t="shared" si="402"/>
        <v>-1.980198019801982E-2</v>
      </c>
      <c r="H189" s="58">
        <f t="shared" si="402"/>
        <v>0.82828282828282829</v>
      </c>
      <c r="I189" s="58">
        <f>+IFERROR(I188/H188-1,"nm")</f>
        <v>0.2320441988950277</v>
      </c>
      <c r="J189" s="58">
        <f t="shared" ref="J189:N189" si="403">+IFERROR(J188/I188-1,"nm")</f>
        <v>0</v>
      </c>
      <c r="K189" s="58">
        <f t="shared" si="403"/>
        <v>0</v>
      </c>
      <c r="L189" s="58">
        <f t="shared" si="403"/>
        <v>0</v>
      </c>
      <c r="M189" s="58">
        <f t="shared" si="403"/>
        <v>0</v>
      </c>
      <c r="N189" s="58">
        <f t="shared" si="403"/>
        <v>0</v>
      </c>
    </row>
    <row r="190" spans="1:57" x14ac:dyDescent="0.25">
      <c r="A190" s="46" t="s">
        <v>131</v>
      </c>
      <c r="B190" s="58">
        <f>+IFERROR(B188/B163,"nm")</f>
        <v>0.26084762865792127</v>
      </c>
      <c r="C190" s="58">
        <f t="shared" ref="C190:I190" si="404">+IFERROR(C188/C163,"nm")</f>
        <v>0.24910485933503837</v>
      </c>
      <c r="D190" s="58">
        <f t="shared" si="404"/>
        <v>0.23359451518119489</v>
      </c>
      <c r="E190" s="58">
        <f t="shared" si="404"/>
        <v>0.16436903499469777</v>
      </c>
      <c r="F190" s="58">
        <f t="shared" si="404"/>
        <v>0.1589716684155299</v>
      </c>
      <c r="G190" s="58">
        <f t="shared" si="404"/>
        <v>0.16088840736728061</v>
      </c>
      <c r="H190" s="58">
        <f t="shared" si="404"/>
        <v>0.24625850340136055</v>
      </c>
      <c r="I190" s="58">
        <f t="shared" si="404"/>
        <v>0.28516624040920718</v>
      </c>
      <c r="J190" s="47">
        <f>I190</f>
        <v>0.28516624040920718</v>
      </c>
      <c r="K190" s="47">
        <f t="shared" ref="K190:N191" si="405">J190</f>
        <v>0.28516624040920718</v>
      </c>
      <c r="L190" s="47">
        <f t="shared" si="405"/>
        <v>0.28516624040920718</v>
      </c>
      <c r="M190" s="47">
        <f t="shared" si="405"/>
        <v>0.28516624040920718</v>
      </c>
      <c r="N190" s="47">
        <f t="shared" si="405"/>
        <v>0.28516624040920718</v>
      </c>
    </row>
    <row r="191" spans="1:57" s="69" customFormat="1" x14ac:dyDescent="0.25">
      <c r="A191" s="70" t="s">
        <v>135</v>
      </c>
      <c r="B191" s="80">
        <v>69</v>
      </c>
      <c r="C191" s="80">
        <v>39</v>
      </c>
      <c r="D191" s="80">
        <v>30</v>
      </c>
      <c r="E191" s="80">
        <v>22</v>
      </c>
      <c r="F191" s="80">
        <v>18</v>
      </c>
      <c r="G191" s="80">
        <v>12</v>
      </c>
      <c r="H191" s="80">
        <v>7</v>
      </c>
      <c r="I191" s="80">
        <v>9</v>
      </c>
      <c r="J191" s="101">
        <f>J163*J193</f>
        <v>9</v>
      </c>
      <c r="K191" s="101">
        <f t="shared" ref="K191:N191" si="406">K163*K193</f>
        <v>9</v>
      </c>
      <c r="L191" s="101">
        <f t="shared" si="406"/>
        <v>9</v>
      </c>
      <c r="M191" s="101">
        <f t="shared" si="406"/>
        <v>9</v>
      </c>
      <c r="N191" s="101">
        <f t="shared" si="406"/>
        <v>9</v>
      </c>
      <c r="O191" s="97" t="s">
        <v>158</v>
      </c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</row>
    <row r="192" spans="1:57" x14ac:dyDescent="0.25">
      <c r="A192" s="46" t="s">
        <v>129</v>
      </c>
      <c r="B192" s="58" t="str">
        <f t="shared" ref="B192:H192" si="407">+IFERROR(B191/A191-1,"nm")</f>
        <v>nm</v>
      </c>
      <c r="C192" s="58">
        <f t="shared" si="407"/>
        <v>-0.43478260869565222</v>
      </c>
      <c r="D192" s="58">
        <f t="shared" si="407"/>
        <v>-0.23076923076923073</v>
      </c>
      <c r="E192" s="58">
        <f t="shared" si="407"/>
        <v>-0.26666666666666672</v>
      </c>
      <c r="F192" s="58">
        <f t="shared" si="407"/>
        <v>-0.18181818181818177</v>
      </c>
      <c r="G192" s="58">
        <f t="shared" si="407"/>
        <v>-0.33333333333333337</v>
      </c>
      <c r="H192" s="58">
        <f t="shared" si="407"/>
        <v>-0.41666666666666663</v>
      </c>
      <c r="I192" s="58">
        <f>+IFERROR(I191/H191-1,"nm")</f>
        <v>0.28571428571428581</v>
      </c>
      <c r="J192" s="58">
        <f t="shared" ref="J192:N192" si="408">+IFERROR(J191/I191-1,"nm")</f>
        <v>0</v>
      </c>
      <c r="K192" s="58">
        <f t="shared" si="408"/>
        <v>0</v>
      </c>
      <c r="L192" s="58">
        <f t="shared" si="408"/>
        <v>0</v>
      </c>
      <c r="M192" s="58">
        <f t="shared" si="408"/>
        <v>0</v>
      </c>
      <c r="N192" s="58">
        <f t="shared" si="408"/>
        <v>0</v>
      </c>
    </row>
    <row r="193" spans="1:57" x14ac:dyDescent="0.25">
      <c r="A193" s="46" t="s">
        <v>133</v>
      </c>
      <c r="B193" s="58">
        <f>+IFERROR(B191/B163,"nm")</f>
        <v>3.481331987891019E-2</v>
      </c>
      <c r="C193" s="58">
        <f t="shared" ref="C193:I193" si="409">+IFERROR(C191/C163,"nm")</f>
        <v>1.9948849104859334E-2</v>
      </c>
      <c r="D193" s="58">
        <f t="shared" si="409"/>
        <v>1.4691478942213516E-2</v>
      </c>
      <c r="E193" s="58">
        <f t="shared" si="409"/>
        <v>1.166489925768823E-2</v>
      </c>
      <c r="F193" s="58">
        <f t="shared" si="409"/>
        <v>9.4438614900314802E-3</v>
      </c>
      <c r="G193" s="58">
        <f t="shared" si="409"/>
        <v>6.5005417118093175E-3</v>
      </c>
      <c r="H193" s="58">
        <f t="shared" si="409"/>
        <v>3.1746031746031746E-3</v>
      </c>
      <c r="I193" s="58">
        <f t="shared" si="409"/>
        <v>3.8363171355498722E-3</v>
      </c>
      <c r="J193" s="47">
        <f>I193</f>
        <v>3.8363171355498722E-3</v>
      </c>
      <c r="K193" s="47">
        <f t="shared" ref="K193:N194" si="410">J193</f>
        <v>3.8363171355498722E-3</v>
      </c>
      <c r="L193" s="47">
        <f t="shared" si="410"/>
        <v>3.8363171355498722E-3</v>
      </c>
      <c r="M193" s="47">
        <f t="shared" si="410"/>
        <v>3.8363171355498722E-3</v>
      </c>
      <c r="N193" s="47">
        <f t="shared" si="410"/>
        <v>3.8363171355498722E-3</v>
      </c>
    </row>
    <row r="194" spans="1:57" s="69" customFormat="1" x14ac:dyDescent="0.25">
      <c r="A194" s="70" t="s">
        <v>143</v>
      </c>
      <c r="B194" s="71">
        <v>122</v>
      </c>
      <c r="C194" s="71">
        <v>125</v>
      </c>
      <c r="D194" s="71">
        <v>125</v>
      </c>
      <c r="E194" s="71">
        <v>115</v>
      </c>
      <c r="F194" s="71">
        <v>100</v>
      </c>
      <c r="G194" s="71">
        <v>80</v>
      </c>
      <c r="H194" s="71">
        <v>63</v>
      </c>
      <c r="I194" s="71">
        <v>49</v>
      </c>
      <c r="J194" s="101">
        <f>J163*J196</f>
        <v>49</v>
      </c>
      <c r="K194" s="101">
        <f t="shared" ref="K194:N194" si="411">K163*K196</f>
        <v>49</v>
      </c>
      <c r="L194" s="101">
        <f t="shared" si="411"/>
        <v>49</v>
      </c>
      <c r="M194" s="101">
        <f t="shared" si="411"/>
        <v>49</v>
      </c>
      <c r="N194" s="101">
        <f t="shared" si="411"/>
        <v>49</v>
      </c>
      <c r="O194" s="97" t="s">
        <v>158</v>
      </c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</row>
    <row r="195" spans="1:57" x14ac:dyDescent="0.25">
      <c r="A195" s="90" t="s">
        <v>129</v>
      </c>
      <c r="B195" s="58" t="str">
        <f>+IFERROR(B194/A194-1,"nm")</f>
        <v>nm</v>
      </c>
      <c r="C195" s="58">
        <f t="shared" ref="C195:I195" si="412">+IFERROR(C194/B194-1,"nm")</f>
        <v>2.4590163934426146E-2</v>
      </c>
      <c r="D195" s="58">
        <f t="shared" si="412"/>
        <v>0</v>
      </c>
      <c r="E195" s="58">
        <f t="shared" si="412"/>
        <v>-7.999999999999996E-2</v>
      </c>
      <c r="F195" s="58">
        <f t="shared" si="412"/>
        <v>-0.13043478260869568</v>
      </c>
      <c r="G195" s="58">
        <f t="shared" si="412"/>
        <v>-0.19999999999999996</v>
      </c>
      <c r="H195" s="58">
        <f t="shared" si="412"/>
        <v>-0.21250000000000002</v>
      </c>
      <c r="I195" s="58">
        <f t="shared" si="412"/>
        <v>-0.22222222222222221</v>
      </c>
      <c r="J195" s="58">
        <f t="shared" ref="J195" si="413">+IFERROR(J194/I194-1,"nm")</f>
        <v>0</v>
      </c>
      <c r="K195" s="58">
        <f t="shared" ref="K195" si="414">+IFERROR(K194/J194-1,"nm")</f>
        <v>0</v>
      </c>
      <c r="L195" s="58">
        <f t="shared" ref="L195" si="415">+IFERROR(L194/K194-1,"nm")</f>
        <v>0</v>
      </c>
      <c r="M195" s="58">
        <f t="shared" ref="M195" si="416">+IFERROR(M194/L194-1,"nm")</f>
        <v>0</v>
      </c>
      <c r="N195" s="58">
        <f t="shared" ref="N195" si="417">+IFERROR(N194/M194-1,"nm")</f>
        <v>0</v>
      </c>
    </row>
    <row r="196" spans="1:57" x14ac:dyDescent="0.25">
      <c r="A196" s="90" t="s">
        <v>133</v>
      </c>
      <c r="B196" s="58">
        <f>+IFERROR(B194/B163,"nm")</f>
        <v>6.1553985872855703E-2</v>
      </c>
      <c r="C196" s="58">
        <f t="shared" ref="C196:I196" si="418">+IFERROR(C194/C163,"nm")</f>
        <v>6.3938618925831206E-2</v>
      </c>
      <c r="D196" s="58">
        <f t="shared" si="418"/>
        <v>6.1214495592556317E-2</v>
      </c>
      <c r="E196" s="58">
        <f t="shared" si="418"/>
        <v>6.097560975609756E-2</v>
      </c>
      <c r="F196" s="58">
        <f t="shared" si="418"/>
        <v>5.2465897166841552E-2</v>
      </c>
      <c r="G196" s="58">
        <f t="shared" si="418"/>
        <v>4.3336944745395449E-2</v>
      </c>
      <c r="H196" s="58">
        <f t="shared" si="418"/>
        <v>2.8571428571428571E-2</v>
      </c>
      <c r="I196" s="58">
        <f t="shared" si="418"/>
        <v>2.0886615515771527E-2</v>
      </c>
      <c r="J196" s="47">
        <f>I196</f>
        <v>2.0886615515771527E-2</v>
      </c>
      <c r="K196" s="47">
        <f t="shared" ref="K196:N196" si="419">J196</f>
        <v>2.0886615515771527E-2</v>
      </c>
      <c r="L196" s="47">
        <f t="shared" si="419"/>
        <v>2.0886615515771527E-2</v>
      </c>
      <c r="M196" s="47">
        <f t="shared" si="419"/>
        <v>2.0886615515771527E-2</v>
      </c>
      <c r="N196" s="47">
        <f t="shared" si="419"/>
        <v>2.0886615515771527E-2</v>
      </c>
    </row>
    <row r="197" spans="1:57" x14ac:dyDescent="0.25">
      <c r="A197" s="59" t="s">
        <v>108</v>
      </c>
      <c r="B197" s="57"/>
      <c r="C197" s="57"/>
      <c r="D197" s="57"/>
      <c r="E197" s="57"/>
      <c r="F197" s="57"/>
      <c r="G197" s="57"/>
      <c r="H197" s="57"/>
      <c r="I197" s="57"/>
      <c r="J197" s="66"/>
      <c r="K197" s="66"/>
      <c r="L197" s="66"/>
      <c r="M197" s="65"/>
      <c r="N197" s="65"/>
    </row>
    <row r="198" spans="1:57" x14ac:dyDescent="0.25">
      <c r="A198" s="44" t="s">
        <v>136</v>
      </c>
      <c r="B198" s="1">
        <v>-82</v>
      </c>
      <c r="C198" s="1">
        <v>-86</v>
      </c>
      <c r="D198" s="1">
        <v>75</v>
      </c>
      <c r="E198" s="1">
        <v>26</v>
      </c>
      <c r="F198" s="1">
        <v>-7</v>
      </c>
      <c r="G198" s="1">
        <v>-11</v>
      </c>
      <c r="H198" s="1">
        <v>40</v>
      </c>
      <c r="I198" s="1">
        <v>-72</v>
      </c>
      <c r="J198" s="101">
        <f>I198</f>
        <v>-72</v>
      </c>
      <c r="K198" s="101">
        <f t="shared" ref="K198:N198" si="420">J198</f>
        <v>-72</v>
      </c>
      <c r="L198" s="101">
        <f t="shared" si="420"/>
        <v>-72</v>
      </c>
      <c r="M198" s="101">
        <f t="shared" si="420"/>
        <v>-72</v>
      </c>
      <c r="N198" s="101">
        <f t="shared" si="420"/>
        <v>-72</v>
      </c>
      <c r="O198" s="1" t="s">
        <v>159</v>
      </c>
    </row>
    <row r="199" spans="1:57" s="69" customFormat="1" x14ac:dyDescent="0.25">
      <c r="A199" s="70" t="s">
        <v>130</v>
      </c>
      <c r="B199" s="70">
        <f t="shared" ref="B199:I199" si="421">B202+B206</f>
        <v>-1026</v>
      </c>
      <c r="C199" s="70">
        <f t="shared" si="421"/>
        <v>-1089</v>
      </c>
      <c r="D199" s="70">
        <f t="shared" si="421"/>
        <v>-633</v>
      </c>
      <c r="E199" s="70">
        <f t="shared" si="421"/>
        <v>-1346</v>
      </c>
      <c r="F199" s="70">
        <f t="shared" si="421"/>
        <v>-1694</v>
      </c>
      <c r="G199" s="70">
        <f t="shared" si="421"/>
        <v>-1855</v>
      </c>
      <c r="H199" s="70">
        <f t="shared" si="421"/>
        <v>-2120</v>
      </c>
      <c r="I199" s="70">
        <f t="shared" si="421"/>
        <v>-2085</v>
      </c>
      <c r="J199" s="99">
        <f>J198*J201</f>
        <v>-2085</v>
      </c>
      <c r="K199" s="99">
        <f t="shared" ref="K199:N199" si="422">K198*K201</f>
        <v>-2085</v>
      </c>
      <c r="L199" s="99">
        <f t="shared" si="422"/>
        <v>-2085</v>
      </c>
      <c r="M199" s="99">
        <f t="shared" si="422"/>
        <v>-2085</v>
      </c>
      <c r="N199" s="99">
        <f t="shared" si="422"/>
        <v>-2085</v>
      </c>
      <c r="O199" s="97" t="s">
        <v>158</v>
      </c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</row>
    <row r="200" spans="1:57" x14ac:dyDescent="0.25">
      <c r="A200" s="46" t="s">
        <v>129</v>
      </c>
      <c r="B200" s="47" t="str">
        <f t="shared" ref="B200:H200" si="423">+IFERROR(B199/A199-1,"nm")</f>
        <v>nm</v>
      </c>
      <c r="C200" s="47">
        <f t="shared" si="423"/>
        <v>6.1403508771929793E-2</v>
      </c>
      <c r="D200" s="47">
        <f t="shared" si="423"/>
        <v>-0.41873278236914602</v>
      </c>
      <c r="E200" s="47">
        <f t="shared" si="423"/>
        <v>1.126382306477093</v>
      </c>
      <c r="F200" s="47">
        <f t="shared" si="423"/>
        <v>0.25854383358098065</v>
      </c>
      <c r="G200" s="47">
        <f t="shared" si="423"/>
        <v>9.5041322314049603E-2</v>
      </c>
      <c r="H200" s="47">
        <f t="shared" si="423"/>
        <v>0.14285714285714279</v>
      </c>
      <c r="I200" s="47">
        <f>+IFERROR(I199/H199-1,"nm")</f>
        <v>-1.650943396226412E-2</v>
      </c>
      <c r="J200" s="47">
        <f t="shared" ref="J200:N200" si="424">+IFERROR(J199/I199-1,"nm")</f>
        <v>0</v>
      </c>
      <c r="K200" s="47">
        <f t="shared" si="424"/>
        <v>0</v>
      </c>
      <c r="L200" s="47">
        <f t="shared" si="424"/>
        <v>0</v>
      </c>
      <c r="M200" s="47">
        <f t="shared" si="424"/>
        <v>0</v>
      </c>
      <c r="N200" s="47">
        <f t="shared" si="424"/>
        <v>0</v>
      </c>
    </row>
    <row r="201" spans="1:57" x14ac:dyDescent="0.25">
      <c r="A201" s="46" t="s">
        <v>131</v>
      </c>
      <c r="B201" s="58">
        <f>+IFERROR(B199/B198,"nm")</f>
        <v>12.512195121951219</v>
      </c>
      <c r="C201" s="58">
        <f t="shared" ref="C201:I201" si="425">+IFERROR(C199/C198,"nm")</f>
        <v>12.662790697674419</v>
      </c>
      <c r="D201" s="58">
        <f t="shared" si="425"/>
        <v>-8.44</v>
      </c>
      <c r="E201" s="58">
        <f t="shared" si="425"/>
        <v>-51.769230769230766</v>
      </c>
      <c r="F201" s="58">
        <f t="shared" si="425"/>
        <v>242</v>
      </c>
      <c r="G201" s="58">
        <f t="shared" si="425"/>
        <v>168.63636363636363</v>
      </c>
      <c r="H201" s="58">
        <f t="shared" si="425"/>
        <v>-53</v>
      </c>
      <c r="I201" s="58">
        <f t="shared" si="425"/>
        <v>28.958333333333332</v>
      </c>
      <c r="J201" s="47">
        <f>I201</f>
        <v>28.958333333333332</v>
      </c>
      <c r="K201" s="47">
        <f t="shared" ref="K201:N202" si="426">J201</f>
        <v>28.958333333333332</v>
      </c>
      <c r="L201" s="47">
        <f t="shared" si="426"/>
        <v>28.958333333333332</v>
      </c>
      <c r="M201" s="47">
        <f t="shared" si="426"/>
        <v>28.958333333333332</v>
      </c>
      <c r="N201" s="47">
        <f t="shared" si="426"/>
        <v>28.958333333333332</v>
      </c>
    </row>
    <row r="202" spans="1:57" s="69" customFormat="1" x14ac:dyDescent="0.25">
      <c r="A202" s="70" t="s">
        <v>132</v>
      </c>
      <c r="B202" s="80">
        <v>75</v>
      </c>
      <c r="C202" s="80">
        <v>84</v>
      </c>
      <c r="D202" s="80">
        <v>91</v>
      </c>
      <c r="E202" s="80">
        <v>110</v>
      </c>
      <c r="F202" s="80">
        <v>116</v>
      </c>
      <c r="G202" s="80">
        <v>112</v>
      </c>
      <c r="H202" s="80">
        <v>141</v>
      </c>
      <c r="I202" s="80">
        <v>134</v>
      </c>
      <c r="J202" s="101">
        <f>J205*J212</f>
        <v>134</v>
      </c>
      <c r="K202" s="101">
        <f t="shared" ref="K202:N202" si="427">K205*K212</f>
        <v>134</v>
      </c>
      <c r="L202" s="101">
        <f t="shared" si="427"/>
        <v>134</v>
      </c>
      <c r="M202" s="101">
        <f t="shared" si="427"/>
        <v>134</v>
      </c>
      <c r="N202" s="101">
        <f t="shared" si="427"/>
        <v>134</v>
      </c>
      <c r="O202" s="97" t="s">
        <v>161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</row>
    <row r="203" spans="1:57" x14ac:dyDescent="0.25">
      <c r="A203" s="46" t="s">
        <v>129</v>
      </c>
      <c r="B203" s="58" t="str">
        <f t="shared" ref="B203:H203" si="428">+IFERROR(B202/A202-1,"nm")</f>
        <v>nm</v>
      </c>
      <c r="C203" s="58">
        <f t="shared" si="428"/>
        <v>0.12000000000000011</v>
      </c>
      <c r="D203" s="58">
        <f t="shared" si="428"/>
        <v>8.3333333333333259E-2</v>
      </c>
      <c r="E203" s="58">
        <f t="shared" si="428"/>
        <v>0.20879120879120872</v>
      </c>
      <c r="F203" s="58">
        <f t="shared" si="428"/>
        <v>5.4545454545454453E-2</v>
      </c>
      <c r="G203" s="58">
        <f t="shared" si="428"/>
        <v>-3.4482758620689613E-2</v>
      </c>
      <c r="H203" s="58">
        <f t="shared" si="428"/>
        <v>0.2589285714285714</v>
      </c>
      <c r="I203" s="58">
        <f>+IFERROR(I202/H202-1,"nm")</f>
        <v>-4.9645390070921946E-2</v>
      </c>
      <c r="J203" s="58">
        <f t="shared" ref="J203:N203" si="429">+IFERROR(J202/I202-1,"nm")</f>
        <v>0</v>
      </c>
      <c r="K203" s="58">
        <f t="shared" si="429"/>
        <v>0</v>
      </c>
      <c r="L203" s="58">
        <f t="shared" si="429"/>
        <v>0</v>
      </c>
      <c r="M203" s="58">
        <f t="shared" si="429"/>
        <v>0</v>
      </c>
      <c r="N203" s="58">
        <f t="shared" si="429"/>
        <v>0</v>
      </c>
    </row>
    <row r="204" spans="1:57" x14ac:dyDescent="0.25">
      <c r="A204" s="46" t="s">
        <v>133</v>
      </c>
      <c r="B204" s="58">
        <f>+IFERROR(B202/B198,"nm")</f>
        <v>-0.91463414634146345</v>
      </c>
      <c r="C204" s="58">
        <f t="shared" ref="C204:I204" si="430">+IFERROR(C202/C198,"nm")</f>
        <v>-0.97674418604651159</v>
      </c>
      <c r="D204" s="58">
        <f t="shared" si="430"/>
        <v>1.2133333333333334</v>
      </c>
      <c r="E204" s="58">
        <f t="shared" si="430"/>
        <v>4.2307692307692308</v>
      </c>
      <c r="F204" s="58">
        <f t="shared" si="430"/>
        <v>-16.571428571428573</v>
      </c>
      <c r="G204" s="58">
        <f t="shared" si="430"/>
        <v>-10.181818181818182</v>
      </c>
      <c r="H204" s="58">
        <f t="shared" si="430"/>
        <v>3.5249999999999999</v>
      </c>
      <c r="I204" s="58">
        <f t="shared" si="430"/>
        <v>-1.8611111111111112</v>
      </c>
      <c r="J204" s="47">
        <f>I204</f>
        <v>-1.8611111111111112</v>
      </c>
      <c r="K204" s="47">
        <f t="shared" ref="K204:N206" si="431">J204</f>
        <v>-1.8611111111111112</v>
      </c>
      <c r="L204" s="47">
        <f t="shared" si="431"/>
        <v>-1.8611111111111112</v>
      </c>
      <c r="M204" s="47">
        <f t="shared" si="431"/>
        <v>-1.8611111111111112</v>
      </c>
      <c r="N204" s="47">
        <f t="shared" si="431"/>
        <v>-1.8611111111111112</v>
      </c>
    </row>
    <row r="205" spans="1:57" x14ac:dyDescent="0.25">
      <c r="A205" s="90" t="s">
        <v>142</v>
      </c>
      <c r="B205" s="47">
        <f>+IFERROR(B202/B212,"nm")</f>
        <v>0.10518934081346423</v>
      </c>
      <c r="C205" s="47">
        <f t="shared" ref="C205:I205" si="432">+IFERROR(C202/C212,"nm")</f>
        <v>8.9647812166488788E-2</v>
      </c>
      <c r="D205" s="47">
        <f t="shared" si="432"/>
        <v>7.3505654281098551E-2</v>
      </c>
      <c r="E205" s="47">
        <f t="shared" si="432"/>
        <v>7.586206896551724E-2</v>
      </c>
      <c r="F205" s="47">
        <f t="shared" si="432"/>
        <v>6.9336521219366412E-2</v>
      </c>
      <c r="G205" s="47">
        <f t="shared" si="432"/>
        <v>5.845511482254697E-2</v>
      </c>
      <c r="H205" s="47">
        <f t="shared" si="432"/>
        <v>7.5401069518716571E-2</v>
      </c>
      <c r="I205" s="47">
        <f t="shared" si="432"/>
        <v>7.374793615850303E-2</v>
      </c>
      <c r="J205" s="47">
        <f>I205</f>
        <v>7.374793615850303E-2</v>
      </c>
      <c r="K205" s="47">
        <f t="shared" si="431"/>
        <v>7.374793615850303E-2</v>
      </c>
      <c r="L205" s="47">
        <f t="shared" si="431"/>
        <v>7.374793615850303E-2</v>
      </c>
      <c r="M205" s="47">
        <f t="shared" si="431"/>
        <v>7.374793615850303E-2</v>
      </c>
      <c r="N205" s="47">
        <f t="shared" si="431"/>
        <v>7.374793615850303E-2</v>
      </c>
    </row>
    <row r="206" spans="1:57" s="69" customFormat="1" x14ac:dyDescent="0.25">
      <c r="A206" s="70" t="s">
        <v>134</v>
      </c>
      <c r="B206" s="80">
        <v>-1101</v>
      </c>
      <c r="C206" s="80">
        <v>-1173</v>
      </c>
      <c r="D206" s="80">
        <v>-724</v>
      </c>
      <c r="E206" s="80">
        <v>-1456</v>
      </c>
      <c r="F206" s="80">
        <v>-1810</v>
      </c>
      <c r="G206" s="80">
        <v>-1967</v>
      </c>
      <c r="H206" s="80">
        <v>-2261</v>
      </c>
      <c r="I206" s="80">
        <v>-2219</v>
      </c>
      <c r="J206" s="101">
        <f>I206</f>
        <v>-2219</v>
      </c>
      <c r="K206" s="101">
        <f t="shared" si="431"/>
        <v>-2219</v>
      </c>
      <c r="L206" s="101">
        <f t="shared" si="431"/>
        <v>-2219</v>
      </c>
      <c r="M206" s="101">
        <f t="shared" si="431"/>
        <v>-2219</v>
      </c>
      <c r="N206" s="101">
        <f t="shared" si="431"/>
        <v>-2219</v>
      </c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</row>
    <row r="207" spans="1:57" x14ac:dyDescent="0.25">
      <c r="A207" s="46" t="s">
        <v>129</v>
      </c>
      <c r="B207" s="58" t="str">
        <f t="shared" ref="B207:H207" si="433">+IFERROR(B206/A206-1,"nm")</f>
        <v>nm</v>
      </c>
      <c r="C207" s="58">
        <f t="shared" si="433"/>
        <v>6.5395095367847489E-2</v>
      </c>
      <c r="D207" s="58">
        <f t="shared" si="433"/>
        <v>-0.38277919863597609</v>
      </c>
      <c r="E207" s="58">
        <f t="shared" si="433"/>
        <v>1.0110497237569063</v>
      </c>
      <c r="F207" s="58">
        <f t="shared" si="433"/>
        <v>0.24313186813186816</v>
      </c>
      <c r="G207" s="58">
        <f t="shared" si="433"/>
        <v>8.6740331491712785E-2</v>
      </c>
      <c r="H207" s="58">
        <f t="shared" si="433"/>
        <v>0.14946619217081847</v>
      </c>
      <c r="I207" s="58">
        <f>+IFERROR(I206/H206-1,"nm")</f>
        <v>-1.8575851393188847E-2</v>
      </c>
      <c r="J207" s="58">
        <f t="shared" ref="J207:N207" si="434">+IFERROR(J206/I206-1,"nm")</f>
        <v>0</v>
      </c>
      <c r="K207" s="58">
        <f t="shared" si="434"/>
        <v>0</v>
      </c>
      <c r="L207" s="58">
        <f t="shared" si="434"/>
        <v>0</v>
      </c>
      <c r="M207" s="58">
        <f t="shared" si="434"/>
        <v>0</v>
      </c>
      <c r="N207" s="58">
        <f t="shared" si="434"/>
        <v>0</v>
      </c>
    </row>
    <row r="208" spans="1:57" x14ac:dyDescent="0.25">
      <c r="A208" s="46" t="s">
        <v>131</v>
      </c>
      <c r="B208" s="58">
        <f>+IFERROR(B206/B198,"nm")</f>
        <v>13.426829268292684</v>
      </c>
      <c r="C208" s="58">
        <f t="shared" ref="C208:I208" si="435">+IFERROR(C206/C198,"nm")</f>
        <v>13.63953488372093</v>
      </c>
      <c r="D208" s="58">
        <f t="shared" si="435"/>
        <v>-9.6533333333333342</v>
      </c>
      <c r="E208" s="58">
        <f t="shared" si="435"/>
        <v>-56</v>
      </c>
      <c r="F208" s="58">
        <f t="shared" si="435"/>
        <v>258.57142857142856</v>
      </c>
      <c r="G208" s="58">
        <f t="shared" si="435"/>
        <v>178.81818181818181</v>
      </c>
      <c r="H208" s="58">
        <f t="shared" si="435"/>
        <v>-56.524999999999999</v>
      </c>
      <c r="I208" s="58">
        <f t="shared" si="435"/>
        <v>30.819444444444443</v>
      </c>
      <c r="J208" s="47">
        <f>I208</f>
        <v>30.819444444444443</v>
      </c>
      <c r="K208" s="47">
        <f t="shared" ref="K208:N209" si="436">J208</f>
        <v>30.819444444444443</v>
      </c>
      <c r="L208" s="47">
        <f t="shared" si="436"/>
        <v>30.819444444444443</v>
      </c>
      <c r="M208" s="47">
        <f t="shared" si="436"/>
        <v>30.819444444444443</v>
      </c>
      <c r="N208" s="47">
        <f t="shared" si="436"/>
        <v>30.819444444444443</v>
      </c>
    </row>
    <row r="209" spans="1:57" s="69" customFormat="1" x14ac:dyDescent="0.25">
      <c r="A209" s="70" t="s">
        <v>135</v>
      </c>
      <c r="B209" s="80">
        <v>104</v>
      </c>
      <c r="C209" s="80">
        <v>264</v>
      </c>
      <c r="D209" s="80">
        <v>291</v>
      </c>
      <c r="E209" s="80">
        <v>159</v>
      </c>
      <c r="F209" s="80">
        <v>377</v>
      </c>
      <c r="G209" s="80">
        <v>318</v>
      </c>
      <c r="H209" s="80">
        <v>11</v>
      </c>
      <c r="I209" s="80">
        <v>50</v>
      </c>
      <c r="J209" s="101">
        <f>J198*J211</f>
        <v>50</v>
      </c>
      <c r="K209" s="101">
        <f t="shared" ref="K209:N209" si="437">K198*K211</f>
        <v>50</v>
      </c>
      <c r="L209" s="101">
        <f t="shared" si="437"/>
        <v>50</v>
      </c>
      <c r="M209" s="101">
        <f t="shared" si="437"/>
        <v>50</v>
      </c>
      <c r="N209" s="101">
        <f t="shared" si="437"/>
        <v>50</v>
      </c>
      <c r="O209" s="97" t="s">
        <v>158</v>
      </c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7" x14ac:dyDescent="0.25">
      <c r="A210" s="46" t="s">
        <v>129</v>
      </c>
      <c r="B210" s="58" t="str">
        <f t="shared" ref="B210:H210" si="438">+IFERROR(B209/A209-1,"nm")</f>
        <v>nm</v>
      </c>
      <c r="C210" s="58">
        <f t="shared" si="438"/>
        <v>1.5384615384615383</v>
      </c>
      <c r="D210" s="58">
        <f t="shared" si="438"/>
        <v>0.10227272727272729</v>
      </c>
      <c r="E210" s="58">
        <f t="shared" si="438"/>
        <v>-0.45360824742268047</v>
      </c>
      <c r="F210" s="58">
        <f t="shared" si="438"/>
        <v>1.3710691823899372</v>
      </c>
      <c r="G210" s="58">
        <f t="shared" si="438"/>
        <v>-0.156498673740053</v>
      </c>
      <c r="H210" s="58">
        <f t="shared" si="438"/>
        <v>-0.96540880503144655</v>
      </c>
      <c r="I210" s="58">
        <f>+IFERROR(I209/H209-1,"nm")</f>
        <v>3.5454545454545459</v>
      </c>
      <c r="J210" s="58">
        <f t="shared" ref="J210:N210" si="439">+IFERROR(J209/I209-1,"nm")</f>
        <v>0</v>
      </c>
      <c r="K210" s="58">
        <f t="shared" si="439"/>
        <v>0</v>
      </c>
      <c r="L210" s="58">
        <f t="shared" si="439"/>
        <v>0</v>
      </c>
      <c r="M210" s="58">
        <f t="shared" si="439"/>
        <v>0</v>
      </c>
      <c r="N210" s="58">
        <f t="shared" si="439"/>
        <v>0</v>
      </c>
    </row>
    <row r="211" spans="1:57" x14ac:dyDescent="0.25">
      <c r="A211" s="46" t="s">
        <v>133</v>
      </c>
      <c r="B211" s="58">
        <f>+IFERROR(B209/B198,"nm")</f>
        <v>-1.2682926829268293</v>
      </c>
      <c r="C211" s="58">
        <f t="shared" ref="C211:I211" si="440">+IFERROR(C209/C198,"nm")</f>
        <v>-3.0697674418604652</v>
      </c>
      <c r="D211" s="58">
        <f t="shared" si="440"/>
        <v>3.88</v>
      </c>
      <c r="E211" s="58">
        <f t="shared" si="440"/>
        <v>6.115384615384615</v>
      </c>
      <c r="F211" s="58">
        <f t="shared" si="440"/>
        <v>-53.857142857142854</v>
      </c>
      <c r="G211" s="58">
        <f t="shared" si="440"/>
        <v>-28.90909090909091</v>
      </c>
      <c r="H211" s="58">
        <f t="shared" si="440"/>
        <v>0.27500000000000002</v>
      </c>
      <c r="I211" s="58">
        <f t="shared" si="440"/>
        <v>-0.69444444444444442</v>
      </c>
      <c r="J211" s="47">
        <f>I211</f>
        <v>-0.69444444444444442</v>
      </c>
      <c r="K211" s="47">
        <f t="shared" ref="K211:N212" si="441">J211</f>
        <v>-0.69444444444444442</v>
      </c>
      <c r="L211" s="47">
        <f t="shared" si="441"/>
        <v>-0.69444444444444442</v>
      </c>
      <c r="M211" s="47">
        <f t="shared" si="441"/>
        <v>-0.69444444444444442</v>
      </c>
      <c r="N211" s="47">
        <f t="shared" si="441"/>
        <v>-0.69444444444444442</v>
      </c>
    </row>
    <row r="212" spans="1:57" s="69" customFormat="1" x14ac:dyDescent="0.25">
      <c r="A212" s="70" t="s">
        <v>143</v>
      </c>
      <c r="B212" s="80">
        <v>713</v>
      </c>
      <c r="C212" s="80">
        <v>937</v>
      </c>
      <c r="D212" s="80">
        <v>1238</v>
      </c>
      <c r="E212" s="80">
        <v>1450</v>
      </c>
      <c r="F212" s="80">
        <v>1673</v>
      </c>
      <c r="G212" s="80">
        <v>1916</v>
      </c>
      <c r="H212" s="80">
        <v>1870</v>
      </c>
      <c r="I212" s="80">
        <v>1817</v>
      </c>
      <c r="J212" s="101">
        <f>J198*J214</f>
        <v>1817</v>
      </c>
      <c r="K212" s="101">
        <f t="shared" ref="K212:N212" si="442">K198*K214</f>
        <v>1817</v>
      </c>
      <c r="L212" s="101">
        <f t="shared" si="442"/>
        <v>1817</v>
      </c>
      <c r="M212" s="101">
        <f t="shared" si="442"/>
        <v>1817</v>
      </c>
      <c r="N212" s="101">
        <f t="shared" si="442"/>
        <v>1817</v>
      </c>
      <c r="O212" s="97" t="s">
        <v>158</v>
      </c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</row>
    <row r="213" spans="1:57" x14ac:dyDescent="0.25">
      <c r="A213" s="90" t="s">
        <v>129</v>
      </c>
      <c r="B213" s="58" t="str">
        <f t="shared" ref="B213" si="443">+IFERROR(B212/A212-1,"nm")</f>
        <v>nm</v>
      </c>
      <c r="C213" s="58">
        <f t="shared" ref="C213" si="444">+IFERROR(C212/B212-1,"nm")</f>
        <v>0.31416549789621318</v>
      </c>
      <c r="D213" s="58">
        <f t="shared" ref="D213" si="445">+IFERROR(D212/C212-1,"nm")</f>
        <v>0.32123799359658478</v>
      </c>
      <c r="E213" s="58">
        <f t="shared" ref="E213" si="446">+IFERROR(E212/D212-1,"nm")</f>
        <v>0.17124394184168024</v>
      </c>
      <c r="F213" s="58">
        <f t="shared" ref="F213" si="447">+IFERROR(F212/E212-1,"nm")</f>
        <v>0.15379310344827579</v>
      </c>
      <c r="G213" s="58">
        <f t="shared" ref="G213" si="448">+IFERROR(G212/F212-1,"nm")</f>
        <v>0.14524805738194857</v>
      </c>
      <c r="H213" s="58">
        <f t="shared" ref="H213" si="449">+IFERROR(H212/G212-1,"nm")</f>
        <v>-2.4008350730688965E-2</v>
      </c>
      <c r="I213" s="58">
        <f t="shared" ref="I213" si="450">+IFERROR(I212/H212-1,"nm")</f>
        <v>-2.8342245989304793E-2</v>
      </c>
      <c r="J213" s="58">
        <f t="shared" ref="J213" si="451">+IFERROR(J212/I212-1,"nm")</f>
        <v>0</v>
      </c>
      <c r="K213" s="58">
        <f t="shared" ref="K213" si="452">+IFERROR(K212/J212-1,"nm")</f>
        <v>0</v>
      </c>
      <c r="L213" s="58">
        <f t="shared" ref="L213" si="453">+IFERROR(L212/K212-1,"nm")</f>
        <v>0</v>
      </c>
      <c r="M213" s="58">
        <f t="shared" ref="M213" si="454">+IFERROR(M212/L212-1,"nm")</f>
        <v>0</v>
      </c>
      <c r="N213" s="58">
        <f t="shared" ref="N213" si="455">+IFERROR(N212/M212-1,"nm")</f>
        <v>0</v>
      </c>
    </row>
    <row r="214" spans="1:57" x14ac:dyDescent="0.25">
      <c r="A214" s="90" t="s">
        <v>133</v>
      </c>
      <c r="B214" s="58">
        <f>+IFERROR(B212/B198,"nm")</f>
        <v>-8.6951219512195124</v>
      </c>
      <c r="C214" s="58">
        <f t="shared" ref="C214:I214" si="456">+IFERROR(C212/C198,"nm")</f>
        <v>-10.895348837209303</v>
      </c>
      <c r="D214" s="58">
        <f t="shared" si="456"/>
        <v>16.506666666666668</v>
      </c>
      <c r="E214" s="58">
        <f t="shared" si="456"/>
        <v>55.769230769230766</v>
      </c>
      <c r="F214" s="58">
        <f t="shared" si="456"/>
        <v>-239</v>
      </c>
      <c r="G214" s="58">
        <f t="shared" si="456"/>
        <v>-174.18181818181819</v>
      </c>
      <c r="H214" s="58">
        <f t="shared" si="456"/>
        <v>46.75</v>
      </c>
      <c r="I214" s="58">
        <f t="shared" si="456"/>
        <v>-25.236111111111111</v>
      </c>
      <c r="J214" s="47">
        <f>I214</f>
        <v>-25.236111111111111</v>
      </c>
      <c r="K214" s="47">
        <f t="shared" ref="K214:N214" si="457">J214</f>
        <v>-25.236111111111111</v>
      </c>
      <c r="L214" s="47">
        <f t="shared" si="457"/>
        <v>-25.236111111111111</v>
      </c>
      <c r="M214" s="47">
        <f t="shared" si="457"/>
        <v>-25.236111111111111</v>
      </c>
      <c r="N214" s="47">
        <f t="shared" si="457"/>
        <v>-25.236111111111111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25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25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25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25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25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25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25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25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25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25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25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25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25">
      <c r="A17" s="9" t="s">
        <v>143</v>
      </c>
      <c r="O17" t="s">
        <v>149</v>
      </c>
    </row>
    <row r="18" spans="1:15" x14ac:dyDescent="0.25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25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25">
      <c r="A20" s="43" t="e">
        <f>+#REF!</f>
        <v>#REF!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 t="e">
        <f>+#REF!</f>
        <v>#REF!</v>
      </c>
      <c r="I21" s="9" t="e">
        <f>+#REF!</f>
        <v>#REF!</v>
      </c>
      <c r="J21" s="9" t="e">
        <f>+SUM(J23+J27+J31)</f>
        <v>#REF!</v>
      </c>
      <c r="K21" s="9" t="e">
        <f t="shared" ref="K21:N21" si="15">+SUM(K23+K27+K31)</f>
        <v>#REF!</v>
      </c>
      <c r="L21" s="9" t="e">
        <f t="shared" si="15"/>
        <v>#REF!</v>
      </c>
      <c r="M21" s="9" t="e">
        <f t="shared" si="15"/>
        <v>#REF!</v>
      </c>
      <c r="N21" s="9" t="e">
        <f t="shared" si="15"/>
        <v>#REF!</v>
      </c>
    </row>
    <row r="22" spans="1:15" x14ac:dyDescent="0.25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 t="str">
        <f t="shared" ref="H22" si="16">+IFERROR(H21/G21-1,"nm")</f>
        <v>nm</v>
      </c>
      <c r="I22" s="47" t="str">
        <f>+IFERROR(I21/H21-1,"nm")</f>
        <v>nm</v>
      </c>
      <c r="J22" s="47" t="str">
        <f t="shared" ref="J22:N22" si="17">+IFERROR(J21/I21-1,"nm")</f>
        <v>nm</v>
      </c>
      <c r="K22" s="47" t="str">
        <f t="shared" si="17"/>
        <v>nm</v>
      </c>
      <c r="L22" s="47" t="str">
        <f t="shared" si="17"/>
        <v>nm</v>
      </c>
      <c r="M22" s="47" t="str">
        <f t="shared" si="17"/>
        <v>nm</v>
      </c>
      <c r="N22" s="47" t="str">
        <f t="shared" si="17"/>
        <v>nm</v>
      </c>
    </row>
    <row r="23" spans="1:15" x14ac:dyDescent="0.2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 t="e">
        <f>+#REF!</f>
        <v>#REF!</v>
      </c>
      <c r="I23" s="3" t="e">
        <f>+#REF!</f>
        <v>#REF!</v>
      </c>
      <c r="J23" s="3" t="e">
        <f>+I23*(1+J24)</f>
        <v>#REF!</v>
      </c>
      <c r="K23" s="3" t="e">
        <f t="shared" ref="K23:N23" si="18">+J23*(1+K24)</f>
        <v>#REF!</v>
      </c>
      <c r="L23" s="3" t="e">
        <f t="shared" si="18"/>
        <v>#REF!</v>
      </c>
      <c r="M23" s="3" t="e">
        <f t="shared" si="18"/>
        <v>#REF!</v>
      </c>
      <c r="N23" s="3" t="e">
        <f t="shared" si="18"/>
        <v>#REF!</v>
      </c>
    </row>
    <row r="24" spans="1:15" x14ac:dyDescent="0.25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 t="str">
        <f t="shared" ref="H24" si="19">+IFERROR(H23/G23-1,"nm")</f>
        <v>nm</v>
      </c>
      <c r="I24" s="47" t="str">
        <f>+IFERROR(I23/H23-1,"nm")</f>
        <v>nm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 t="e">
        <f>+#REF!</f>
        <v>#REF!</v>
      </c>
      <c r="I25" s="47" t="e">
        <f>+#REF!</f>
        <v>#REF!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 t="str">
        <f t="shared" ref="H26" si="22">+IFERROR(H24-H25,"nm")</f>
        <v>nm</v>
      </c>
      <c r="I26" s="47" t="str">
        <f>+IFERROR(I24-I25,"nm")</f>
        <v>nm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 t="e">
        <f>+#REF!</f>
        <v>#REF!</v>
      </c>
      <c r="I27" s="3" t="e">
        <f>+#REF!</f>
        <v>#REF!</v>
      </c>
      <c r="J27" s="3" t="e">
        <f>+I27*(1+J28)</f>
        <v>#REF!</v>
      </c>
      <c r="K27" s="3" t="e">
        <f t="shared" ref="K27" si="23">+J27*(1+K28)</f>
        <v>#REF!</v>
      </c>
      <c r="L27" s="3" t="e">
        <f t="shared" ref="L27" si="24">+K27*(1+L28)</f>
        <v>#REF!</v>
      </c>
      <c r="M27" s="3" t="e">
        <f t="shared" ref="M27" si="25">+L27*(1+M28)</f>
        <v>#REF!</v>
      </c>
      <c r="N27" s="3" t="e">
        <f t="shared" ref="N27" si="26">+M27*(1+N28)</f>
        <v>#REF!</v>
      </c>
    </row>
    <row r="28" spans="1:15" x14ac:dyDescent="0.25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 t="str">
        <f t="shared" ref="H28" si="27">+IFERROR(H27/G27-1,"nm")</f>
        <v>nm</v>
      </c>
      <c r="I28" s="47" t="str">
        <f>+IFERROR(I27/H27-1,"nm")</f>
        <v>nm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 t="e">
        <f>+#REF!</f>
        <v>#REF!</v>
      </c>
      <c r="I29" s="47" t="e">
        <f>+#REF!</f>
        <v>#REF!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25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 t="str">
        <f t="shared" ref="H30" si="33">+IFERROR(H28-H29,"nm")</f>
        <v>nm</v>
      </c>
      <c r="I30" s="47" t="str">
        <f>+IFERROR(I28-I29,"nm")</f>
        <v>nm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2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 t="e">
        <f>+#REF!</f>
        <v>#REF!</v>
      </c>
      <c r="I31" s="3" t="e">
        <f>+#REF!</f>
        <v>#REF!</v>
      </c>
      <c r="J31" s="3" t="e">
        <f>+I31*(1+J32)</f>
        <v>#REF!</v>
      </c>
      <c r="K31" s="3" t="e">
        <f t="shared" ref="K31" si="35">+J31*(1+K32)</f>
        <v>#REF!</v>
      </c>
      <c r="L31" s="3" t="e">
        <f t="shared" ref="L31" si="36">+K31*(1+L32)</f>
        <v>#REF!</v>
      </c>
      <c r="M31" s="3" t="e">
        <f t="shared" ref="M31" si="37">+L31*(1+M32)</f>
        <v>#REF!</v>
      </c>
      <c r="N31" s="3" t="e">
        <f t="shared" ref="N31" si="38">+M31*(1+N32)</f>
        <v>#REF!</v>
      </c>
    </row>
    <row r="32" spans="1:15" x14ac:dyDescent="0.25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 t="str">
        <f t="shared" ref="H32" si="39">+IFERROR(H31/G31-1,"nm")</f>
        <v>nm</v>
      </c>
      <c r="I32" s="47" t="str">
        <f>+IFERROR(I31/H31-1,"nm")</f>
        <v>nm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 t="e">
        <f>+#REF!</f>
        <v>#REF!</v>
      </c>
      <c r="I33" s="47" t="e">
        <f>+#REF!</f>
        <v>#REF!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25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 t="str">
        <f t="shared" ref="H34" si="45">+IFERROR(H32-H33,"nm")</f>
        <v>nm</v>
      </c>
      <c r="I34" s="47" t="str">
        <f>+IFERROR(I32-I33,"nm")</f>
        <v>nm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25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 t="e">
        <f t="shared" ref="H35" si="47">+H42+H38</f>
        <v>#REF!</v>
      </c>
      <c r="I35" s="48" t="e">
        <f>+I42+I38</f>
        <v>#REF!</v>
      </c>
      <c r="J35" s="48" t="e">
        <f>+J21*J37</f>
        <v>#REF!</v>
      </c>
      <c r="K35" s="48" t="e">
        <f t="shared" ref="K35:N35" si="48">+K21*K37</f>
        <v>#REF!</v>
      </c>
      <c r="L35" s="48" t="e">
        <f t="shared" si="48"/>
        <v>#REF!</v>
      </c>
      <c r="M35" s="48" t="e">
        <f t="shared" si="48"/>
        <v>#REF!</v>
      </c>
      <c r="N35" s="48" t="e">
        <f t="shared" si="48"/>
        <v>#REF!</v>
      </c>
    </row>
    <row r="36" spans="1:14" x14ac:dyDescent="0.25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 t="str">
        <f t="shared" ref="H36" si="49">+IFERROR(H35/G35-1,"nm")</f>
        <v>nm</v>
      </c>
      <c r="I36" s="47" t="str">
        <f>+IFERROR(I35/H35-1,"nm")</f>
        <v>nm</v>
      </c>
      <c r="J36" s="47" t="str">
        <f t="shared" ref="J36:N36" si="50">+IFERROR(J35/I35-1,"nm")</f>
        <v>nm</v>
      </c>
      <c r="K36" s="47" t="str">
        <f t="shared" si="50"/>
        <v>nm</v>
      </c>
      <c r="L36" s="47" t="str">
        <f t="shared" si="50"/>
        <v>nm</v>
      </c>
      <c r="M36" s="47" t="str">
        <f t="shared" si="50"/>
        <v>nm</v>
      </c>
      <c r="N36" s="47" t="str">
        <f t="shared" si="50"/>
        <v>nm</v>
      </c>
    </row>
    <row r="37" spans="1:14" x14ac:dyDescent="0.25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 t="str">
        <f t="shared" ref="H37" si="51">+IFERROR(H35/H$21,"nm")</f>
        <v>nm</v>
      </c>
      <c r="I37" s="47" t="str">
        <f>+IFERROR(I35/I$21,"nm")</f>
        <v>nm</v>
      </c>
      <c r="J37" s="49" t="str">
        <f>+I37</f>
        <v>nm</v>
      </c>
      <c r="K37" s="49" t="str">
        <f t="shared" ref="K37:N37" si="52">+J37</f>
        <v>nm</v>
      </c>
      <c r="L37" s="49" t="str">
        <f t="shared" si="52"/>
        <v>nm</v>
      </c>
      <c r="M37" s="49" t="str">
        <f t="shared" si="52"/>
        <v>nm</v>
      </c>
      <c r="N37" s="49" t="str">
        <f t="shared" si="52"/>
        <v>nm</v>
      </c>
    </row>
    <row r="38" spans="1:14" x14ac:dyDescent="0.2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 t="e">
        <f>+#REF!</f>
        <v>#REF!</v>
      </c>
      <c r="I38" s="9" t="e">
        <f>+#REF!</f>
        <v>#REF!</v>
      </c>
      <c r="J38" s="48" t="e">
        <f>+J41*J48</f>
        <v>#VALUE!</v>
      </c>
      <c r="K38" s="48" t="e">
        <f t="shared" ref="K38:N38" si="53">+K41*K48</f>
        <v>#VALUE!</v>
      </c>
      <c r="L38" s="48" t="e">
        <f t="shared" si="53"/>
        <v>#VALUE!</v>
      </c>
      <c r="M38" s="48" t="e">
        <f t="shared" si="53"/>
        <v>#VALUE!</v>
      </c>
      <c r="N38" s="48" t="e">
        <f t="shared" si="53"/>
        <v>#VALUE!</v>
      </c>
    </row>
    <row r="39" spans="1:14" x14ac:dyDescent="0.25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 t="str">
        <f t="shared" ref="H39" si="54">+IFERROR(H38/G38-1,"nm")</f>
        <v>nm</v>
      </c>
      <c r="I39" s="47" t="str">
        <f>+IFERROR(I38/H38-1,"nm")</f>
        <v>nm</v>
      </c>
      <c r="J39" s="47" t="str">
        <f t="shared" ref="J39" si="55">+IFERROR(J38/I38-1,"nm")</f>
        <v>nm</v>
      </c>
      <c r="K39" s="47" t="str">
        <f t="shared" ref="K39" si="56">+IFERROR(K38/J38-1,"nm")</f>
        <v>nm</v>
      </c>
      <c r="L39" s="47" t="str">
        <f t="shared" ref="L39" si="57">+IFERROR(L38/K38-1,"nm")</f>
        <v>nm</v>
      </c>
      <c r="M39" s="47" t="str">
        <f t="shared" ref="M39" si="58">+IFERROR(M38/L38-1,"nm")</f>
        <v>nm</v>
      </c>
      <c r="N39" s="47" t="str">
        <f t="shared" ref="N39" si="59">+IFERROR(N38/M38-1,"nm")</f>
        <v>nm</v>
      </c>
    </row>
    <row r="40" spans="1:14" x14ac:dyDescent="0.25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 t="str">
        <f t="shared" ref="H40" si="60">+IFERROR(H38/H$21,"nm")</f>
        <v>nm</v>
      </c>
      <c r="I40" s="47" t="str">
        <f>+IFERROR(I38/I$21,"nm")</f>
        <v>nm</v>
      </c>
      <c r="J40" s="47" t="str">
        <f t="shared" ref="J40:N40" si="61">+IFERROR(J38/J$21,"nm")</f>
        <v>nm</v>
      </c>
      <c r="K40" s="47" t="str">
        <f t="shared" si="61"/>
        <v>nm</v>
      </c>
      <c r="L40" s="47" t="str">
        <f t="shared" si="61"/>
        <v>nm</v>
      </c>
      <c r="M40" s="47" t="str">
        <f t="shared" si="61"/>
        <v>nm</v>
      </c>
      <c r="N40" s="47" t="str">
        <f t="shared" si="61"/>
        <v>nm</v>
      </c>
    </row>
    <row r="41" spans="1:14" x14ac:dyDescent="0.25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 t="str">
        <f t="shared" si="62"/>
        <v>nm</v>
      </c>
      <c r="I41" s="47" t="str">
        <f>+IFERROR(I38/I48,"nm")</f>
        <v>nm</v>
      </c>
      <c r="J41" s="49" t="str">
        <f>+I41</f>
        <v>nm</v>
      </c>
      <c r="K41" s="49" t="str">
        <f t="shared" ref="K41:N41" si="63">+J41</f>
        <v>nm</v>
      </c>
      <c r="L41" s="49" t="str">
        <f t="shared" si="63"/>
        <v>nm</v>
      </c>
      <c r="M41" s="49" t="str">
        <f t="shared" si="63"/>
        <v>nm</v>
      </c>
      <c r="N41" s="49" t="str">
        <f t="shared" si="63"/>
        <v>nm</v>
      </c>
    </row>
    <row r="42" spans="1:14" x14ac:dyDescent="0.2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 t="e">
        <f>+#REF!</f>
        <v>#REF!</v>
      </c>
      <c r="I42" s="9" t="e">
        <f>+#REF!</f>
        <v>#REF!</v>
      </c>
      <c r="J42" s="9" t="e">
        <f>+J35-J38</f>
        <v>#REF!</v>
      </c>
      <c r="K42" s="9" t="e">
        <f t="shared" ref="K42:N42" si="64">+K35-K38</f>
        <v>#REF!</v>
      </c>
      <c r="L42" s="9" t="e">
        <f t="shared" si="64"/>
        <v>#REF!</v>
      </c>
      <c r="M42" s="9" t="e">
        <f t="shared" si="64"/>
        <v>#REF!</v>
      </c>
      <c r="N42" s="9" t="e">
        <f t="shared" si="64"/>
        <v>#REF!</v>
      </c>
    </row>
    <row r="43" spans="1:14" x14ac:dyDescent="0.25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 t="str">
        <f t="shared" ref="H43" si="65">+IFERROR(H42/G42-1,"nm")</f>
        <v>nm</v>
      </c>
      <c r="I43" s="47" t="str">
        <f>+IFERROR(I42/H42-1,"nm")</f>
        <v>nm</v>
      </c>
      <c r="J43" s="47" t="str">
        <f t="shared" ref="J43:N43" si="66">+IFERROR(J42/I42-1,"nm")</f>
        <v>nm</v>
      </c>
      <c r="K43" s="47" t="str">
        <f t="shared" si="66"/>
        <v>nm</v>
      </c>
      <c r="L43" s="47" t="str">
        <f t="shared" si="66"/>
        <v>nm</v>
      </c>
      <c r="M43" s="47" t="str">
        <f t="shared" si="66"/>
        <v>nm</v>
      </c>
      <c r="N43" s="47" t="str">
        <f t="shared" si="66"/>
        <v>nm</v>
      </c>
    </row>
    <row r="44" spans="1:14" x14ac:dyDescent="0.25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 t="str">
        <f t="shared" ref="H44" si="67">+IFERROR(H42/H$21,"nm")</f>
        <v>nm</v>
      </c>
      <c r="I44" s="47" t="str">
        <f>+IFERROR(I42/I$21,"nm")</f>
        <v>nm</v>
      </c>
      <c r="J44" s="47" t="str">
        <f t="shared" ref="J44:N44" si="68">+IFERROR(J42/J$21,"nm")</f>
        <v>nm</v>
      </c>
      <c r="K44" s="47" t="str">
        <f t="shared" si="68"/>
        <v>nm</v>
      </c>
      <c r="L44" s="47" t="str">
        <f t="shared" si="68"/>
        <v>nm</v>
      </c>
      <c r="M44" s="47" t="str">
        <f t="shared" si="68"/>
        <v>nm</v>
      </c>
      <c r="N44" s="47" t="str">
        <f t="shared" si="68"/>
        <v>nm</v>
      </c>
    </row>
    <row r="45" spans="1:14" x14ac:dyDescent="0.2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 t="e">
        <f>+#REF!</f>
        <v>#REF!</v>
      </c>
      <c r="I45" s="9" t="e">
        <f>+#REF!</f>
        <v>#REF!</v>
      </c>
      <c r="J45" s="48" t="e">
        <f>+J21*J47</f>
        <v>#REF!</v>
      </c>
      <c r="K45" s="48" t="e">
        <f t="shared" ref="K45:N45" si="69">+K21*K47</f>
        <v>#REF!</v>
      </c>
      <c r="L45" s="48" t="e">
        <f t="shared" si="69"/>
        <v>#REF!</v>
      </c>
      <c r="M45" s="48" t="e">
        <f t="shared" si="69"/>
        <v>#REF!</v>
      </c>
      <c r="N45" s="48" t="e">
        <f t="shared" si="69"/>
        <v>#REF!</v>
      </c>
    </row>
    <row r="46" spans="1:14" x14ac:dyDescent="0.25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 t="str">
        <f t="shared" ref="H46" si="70">+IFERROR(H45/G45-1,"nm")</f>
        <v>nm</v>
      </c>
      <c r="I46" s="47" t="str">
        <f>+IFERROR(I45/H45-1,"nm")</f>
        <v>nm</v>
      </c>
      <c r="J46" s="47" t="str">
        <f t="shared" ref="J46" si="71">+IFERROR(J45/I45-1,"nm")</f>
        <v>nm</v>
      </c>
      <c r="K46" s="47" t="str">
        <f t="shared" ref="K46" si="72">+IFERROR(K45/J45-1,"nm")</f>
        <v>nm</v>
      </c>
      <c r="L46" s="47" t="str">
        <f t="shared" ref="L46" si="73">+IFERROR(L45/K45-1,"nm")</f>
        <v>nm</v>
      </c>
      <c r="M46" s="47" t="str">
        <f t="shared" ref="M46" si="74">+IFERROR(M45/L45-1,"nm")</f>
        <v>nm</v>
      </c>
      <c r="N46" s="47" t="str">
        <f t="shared" ref="N46" si="75">+IFERROR(N45/M45-1,"nm")</f>
        <v>nm</v>
      </c>
    </row>
    <row r="47" spans="1:14" x14ac:dyDescent="0.25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 t="str">
        <f t="shared" ref="H47" si="76">+IFERROR(H45/H$21,"nm")</f>
        <v>nm</v>
      </c>
      <c r="I47" s="47" t="str">
        <f>+IFERROR(I45/I$21,"nm")</f>
        <v>nm</v>
      </c>
      <c r="J47" s="49" t="str">
        <f>+I47</f>
        <v>nm</v>
      </c>
      <c r="K47" s="49" t="str">
        <f t="shared" ref="K47:N47" si="77">+J47</f>
        <v>nm</v>
      </c>
      <c r="L47" s="49" t="str">
        <f t="shared" si="77"/>
        <v>nm</v>
      </c>
      <c r="M47" s="49" t="str">
        <f t="shared" si="77"/>
        <v>nm</v>
      </c>
      <c r="N47" s="49" t="str">
        <f t="shared" si="77"/>
        <v>nm</v>
      </c>
    </row>
    <row r="48" spans="1:14" x14ac:dyDescent="0.25">
      <c r="A48" s="51" t="s">
        <v>143</v>
      </c>
      <c r="B48" s="9" t="e">
        <f>+#REF!</f>
        <v>#REF!</v>
      </c>
      <c r="C48" s="9" t="e">
        <f>+#REF!</f>
        <v>#REF!</v>
      </c>
      <c r="D48" s="9" t="e">
        <f>+#REF!</f>
        <v>#REF!</v>
      </c>
      <c r="E48" s="9" t="e">
        <f>+#REF!</f>
        <v>#REF!</v>
      </c>
      <c r="F48" s="9" t="e">
        <f>+#REF!</f>
        <v>#REF!</v>
      </c>
      <c r="G48" s="9" t="e">
        <f>+#REF!</f>
        <v>#REF!</v>
      </c>
      <c r="H48" s="9" t="e">
        <f>+#REF!</f>
        <v>#REF!</v>
      </c>
      <c r="I48" s="9" t="e">
        <f>+#REF!</f>
        <v>#REF!</v>
      </c>
      <c r="J48" s="48" t="e">
        <f>+J21*J50</f>
        <v>#REF!</v>
      </c>
      <c r="K48" s="48" t="e">
        <f t="shared" ref="K48:N48" si="78">+K21*K50</f>
        <v>#REF!</v>
      </c>
      <c r="L48" s="48" t="e">
        <f t="shared" si="78"/>
        <v>#REF!</v>
      </c>
      <c r="M48" s="48" t="e">
        <f t="shared" si="78"/>
        <v>#REF!</v>
      </c>
      <c r="N48" s="48" t="e">
        <f t="shared" si="78"/>
        <v>#REF!</v>
      </c>
    </row>
    <row r="49" spans="1:14" x14ac:dyDescent="0.25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 t="str">
        <f>+IFERROR(I48/H48-1,"nm")</f>
        <v>nm</v>
      </c>
      <c r="J49" s="47" t="e">
        <f>+J50+J51</f>
        <v>#VALUE!</v>
      </c>
      <c r="K49" s="47" t="e">
        <f t="shared" ref="K49" si="86">+K50+K51</f>
        <v>#VALUE!</v>
      </c>
      <c r="L49" s="47" t="e">
        <f t="shared" ref="L49" si="87">+L50+L51</f>
        <v>#VALUE!</v>
      </c>
      <c r="M49" s="47" t="e">
        <f t="shared" ref="M49" si="88">+M50+M51</f>
        <v>#VALUE!</v>
      </c>
      <c r="N49" s="47" t="e">
        <f t="shared" ref="N49" si="89">+N50+N51</f>
        <v>#VALUE!</v>
      </c>
    </row>
    <row r="50" spans="1:14" x14ac:dyDescent="0.25">
      <c r="A50" s="50" t="s">
        <v>133</v>
      </c>
      <c r="B50" s="47" t="str">
        <f t="shared" ref="B50:H50" si="90">+IFERROR(B48/B$21,"nm")</f>
        <v>nm</v>
      </c>
      <c r="C50" s="47" t="str">
        <f t="shared" si="90"/>
        <v>nm</v>
      </c>
      <c r="D50" s="47" t="str">
        <f t="shared" si="90"/>
        <v>nm</v>
      </c>
      <c r="E50" s="47" t="str">
        <f t="shared" si="90"/>
        <v>nm</v>
      </c>
      <c r="F50" s="47" t="str">
        <f t="shared" si="90"/>
        <v>nm</v>
      </c>
      <c r="G50" s="47" t="str">
        <f t="shared" si="90"/>
        <v>nm</v>
      </c>
      <c r="H50" s="47" t="str">
        <f t="shared" si="90"/>
        <v>nm</v>
      </c>
      <c r="I50" s="47" t="str">
        <f>+IFERROR(I48/I$21,"nm")</f>
        <v>nm</v>
      </c>
      <c r="J50" s="49" t="str">
        <f>+I50</f>
        <v>nm</v>
      </c>
      <c r="K50" s="49" t="str">
        <f t="shared" ref="K50:N50" si="91">+J50</f>
        <v>nm</v>
      </c>
      <c r="L50" s="49" t="str">
        <f t="shared" si="91"/>
        <v>nm</v>
      </c>
      <c r="M50" s="49" t="str">
        <f t="shared" si="91"/>
        <v>nm</v>
      </c>
      <c r="N50" s="49" t="str">
        <f t="shared" si="91"/>
        <v>nm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25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25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25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25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25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25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25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25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25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25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25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25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25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25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25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25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25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25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25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25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25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25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25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25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25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Historicals</vt:lpstr>
      <vt:lpstr>Segmental forecast (2)</vt:lpstr>
      <vt:lpstr>Sheet1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 Zeido</cp:lastModifiedBy>
  <dcterms:created xsi:type="dcterms:W3CDTF">2020-05-20T17:26:08Z</dcterms:created>
  <dcterms:modified xsi:type="dcterms:W3CDTF">2023-11-14T10:44:23Z</dcterms:modified>
</cp:coreProperties>
</file>