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6404760-1A72-4B71-813F-B883D13BA66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2" i="3" l="1"/>
  <c r="K332" i="3" s="1"/>
  <c r="L332" i="3" s="1"/>
  <c r="M332" i="3" s="1"/>
  <c r="N332" i="3" s="1"/>
  <c r="J326" i="3"/>
  <c r="K326" i="3" s="1"/>
  <c r="L326" i="3" s="1"/>
  <c r="M326" i="3" s="1"/>
  <c r="N326" i="3" s="1"/>
  <c r="J329" i="3"/>
  <c r="K329" i="3" s="1"/>
  <c r="L329" i="3" s="1"/>
  <c r="M329" i="3" s="1"/>
  <c r="N329" i="3" s="1"/>
  <c r="J323" i="3"/>
  <c r="K323" i="3" s="1"/>
  <c r="L323" i="3" s="1"/>
  <c r="M323" i="3" s="1"/>
  <c r="N323" i="3" s="1"/>
  <c r="J321" i="3"/>
  <c r="K321" i="3" s="1"/>
  <c r="L321" i="3" s="1"/>
  <c r="M321" i="3" s="1"/>
  <c r="N321" i="3" s="1"/>
  <c r="J314" i="3"/>
  <c r="K314" i="3" s="1"/>
  <c r="L314" i="3" s="1"/>
  <c r="M314" i="3" s="1"/>
  <c r="N314" i="3" s="1"/>
  <c r="J311" i="3"/>
  <c r="K311" i="3" s="1"/>
  <c r="L311" i="3" s="1"/>
  <c r="M311" i="3" s="1"/>
  <c r="N311" i="3" s="1"/>
  <c r="J308" i="3"/>
  <c r="K308" i="3" s="1"/>
  <c r="L308" i="3" s="1"/>
  <c r="M308" i="3" s="1"/>
  <c r="N308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J292" i="3"/>
  <c r="K292" i="3" s="1"/>
  <c r="L292" i="3" s="1"/>
  <c r="M292" i="3" s="1"/>
  <c r="N292" i="3" s="1"/>
  <c r="J288" i="3"/>
  <c r="J289" i="3" s="1"/>
  <c r="J285" i="3"/>
  <c r="K285" i="3" s="1"/>
  <c r="L285" i="3" s="1"/>
  <c r="M285" i="3" s="1"/>
  <c r="N285" i="3" s="1"/>
  <c r="K282" i="3"/>
  <c r="L282" i="3" s="1"/>
  <c r="M282" i="3" s="1"/>
  <c r="N282" i="3" s="1"/>
  <c r="J282" i="3"/>
  <c r="J279" i="3"/>
  <c r="K279" i="3" s="1"/>
  <c r="L279" i="3" s="1"/>
  <c r="M279" i="3" s="1"/>
  <c r="N279" i="3" s="1"/>
  <c r="J276" i="3"/>
  <c r="K276" i="3" s="1"/>
  <c r="L276" i="3" s="1"/>
  <c r="M276" i="3" s="1"/>
  <c r="N276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62" i="3"/>
  <c r="K262" i="3" s="1"/>
  <c r="L262" i="3" s="1"/>
  <c r="M262" i="3" s="1"/>
  <c r="N262" i="3" s="1"/>
  <c r="K255" i="3"/>
  <c r="L255" i="3" s="1"/>
  <c r="M255" i="3" s="1"/>
  <c r="N255" i="3" s="1"/>
  <c r="J255" i="3"/>
  <c r="K252" i="3"/>
  <c r="L252" i="3" s="1"/>
  <c r="M252" i="3" s="1"/>
  <c r="N252" i="3" s="1"/>
  <c r="J252" i="3"/>
  <c r="J249" i="3"/>
  <c r="K249" i="3" s="1"/>
  <c r="L249" i="3" s="1"/>
  <c r="M249" i="3" s="1"/>
  <c r="N249" i="3" s="1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K234" i="3" s="1"/>
  <c r="L234" i="3" s="1"/>
  <c r="M234" i="3" s="1"/>
  <c r="N234" i="3" s="1"/>
  <c r="J232" i="3"/>
  <c r="K232" i="3" s="1"/>
  <c r="L232" i="3" s="1"/>
  <c r="M232" i="3" s="1"/>
  <c r="N232" i="3" s="1"/>
  <c r="J225" i="3"/>
  <c r="K225" i="3" s="1"/>
  <c r="L225" i="3" s="1"/>
  <c r="M225" i="3" s="1"/>
  <c r="N225" i="3" s="1"/>
  <c r="J222" i="3"/>
  <c r="K222" i="3" s="1"/>
  <c r="L222" i="3" s="1"/>
  <c r="M222" i="3" s="1"/>
  <c r="N222" i="3" s="1"/>
  <c r="J219" i="3"/>
  <c r="K219" i="3" s="1"/>
  <c r="L219" i="3" s="1"/>
  <c r="M219" i="3" s="1"/>
  <c r="N219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L204" i="3" s="1"/>
  <c r="M204" i="3" s="1"/>
  <c r="N204" i="3" s="1"/>
  <c r="J202" i="3"/>
  <c r="K202" i="3" s="1"/>
  <c r="L202" i="3" s="1"/>
  <c r="M202" i="3" s="1"/>
  <c r="N202" i="3" s="1"/>
  <c r="K192" i="3"/>
  <c r="L192" i="3" s="1"/>
  <c r="M192" i="3" s="1"/>
  <c r="N192" i="3" s="1"/>
  <c r="J192" i="3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K162" i="3"/>
  <c r="L162" i="3" s="1"/>
  <c r="M162" i="3" s="1"/>
  <c r="N162" i="3" s="1"/>
  <c r="J162" i="3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L84" i="3"/>
  <c r="M84" i="3" s="1"/>
  <c r="N84" i="3" s="1"/>
  <c r="K84" i="3"/>
  <c r="J84" i="3"/>
  <c r="J75" i="3"/>
  <c r="K75" i="3" s="1"/>
  <c r="L75" i="3" s="1"/>
  <c r="M75" i="3" s="1"/>
  <c r="N75" i="3" s="1"/>
  <c r="J72" i="3"/>
  <c r="K72" i="3" s="1"/>
  <c r="L72" i="3" s="1"/>
  <c r="M72" i="3" s="1"/>
  <c r="N72" i="3" s="1"/>
  <c r="J69" i="3"/>
  <c r="K69" i="3" s="1"/>
  <c r="L69" i="3" s="1"/>
  <c r="M69" i="3" s="1"/>
  <c r="N69" i="3" s="1"/>
  <c r="J66" i="3"/>
  <c r="K66" i="3" s="1"/>
  <c r="L66" i="3" s="1"/>
  <c r="M66" i="3" s="1"/>
  <c r="N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J52" i="3"/>
  <c r="K52" i="3" s="1"/>
  <c r="L52" i="3" s="1"/>
  <c r="M52" i="3" s="1"/>
  <c r="N52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C78" i="3"/>
  <c r="D78" i="3"/>
  <c r="E78" i="3"/>
  <c r="E79" i="3" s="1"/>
  <c r="F78" i="3"/>
  <c r="F79" i="3" s="1"/>
  <c r="G78" i="3"/>
  <c r="G79" i="3" s="1"/>
  <c r="H78" i="3"/>
  <c r="H79" i="3" s="1"/>
  <c r="I78" i="3"/>
  <c r="B78" i="3"/>
  <c r="H336" i="3"/>
  <c r="I336" i="3"/>
  <c r="J335" i="3" s="1"/>
  <c r="C335" i="3"/>
  <c r="D335" i="3"/>
  <c r="E335" i="3"/>
  <c r="F335" i="3"/>
  <c r="G335" i="3"/>
  <c r="H335" i="3"/>
  <c r="I335" i="3"/>
  <c r="B335" i="3"/>
  <c r="E318" i="3"/>
  <c r="F318" i="3"/>
  <c r="G318" i="3"/>
  <c r="C317" i="3"/>
  <c r="D317" i="3"/>
  <c r="E317" i="3"/>
  <c r="F317" i="3"/>
  <c r="G317" i="3"/>
  <c r="H317" i="3"/>
  <c r="H318" i="3" s="1"/>
  <c r="I317" i="3"/>
  <c r="B317" i="3"/>
  <c r="H289" i="3"/>
  <c r="I289" i="3"/>
  <c r="C288" i="3"/>
  <c r="D288" i="3"/>
  <c r="E288" i="3"/>
  <c r="F288" i="3"/>
  <c r="G288" i="3"/>
  <c r="H288" i="3"/>
  <c r="I288" i="3"/>
  <c r="B288" i="3"/>
  <c r="E259" i="3"/>
  <c r="F259" i="3"/>
  <c r="G259" i="3"/>
  <c r="C258" i="3"/>
  <c r="D258" i="3"/>
  <c r="E258" i="3"/>
  <c r="F258" i="3"/>
  <c r="G258" i="3"/>
  <c r="H258" i="3"/>
  <c r="H259" i="3" s="1"/>
  <c r="I258" i="3"/>
  <c r="I259" i="3" s="1"/>
  <c r="J258" i="3" s="1"/>
  <c r="J259" i="3" s="1"/>
  <c r="B258" i="3"/>
  <c r="H229" i="3"/>
  <c r="I229" i="3"/>
  <c r="J228" i="3" s="1"/>
  <c r="J229" i="3" s="1"/>
  <c r="C228" i="3"/>
  <c r="D228" i="3"/>
  <c r="E228" i="3"/>
  <c r="F228" i="3"/>
  <c r="G228" i="3"/>
  <c r="H228" i="3"/>
  <c r="I228" i="3"/>
  <c r="B228" i="3"/>
  <c r="E199" i="3"/>
  <c r="F199" i="3"/>
  <c r="G199" i="3"/>
  <c r="C198" i="3"/>
  <c r="D198" i="3"/>
  <c r="E198" i="3"/>
  <c r="F198" i="3"/>
  <c r="G198" i="3"/>
  <c r="H198" i="3"/>
  <c r="H199" i="3" s="1"/>
  <c r="I198" i="3"/>
  <c r="I199" i="3" s="1"/>
  <c r="J198" i="3" s="1"/>
  <c r="J199" i="3" s="1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E169" i="3"/>
  <c r="C168" i="3"/>
  <c r="D168" i="3"/>
  <c r="E168" i="3"/>
  <c r="F168" i="3"/>
  <c r="F169" i="3" s="1"/>
  <c r="G168" i="3"/>
  <c r="G169" i="3" s="1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G139" i="3" s="1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I139" i="3"/>
  <c r="J138" i="3" s="1"/>
  <c r="J139" i="3" s="1"/>
  <c r="E109" i="3"/>
  <c r="C105" i="3"/>
  <c r="D105" i="3"/>
  <c r="E105" i="3"/>
  <c r="F105" i="3"/>
  <c r="G105" i="3"/>
  <c r="I105" i="3"/>
  <c r="J105" i="3" s="1"/>
  <c r="K105" i="3" s="1"/>
  <c r="L105" i="3" s="1"/>
  <c r="M105" i="3" s="1"/>
  <c r="N105" i="3" s="1"/>
  <c r="B105" i="3"/>
  <c r="C108" i="3"/>
  <c r="D108" i="3"/>
  <c r="E108" i="3"/>
  <c r="F108" i="3"/>
  <c r="F109" i="3" s="1"/>
  <c r="G108" i="3"/>
  <c r="G109" i="3" s="1"/>
  <c r="H108" i="3"/>
  <c r="H109" i="3" s="1"/>
  <c r="I108" i="3"/>
  <c r="B108" i="3"/>
  <c r="B75" i="3"/>
  <c r="B48" i="3"/>
  <c r="B17" i="3" s="1"/>
  <c r="C336" i="3"/>
  <c r="B336" i="3"/>
  <c r="B289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J336" i="3" l="1"/>
  <c r="K335" i="3" s="1"/>
  <c r="B199" i="3"/>
  <c r="I79" i="3"/>
  <c r="J78" i="3" s="1"/>
  <c r="G229" i="3"/>
  <c r="G289" i="3"/>
  <c r="G336" i="3"/>
  <c r="B318" i="3"/>
  <c r="I109" i="3"/>
  <c r="J108" i="3" s="1"/>
  <c r="F229" i="3"/>
  <c r="F289" i="3"/>
  <c r="I169" i="3"/>
  <c r="J168" i="3" s="1"/>
  <c r="J169" i="3" s="1"/>
  <c r="E289" i="3"/>
  <c r="E336" i="3"/>
  <c r="B229" i="3"/>
  <c r="H139" i="3"/>
  <c r="H169" i="3"/>
  <c r="F336" i="3"/>
  <c r="E229" i="3"/>
  <c r="I318" i="3"/>
  <c r="J317" i="3" s="1"/>
  <c r="F139" i="3"/>
  <c r="E139" i="3"/>
  <c r="K288" i="3"/>
  <c r="K258" i="3"/>
  <c r="K228" i="3"/>
  <c r="K198" i="3"/>
  <c r="K138" i="3"/>
  <c r="B109" i="3"/>
  <c r="B79" i="3"/>
  <c r="D336" i="3"/>
  <c r="C318" i="3"/>
  <c r="D318" i="3"/>
  <c r="C289" i="3"/>
  <c r="D289" i="3"/>
  <c r="B259" i="3"/>
  <c r="C259" i="3"/>
  <c r="D259" i="3"/>
  <c r="C229" i="3"/>
  <c r="D22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J109" i="3" l="1"/>
  <c r="K108" i="3"/>
  <c r="J318" i="3"/>
  <c r="K317" i="3" s="1"/>
  <c r="K336" i="3"/>
  <c r="L335" i="3"/>
  <c r="L336" i="3" s="1"/>
  <c r="M335" i="3" s="1"/>
  <c r="J79" i="3"/>
  <c r="K78" i="3" s="1"/>
  <c r="K168" i="3"/>
  <c r="K289" i="3"/>
  <c r="L288" i="3"/>
  <c r="K259" i="3"/>
  <c r="L258" i="3"/>
  <c r="K229" i="3"/>
  <c r="L228" i="3"/>
  <c r="K199" i="3"/>
  <c r="L198" i="3"/>
  <c r="K169" i="3"/>
  <c r="L168" i="3"/>
  <c r="K139" i="3"/>
  <c r="L138" i="3"/>
  <c r="K109" i="3"/>
  <c r="L108" i="3" s="1"/>
  <c r="K79" i="3" l="1"/>
  <c r="L78" i="3"/>
  <c r="K318" i="3"/>
  <c r="L317" i="3" s="1"/>
  <c r="M336" i="3"/>
  <c r="N335" i="3" s="1"/>
  <c r="L289" i="3"/>
  <c r="M288" i="3" s="1"/>
  <c r="L259" i="3"/>
  <c r="M258" i="3"/>
  <c r="L229" i="3"/>
  <c r="M228" i="3" s="1"/>
  <c r="L199" i="3"/>
  <c r="M198" i="3" s="1"/>
  <c r="L169" i="3"/>
  <c r="M168" i="3" s="1"/>
  <c r="L139" i="3"/>
  <c r="M138" i="3" s="1"/>
  <c r="L109" i="3"/>
  <c r="M108" i="3" s="1"/>
  <c r="L79" i="3" l="1"/>
  <c r="M78" i="3" s="1"/>
  <c r="L318" i="3"/>
  <c r="M317" i="3" s="1"/>
  <c r="N336" i="3"/>
  <c r="M289" i="3"/>
  <c r="N288" i="3" s="1"/>
  <c r="M259" i="3"/>
  <c r="N258" i="3" s="1"/>
  <c r="M229" i="3"/>
  <c r="N228" i="3" s="1"/>
  <c r="M199" i="3"/>
  <c r="N198" i="3" s="1"/>
  <c r="M169" i="3"/>
  <c r="N168" i="3" s="1"/>
  <c r="M139" i="3"/>
  <c r="N138" i="3" s="1"/>
  <c r="M109" i="3"/>
  <c r="N108" i="3" s="1"/>
  <c r="M79" i="3" l="1"/>
  <c r="N78" i="3" s="1"/>
  <c r="M318" i="3"/>
  <c r="N317" i="3" s="1"/>
  <c r="N289" i="3"/>
  <c r="N259" i="3"/>
  <c r="N229" i="3"/>
  <c r="N199" i="3"/>
  <c r="N169" i="3"/>
  <c r="N139" i="3"/>
  <c r="N109" i="3"/>
  <c r="B18" i="3"/>
  <c r="N318" i="3" l="1"/>
  <c r="N79" i="3"/>
  <c r="I48" i="3"/>
  <c r="H48" i="3"/>
  <c r="H17" i="3" s="1"/>
  <c r="G48" i="3"/>
  <c r="G17" i="3" s="1"/>
  <c r="F48" i="3"/>
  <c r="F17" i="3" s="1"/>
  <c r="F18" i="3" s="1"/>
  <c r="E48" i="3"/>
  <c r="E17" i="3" s="1"/>
  <c r="D48" i="3"/>
  <c r="D17" i="3" s="1"/>
  <c r="C48" i="3"/>
  <c r="C17" i="3" s="1"/>
  <c r="C18" i="3" s="1"/>
  <c r="B49" i="3"/>
  <c r="J24" i="3"/>
  <c r="K25" i="3"/>
  <c r="L25" i="3" s="1"/>
  <c r="M25" i="3" s="1"/>
  <c r="N25" i="3" s="1"/>
  <c r="K26" i="3"/>
  <c r="L26" i="3" s="1"/>
  <c r="M26" i="3" s="1"/>
  <c r="N26" i="3" s="1"/>
  <c r="E18" i="3" l="1"/>
  <c r="H18" i="3"/>
  <c r="D18" i="3"/>
  <c r="G18" i="3"/>
  <c r="J48" i="3"/>
  <c r="I17" i="3"/>
  <c r="N24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8" i="3" l="1"/>
  <c r="J17" i="3" s="1"/>
  <c r="I8" i="3"/>
  <c r="I14" i="3"/>
  <c r="I15" i="3" s="1"/>
  <c r="J14" i="3" s="1"/>
  <c r="G15" i="3"/>
  <c r="I11" i="3"/>
  <c r="I5" i="3" s="1"/>
  <c r="J42" i="3"/>
  <c r="H15" i="3"/>
  <c r="G12" i="3"/>
  <c r="H41" i="3"/>
  <c r="H8" i="3"/>
  <c r="H5" i="3" s="1"/>
  <c r="B15" i="3"/>
  <c r="C15" i="3"/>
  <c r="D15" i="3"/>
  <c r="H12" i="3"/>
  <c r="I41" i="3"/>
  <c r="J41" i="3" s="1"/>
  <c r="K41" i="3" s="1"/>
  <c r="L41" i="3" s="1"/>
  <c r="B12" i="3"/>
  <c r="C12" i="3"/>
  <c r="D12" i="3"/>
  <c r="F41" i="3"/>
  <c r="F8" i="3"/>
  <c r="B41" i="3"/>
  <c r="B8" i="3"/>
  <c r="C41" i="3"/>
  <c r="C8" i="3"/>
  <c r="D41" i="3"/>
  <c r="D8" i="3"/>
  <c r="E41" i="3"/>
  <c r="E8" i="3"/>
  <c r="E12" i="3"/>
  <c r="E15" i="3"/>
  <c r="F12" i="3"/>
  <c r="G41" i="3"/>
  <c r="G8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J38" i="3" s="1"/>
  <c r="I43" i="3"/>
  <c r="I46" i="3"/>
  <c r="J45" i="3" s="1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J18" i="3" l="1"/>
  <c r="K17" i="3" s="1"/>
  <c r="K18" i="3" s="1"/>
  <c r="L17" i="3" s="1"/>
  <c r="L18" i="3" s="1"/>
  <c r="M17" i="3" s="1"/>
  <c r="J35" i="3"/>
  <c r="J27" i="3"/>
  <c r="J31" i="3"/>
  <c r="I12" i="3"/>
  <c r="J11" i="3" s="1"/>
  <c r="B9" i="3"/>
  <c r="B5" i="3"/>
  <c r="D5" i="3"/>
  <c r="D9" i="3"/>
  <c r="I6" i="3"/>
  <c r="G5" i="3"/>
  <c r="H6" i="3" s="1"/>
  <c r="G9" i="3"/>
  <c r="F5" i="3"/>
  <c r="F9" i="3"/>
  <c r="E5" i="3"/>
  <c r="E9" i="3"/>
  <c r="H9" i="3"/>
  <c r="I9" i="3"/>
  <c r="J8" i="3" s="1"/>
  <c r="C9" i="3"/>
  <c r="C5" i="3"/>
  <c r="I36" i="3"/>
  <c r="B180" i="1"/>
  <c r="B181" i="1" s="1"/>
  <c r="I180" i="1"/>
  <c r="I181" i="1" s="1"/>
  <c r="M41" i="3"/>
  <c r="C36" i="3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H21" i="3" s="1"/>
  <c r="G21" i="3"/>
  <c r="F21" i="3"/>
  <c r="E21" i="3"/>
  <c r="D21" i="3"/>
  <c r="C21" i="3"/>
  <c r="B21" i="3"/>
  <c r="I107" i="1"/>
  <c r="I21" i="3" s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M18" i="3" l="1"/>
  <c r="N17" i="3"/>
  <c r="N18" i="3" s="1"/>
  <c r="G3" i="3"/>
  <c r="G10" i="3" s="1"/>
  <c r="G80" i="3"/>
  <c r="G110" i="3"/>
  <c r="G230" i="3"/>
  <c r="G260" i="3"/>
  <c r="G140" i="3"/>
  <c r="G337" i="3"/>
  <c r="G319" i="3"/>
  <c r="G290" i="3"/>
  <c r="G170" i="3"/>
  <c r="G200" i="3"/>
  <c r="I110" i="3"/>
  <c r="I170" i="3"/>
  <c r="I290" i="3"/>
  <c r="I80" i="3"/>
  <c r="I140" i="3"/>
  <c r="I230" i="3"/>
  <c r="I200" i="3"/>
  <c r="I337" i="3"/>
  <c r="I319" i="3"/>
  <c r="I260" i="3"/>
  <c r="D200" i="3"/>
  <c r="D260" i="3"/>
  <c r="D80" i="3"/>
  <c r="D170" i="3"/>
  <c r="D110" i="3"/>
  <c r="D337" i="3"/>
  <c r="D290" i="3"/>
  <c r="D230" i="3"/>
  <c r="D140" i="3"/>
  <c r="D319" i="3"/>
  <c r="F110" i="3"/>
  <c r="F80" i="3"/>
  <c r="F200" i="3"/>
  <c r="F337" i="3"/>
  <c r="F170" i="3"/>
  <c r="F260" i="3"/>
  <c r="F140" i="3"/>
  <c r="F290" i="3"/>
  <c r="F230" i="3"/>
  <c r="F319" i="3"/>
  <c r="H3" i="3"/>
  <c r="H7" i="3" s="1"/>
  <c r="H140" i="3"/>
  <c r="H110" i="3"/>
  <c r="H80" i="3"/>
  <c r="H319" i="3"/>
  <c r="H290" i="3"/>
  <c r="H200" i="3"/>
  <c r="H230" i="3"/>
  <c r="H260" i="3"/>
  <c r="H337" i="3"/>
  <c r="H170" i="3"/>
  <c r="J32" i="3"/>
  <c r="J34" i="3" s="1"/>
  <c r="K31" i="3"/>
  <c r="K32" i="3" s="1"/>
  <c r="B3" i="3"/>
  <c r="B10" i="3" s="1"/>
  <c r="B290" i="3"/>
  <c r="B337" i="3"/>
  <c r="B170" i="3"/>
  <c r="B230" i="3"/>
  <c r="B110" i="3"/>
  <c r="B80" i="3"/>
  <c r="B200" i="3"/>
  <c r="B260" i="3"/>
  <c r="B140" i="3"/>
  <c r="B319" i="3"/>
  <c r="J28" i="3"/>
  <c r="J30" i="3" s="1"/>
  <c r="K27" i="3"/>
  <c r="K28" i="3" s="1"/>
  <c r="C3" i="3"/>
  <c r="C7" i="3" s="1"/>
  <c r="C200" i="3"/>
  <c r="C170" i="3"/>
  <c r="C290" i="3"/>
  <c r="C260" i="3"/>
  <c r="C319" i="3"/>
  <c r="C80" i="3"/>
  <c r="C230" i="3"/>
  <c r="C110" i="3"/>
  <c r="C337" i="3"/>
  <c r="C140" i="3"/>
  <c r="J36" i="3"/>
  <c r="K35" i="3"/>
  <c r="E260" i="3"/>
  <c r="E110" i="3"/>
  <c r="E80" i="3"/>
  <c r="E337" i="3"/>
  <c r="E319" i="3"/>
  <c r="E200" i="3"/>
  <c r="E230" i="3"/>
  <c r="E140" i="3"/>
  <c r="E170" i="3"/>
  <c r="E290" i="3"/>
  <c r="I50" i="3"/>
  <c r="J50" i="3" s="1"/>
  <c r="K50" i="3" s="1"/>
  <c r="I3" i="3"/>
  <c r="D6" i="3"/>
  <c r="C6" i="3"/>
  <c r="C16" i="3"/>
  <c r="E37" i="3"/>
  <c r="E3" i="3"/>
  <c r="G7" i="3"/>
  <c r="G6" i="3"/>
  <c r="B6" i="3"/>
  <c r="F6" i="3"/>
  <c r="B19" i="3"/>
  <c r="B16" i="3"/>
  <c r="D37" i="3"/>
  <c r="D3" i="3"/>
  <c r="D7" i="3" s="1"/>
  <c r="F37" i="3"/>
  <c r="F3" i="3"/>
  <c r="G4" i="3" s="1"/>
  <c r="G16" i="3"/>
  <c r="G19" i="3"/>
  <c r="G13" i="3"/>
  <c r="E6" i="3"/>
  <c r="E7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H37" i="3"/>
  <c r="C37" i="3"/>
  <c r="B22" i="3"/>
  <c r="B44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B37" i="3"/>
  <c r="F50" i="3"/>
  <c r="F47" i="3"/>
  <c r="F40" i="3"/>
  <c r="F22" i="3"/>
  <c r="F44" i="3"/>
  <c r="G37" i="3"/>
  <c r="I22" i="3"/>
  <c r="J21" i="3" s="1"/>
  <c r="I44" i="3"/>
  <c r="I40" i="3"/>
  <c r="I47" i="3"/>
  <c r="J47" i="3" s="1"/>
  <c r="I37" i="3"/>
  <c r="J37" i="3" s="1"/>
  <c r="H128" i="1"/>
  <c r="H135" i="1" s="1"/>
  <c r="H136" i="1" s="1"/>
  <c r="I128" i="1"/>
  <c r="J230" i="3" l="1"/>
  <c r="J200" i="3"/>
  <c r="J260" i="3"/>
  <c r="J140" i="3"/>
  <c r="J337" i="3"/>
  <c r="J290" i="3"/>
  <c r="J80" i="3"/>
  <c r="J170" i="3"/>
  <c r="J110" i="3"/>
  <c r="J319" i="3"/>
  <c r="J22" i="3"/>
  <c r="K21" i="3" s="1"/>
  <c r="K36" i="3"/>
  <c r="L35" i="3" s="1"/>
  <c r="L36" i="3" s="1"/>
  <c r="M35" i="3" s="1"/>
  <c r="M36" i="3" s="1"/>
  <c r="N35" i="3" s="1"/>
  <c r="N36" i="3" s="1"/>
  <c r="L27" i="3"/>
  <c r="K30" i="3"/>
  <c r="B4" i="3"/>
  <c r="B7" i="3"/>
  <c r="H19" i="3"/>
  <c r="C10" i="3"/>
  <c r="J49" i="3"/>
  <c r="K48" i="3" s="1"/>
  <c r="L48" i="3" s="1"/>
  <c r="J3" i="3"/>
  <c r="L31" i="3"/>
  <c r="L32" i="3" s="1"/>
  <c r="K34" i="3"/>
  <c r="H4" i="3"/>
  <c r="H10" i="3"/>
  <c r="C13" i="3"/>
  <c r="C19" i="3"/>
  <c r="C4" i="3"/>
  <c r="H13" i="3"/>
  <c r="H16" i="3"/>
  <c r="B13" i="3"/>
  <c r="F7" i="3"/>
  <c r="J9" i="3"/>
  <c r="K8" i="3" s="1"/>
  <c r="J10" i="3"/>
  <c r="I4" i="3"/>
  <c r="I19" i="3"/>
  <c r="I13" i="3"/>
  <c r="I16" i="3"/>
  <c r="I7" i="3"/>
  <c r="I10" i="3"/>
  <c r="D4" i="3"/>
  <c r="D19" i="3"/>
  <c r="D13" i="3"/>
  <c r="D16" i="3"/>
  <c r="D10" i="3"/>
  <c r="K9" i="3"/>
  <c r="L8" i="3" s="1"/>
  <c r="E4" i="3"/>
  <c r="E19" i="3"/>
  <c r="E16" i="3"/>
  <c r="E13" i="3"/>
  <c r="E10" i="3"/>
  <c r="F13" i="3"/>
  <c r="F4" i="3"/>
  <c r="F19" i="3"/>
  <c r="F16" i="3"/>
  <c r="F10" i="3"/>
  <c r="L50" i="3"/>
  <c r="K49" i="3"/>
  <c r="K47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M31" i="3" l="1"/>
  <c r="M32" i="3" s="1"/>
  <c r="L34" i="3"/>
  <c r="M48" i="3"/>
  <c r="K200" i="3"/>
  <c r="K290" i="3"/>
  <c r="K140" i="3"/>
  <c r="K230" i="3"/>
  <c r="K260" i="3"/>
  <c r="K337" i="3"/>
  <c r="K170" i="3"/>
  <c r="K80" i="3"/>
  <c r="K110" i="3"/>
  <c r="K319" i="3"/>
  <c r="K22" i="3"/>
  <c r="L21" i="3" s="1"/>
  <c r="J4" i="3"/>
  <c r="K3" i="3" s="1"/>
  <c r="J19" i="3"/>
  <c r="L28" i="3"/>
  <c r="L30" i="3" s="1"/>
  <c r="M27" i="3"/>
  <c r="J46" i="3"/>
  <c r="K45" i="3" s="1"/>
  <c r="H59" i="1"/>
  <c r="H60" i="1" s="1"/>
  <c r="I10" i="1"/>
  <c r="I151" i="1" s="1"/>
  <c r="L47" i="3"/>
  <c r="L49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K19" i="3" l="1"/>
  <c r="K4" i="3"/>
  <c r="L3" i="3" s="1"/>
  <c r="K10" i="3"/>
  <c r="N31" i="3"/>
  <c r="N32" i="3" s="1"/>
  <c r="N34" i="3" s="1"/>
  <c r="M34" i="3"/>
  <c r="M28" i="3"/>
  <c r="M30" i="3" s="1"/>
  <c r="N27" i="3"/>
  <c r="N28" i="3" s="1"/>
  <c r="N30" i="3" s="1"/>
  <c r="L290" i="3"/>
  <c r="L140" i="3"/>
  <c r="L260" i="3"/>
  <c r="L230" i="3"/>
  <c r="L200" i="3"/>
  <c r="L110" i="3"/>
  <c r="L170" i="3"/>
  <c r="L337" i="3"/>
  <c r="L80" i="3"/>
  <c r="L319" i="3"/>
  <c r="L22" i="3"/>
  <c r="M21" i="3" s="1"/>
  <c r="J44" i="3"/>
  <c r="L10" i="3"/>
  <c r="L9" i="3"/>
  <c r="M8" i="3" s="1"/>
  <c r="J15" i="3"/>
  <c r="K14" i="3" s="1"/>
  <c r="J16" i="3"/>
  <c r="K46" i="3"/>
  <c r="L45" i="3" s="1"/>
  <c r="I12" i="1"/>
  <c r="I20" i="1" s="1"/>
  <c r="J43" i="3"/>
  <c r="K42" i="3" s="1"/>
  <c r="M49" i="3"/>
  <c r="N48" i="3" s="1"/>
  <c r="N50" i="3"/>
  <c r="M47" i="3"/>
  <c r="M37" i="3"/>
  <c r="I64" i="1"/>
  <c r="I76" i="1" s="1"/>
  <c r="I94" i="1" s="1"/>
  <c r="G20" i="1"/>
  <c r="G151" i="1"/>
  <c r="I95" i="1"/>
  <c r="H97" i="1"/>
  <c r="M337" i="3" l="1"/>
  <c r="M230" i="3"/>
  <c r="M200" i="3"/>
  <c r="M170" i="3"/>
  <c r="M260" i="3"/>
  <c r="M140" i="3"/>
  <c r="M290" i="3"/>
  <c r="M110" i="3"/>
  <c r="M80" i="3"/>
  <c r="M319" i="3"/>
  <c r="M22" i="3"/>
  <c r="N21" i="3" s="1"/>
  <c r="L19" i="3"/>
  <c r="L4" i="3"/>
  <c r="M3" i="3" s="1"/>
  <c r="L46" i="3"/>
  <c r="M45" i="3" s="1"/>
  <c r="M10" i="3"/>
  <c r="M9" i="3"/>
  <c r="N8" i="3" s="1"/>
  <c r="K15" i="3"/>
  <c r="L14" i="3" s="1"/>
  <c r="K16" i="3"/>
  <c r="J13" i="3"/>
  <c r="J12" i="3"/>
  <c r="K11" i="3" s="1"/>
  <c r="K13" i="3" s="1"/>
  <c r="J5" i="3"/>
  <c r="I96" i="1"/>
  <c r="I97" i="1" s="1"/>
  <c r="N47" i="3"/>
  <c r="K43" i="3"/>
  <c r="L42" i="3" s="1"/>
  <c r="K44" i="3"/>
  <c r="N49" i="3"/>
  <c r="N37" i="3"/>
  <c r="H1" i="1"/>
  <c r="G1" i="1" s="1"/>
  <c r="F1" i="1" s="1"/>
  <c r="E1" i="1" s="1"/>
  <c r="D1" i="1" s="1"/>
  <c r="C1" i="1" s="1"/>
  <c r="B1" i="1" s="1"/>
  <c r="N337" i="3" l="1"/>
  <c r="N170" i="3"/>
  <c r="N260" i="3"/>
  <c r="N230" i="3"/>
  <c r="N140" i="3"/>
  <c r="N290" i="3"/>
  <c r="N110" i="3"/>
  <c r="N200" i="3"/>
  <c r="N319" i="3"/>
  <c r="N80" i="3"/>
  <c r="N22" i="3"/>
  <c r="M19" i="3"/>
  <c r="M4" i="3"/>
  <c r="N3" i="3" s="1"/>
  <c r="K5" i="3"/>
  <c r="K12" i="3"/>
  <c r="L11" i="3" s="1"/>
  <c r="L5" i="3" s="1"/>
  <c r="N10" i="3"/>
  <c r="N9" i="3"/>
  <c r="K7" i="3"/>
  <c r="K6" i="3"/>
  <c r="J7" i="3"/>
  <c r="J6" i="3"/>
  <c r="L16" i="3"/>
  <c r="L15" i="3"/>
  <c r="M14" i="3" s="1"/>
  <c r="M46" i="3"/>
  <c r="N45" i="3" s="1"/>
  <c r="L44" i="3"/>
  <c r="L43" i="3"/>
  <c r="M42" i="3" s="1"/>
  <c r="N19" i="3" l="1"/>
  <c r="N4" i="3"/>
  <c r="L13" i="3"/>
  <c r="L12" i="3"/>
  <c r="M11" i="3" s="1"/>
  <c r="M44" i="3"/>
  <c r="L6" i="3"/>
  <c r="L7" i="3"/>
  <c r="M15" i="3"/>
  <c r="N14" i="3" s="1"/>
  <c r="M16" i="3"/>
  <c r="N46" i="3"/>
  <c r="M43" i="3"/>
  <c r="N42" i="3" s="1"/>
  <c r="J39" i="3"/>
  <c r="K38" i="3" s="1"/>
  <c r="J40" i="3"/>
  <c r="K39" i="3" l="1"/>
  <c r="L38" i="3" s="1"/>
  <c r="K40" i="3"/>
  <c r="N44" i="3"/>
  <c r="N43" i="3"/>
  <c r="M12" i="3"/>
  <c r="N11" i="3" s="1"/>
  <c r="N12" i="3" s="1"/>
  <c r="M13" i="3"/>
  <c r="M5" i="3"/>
  <c r="N15" i="3"/>
  <c r="N16" i="3"/>
  <c r="L39" i="3" l="1"/>
  <c r="M38" i="3" s="1"/>
  <c r="L40" i="3"/>
  <c r="N5" i="3"/>
  <c r="N13" i="3"/>
  <c r="N6" i="3"/>
  <c r="N7" i="3"/>
  <c r="M7" i="3"/>
  <c r="M6" i="3"/>
  <c r="M40" i="3" l="1"/>
  <c r="M39" i="3"/>
  <c r="N38" i="3" s="1"/>
  <c r="N40" i="3" l="1"/>
  <c r="N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<sst xmlns="http://schemas.openxmlformats.org/spreadsheetml/2006/main" count="1104" uniqueCount="178">
  <si>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</si>
  <si>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</si>
  <si>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</si>
  <si>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</si>
  <si>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</si>
  <si>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</si>
  <si>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</si>
  <si>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</si>
  <si>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</si>
  <si>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</si>
  <si>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</si>
  <si>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</si>
  <si>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</si>
  <si>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</si>
  <si>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</si>
  <si>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</si>
  <si>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</si>
  <si>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</si>
  <si>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</si>
  <si>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</si>
  <si>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</si>
  <si>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</si>
  <si>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</si>
  <si>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</si>
  <si>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</si>
  <si>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</si>
  <si>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</si>
  <si>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</si>
  <si>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</si>
  <si>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</si>
  <si>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</si>
  <si>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</si>
  <si>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</si>
  <si>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</si>
  <si>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</si>
  <si>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</si>
  <si>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</si>
  <si>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</si>
  <si>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</si>
  <si>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</si>
  <si>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</si>
  <si>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</si>
  <si>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</si>
  <si>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</si>
  <si>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</si>
  <si>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</si>
  <si>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</si>
  <si>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</si>
  <si>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</si>
  <si>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</si>
  <si>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</si>
  <si>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</si>
  <si>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</si>
  <si>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</si>
  <si>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</si>
  <si>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</si>
  <si>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</si>
  <si>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</si>
  <si>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</si>
  <si>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</si>
  <si>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</si>
  <si>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</si>
  <si>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</si>
  <si>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</si>
  <si>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</si>
  <si>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</si>
  <si>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</si>
  <si>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</si>
  <si>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</si>
  <si>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</si>
  <si>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</si>
  <si>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</si>
  <si>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</si>
  <si>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</si>
  <si>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</si>
  <si>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</si>
  <si>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</si>
  <si>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</si>
  <si>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</si>
  <si>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</si>
  <si>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</si>
  <si>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</si>
  <si>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</si>
  <si>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</si>
  <si>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</si>
  <si>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</si>
  <si>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</si>
  <si>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</si>
  <si>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</si>
  <si>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</si>
  <si>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</si>
  <si>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</si>
  <si>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</si>
  <si>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</si>
  <si>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</si>
  <si>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</si>
  <si>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</si>
  <si>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</si>
  <si>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</si>
  <si>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</si>
  <si>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</si>
  <si>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</si>
  <si>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</si>
  <si>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</si>
  <si>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</si>
  <si>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</si>
  <si>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</si>
  <si>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</si>
  <si>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</si>
  <si>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</si>
  <si>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</si>
  <si>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</si>
  <si>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</si>
  <si>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</si>
  <si>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</si>
  <si>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</si>
  <si>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</si>
  <si>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</si>
  <si>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</si>
  <si>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</si>
  <si>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</si>
  <si>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</si>
  <si>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</si>
  <si>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</si>
  <si>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</si>
  <si>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</si>
  <si>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</si>
  <si>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</si>
  <si>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</si>
  <si>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</si>
  <si>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</si>
  <si>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</si>
  <si>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</si>
  <si>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</si>
  <si>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</si>
  <si>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</si>
  <si>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</si>
  <si>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</si>
  <si>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</si>
  <si>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</si>
  <si>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</si>
  <si>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</si>
  <si>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</si>
  <si>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</si>
  <si>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</si>
  <si>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</si>
  <si>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</si>
  <si>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</si>
  <si>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</si>
  <si>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</si>
  <si>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</si>
  <si>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</si>
  <si>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</si>
  <si>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</si>
  <si>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</si>
  <si>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</si>
  <si>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</si>
  <si>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</si>
  <si>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</si>
  <si>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</si>
  <si>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</si>
  <si>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</si>
  <si>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</si>
  <si>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</si>
  <si>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</si>
  <si>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</si>
  <si>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</si>
  <si>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</si>
  <si>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</si>
  <si>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</si>
  <si>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</si>
  <si>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forecasted as revenue * margin</t>
  </si>
  <si>
    <t>Should be forecasted as %time PPE * PPE value below</t>
  </si>
  <si>
    <t>Should be forecasts as % revenue * revenue</t>
  </si>
  <si>
    <t>Opening Balance + Capex - D&amp;A</t>
  </si>
  <si>
    <t>Should be the addition of below segments</t>
  </si>
  <si>
    <t>Should be the addition of Apparel, Footwear and Equipment</t>
  </si>
  <si>
    <t>Follow the same instructions for all the other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</si>
</sst>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5" fillId="0" borderId="0" xfId="0" applyFont="1" applyAlignment="1">
      <alignment horizontal="left" indent="1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1" fontId="0" fillId="0" borderId="0" xfId="0" applyNumberFormat="1"/>
    <xf numFmtId="0" fontId="6" fillId="2" borderId="0" xfId="0" applyFont="1" applyFill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53288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1" activePane="bottomLeft" state="frozen"/>
      <selection pane="bottomLeft" activeCell="A202" sqref="A20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3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3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3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153</v>
      </c>
    </row>
    <row r="118" spans="1:14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3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3">
      <c r="A123" s="11"/>
      <c r="B123">
        <v>3898</v>
      </c>
      <c r="C123">
        <v>3701</v>
      </c>
    </row>
    <row r="124" spans="1:14" x14ac:dyDescent="0.3">
      <c r="A124" s="11"/>
      <c r="B124">
        <v>755</v>
      </c>
      <c r="C124">
        <v>869</v>
      </c>
    </row>
    <row r="125" spans="1:14" x14ac:dyDescent="0.3">
      <c r="A125" s="11"/>
      <c r="B125">
        <v>1421</v>
      </c>
      <c r="C125">
        <v>1431</v>
      </c>
    </row>
    <row r="126" spans="1:14" x14ac:dyDescent="0.3">
      <c r="A126" s="11"/>
      <c r="B126">
        <v>5705</v>
      </c>
      <c r="C126">
        <v>5884</v>
      </c>
    </row>
    <row r="127" spans="1:14" ht="16.05" customHeight="1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3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.05" customHeight="1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154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3">
      <c r="A142" s="2" t="s">
        <v>155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3">
      <c r="A143" s="2" t="s">
        <v>156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3">
      <c r="A144" s="2" t="s">
        <v>157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3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158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3">
      <c r="A158" s="2" t="s">
        <v>159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156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160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3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3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3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3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5" thickBot="1" x14ac:dyDescent="0.3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5" thickTop="1" x14ac:dyDescent="0.3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3">
      <c r="A167" s="1" t="s">
        <v>122</v>
      </c>
    </row>
    <row r="168" spans="1:9" x14ac:dyDescent="0.3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3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3">
      <c r="A170" s="50" t="s">
        <v>154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3">
      <c r="A171" s="50" t="s">
        <v>161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3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3">
      <c r="A173" s="50" t="s">
        <v>162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3">
      <c r="A174" s="50" t="s">
        <v>160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3">
      <c r="A175" s="50" t="s">
        <v>118</v>
      </c>
      <c r="B175" s="52" t="s">
        <v>163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3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3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3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3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5" thickBot="1" x14ac:dyDescent="0.3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5" thickTop="1" x14ac:dyDescent="0.3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3">
      <c r="A182" s="1" t="s">
        <v>124</v>
      </c>
    </row>
    <row r="183" spans="1:9" x14ac:dyDescent="0.3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3">
      <c r="A184" s="2" t="s">
        <v>158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3">
      <c r="A185" s="2" t="s">
        <v>164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3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3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3">
      <c r="A188" s="2" t="s">
        <v>162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3">
      <c r="A189" s="2" t="s">
        <v>160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3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3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3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3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3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5" thickBot="1" x14ac:dyDescent="0.3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5" thickTop="1" x14ac:dyDescent="0.3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3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3">
      <c r="A198" s="28" t="s">
        <v>127</v>
      </c>
    </row>
    <row r="199" spans="1:9" x14ac:dyDescent="0.3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3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3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3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3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3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3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3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3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3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3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3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3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3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3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3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3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3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3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3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3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3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3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3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5" thickBot="1" x14ac:dyDescent="0.3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7"/>
  <sheetViews>
    <sheetView tabSelected="1" topLeftCell="B1" workbookViewId="0">
      <selection activeCell="O20" sqref="O20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5" width="29.4414062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5" t="s">
        <v>170</v>
      </c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</row>
    <row r="3" spans="1:16" x14ac:dyDescent="0.3">
      <c r="A3" s="41" t="s">
        <v>139</v>
      </c>
      <c r="B3" s="3">
        <f t="shared" ref="B3:I3" si="2">B21+B52+B82+B112+B142+B172+B202+B232+B262+B292+B321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I3*(1+'Segmental forecast'!I4)</f>
        <v>48987.922672773813</v>
      </c>
      <c r="K3" s="3">
        <f>J3*(1+'Segmental forecast'!J4)</f>
        <v>51376.933585820305</v>
      </c>
      <c r="L3" s="3">
        <f>K3*(1+'Segmental forecast'!K4)</f>
        <v>53882.450217649348</v>
      </c>
      <c r="M3" s="3">
        <f>L3*(1+'Segmental forecast'!L4)</f>
        <v>56510.154242812903</v>
      </c>
      <c r="N3" s="3">
        <f>M3*(1+'Segmental forecast'!M4)</f>
        <v>59266.004416044518</v>
      </c>
      <c r="O3" t="s">
        <v>175</v>
      </c>
      <c r="P3" t="s">
        <v>144</v>
      </c>
    </row>
    <row r="4" spans="1:16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>+IFERROR(J3/I3-1,"nm")</f>
        <v>4.8767344739323759E-2</v>
      </c>
      <c r="K4" s="47">
        <f t="shared" ref="K4:N4" si="4">+IFERROR(K3/J3-1,"nm")</f>
        <v>4.8767344739323759E-2</v>
      </c>
      <c r="L4" s="47">
        <f t="shared" si="4"/>
        <v>4.8767344739323759E-2</v>
      </c>
      <c r="M4" s="47">
        <f t="shared" si="4"/>
        <v>4.8767344739323759E-2</v>
      </c>
      <c r="N4" s="47">
        <f t="shared" si="4"/>
        <v>4.8767344739323759E-2</v>
      </c>
    </row>
    <row r="5" spans="1:16" x14ac:dyDescent="0.3">
      <c r="A5" s="41" t="s">
        <v>130</v>
      </c>
      <c r="B5">
        <f>B8+B11</f>
        <v>4839</v>
      </c>
      <c r="C5">
        <f t="shared" ref="C5:N5" si="5">C8+C11</f>
        <v>5291</v>
      </c>
      <c r="D5">
        <f t="shared" si="5"/>
        <v>5651</v>
      </c>
      <c r="E5">
        <f t="shared" si="5"/>
        <v>5126</v>
      </c>
      <c r="F5">
        <f t="shared" si="5"/>
        <v>5555</v>
      </c>
      <c r="G5">
        <f t="shared" si="5"/>
        <v>3697</v>
      </c>
      <c r="H5">
        <f t="shared" si="5"/>
        <v>7667</v>
      </c>
      <c r="I5">
        <f t="shared" si="5"/>
        <v>7573</v>
      </c>
      <c r="J5" s="54">
        <f t="shared" si="5"/>
        <v>7480.6282570254361</v>
      </c>
      <c r="K5" s="54">
        <f t="shared" si="5"/>
        <v>7389.8429370953654</v>
      </c>
      <c r="L5" s="54">
        <f t="shared" si="5"/>
        <v>7300.6035573959971</v>
      </c>
      <c r="M5" s="54">
        <f t="shared" si="5"/>
        <v>7212.8709388626257</v>
      </c>
      <c r="N5" s="54">
        <f t="shared" si="5"/>
        <v>7126.6071604667341</v>
      </c>
      <c r="P5" t="s">
        <v>145</v>
      </c>
    </row>
    <row r="6" spans="1:16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-1.2197509966270115E-2</v>
      </c>
      <c r="K6" s="47">
        <f t="shared" si="7"/>
        <v>-1.2136055530470924E-2</v>
      </c>
      <c r="L6" s="47">
        <f t="shared" si="7"/>
        <v>-1.2075950796113233E-2</v>
      </c>
      <c r="M6" s="47">
        <f t="shared" si="7"/>
        <v>-1.2017173353358168E-2</v>
      </c>
      <c r="N6" s="47">
        <f t="shared" si="7"/>
        <v>-1.1959700808052198E-2</v>
      </c>
    </row>
    <row r="7" spans="1:16" x14ac:dyDescent="0.3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0.15270352055942496</v>
      </c>
      <c r="K7" s="47">
        <f t="shared" si="9"/>
        <v>0.14383581154666095</v>
      </c>
      <c r="L7" s="47">
        <f t="shared" si="9"/>
        <v>0.13549130612855212</v>
      </c>
      <c r="M7" s="47">
        <f t="shared" si="9"/>
        <v>0.12763849321434079</v>
      </c>
      <c r="N7" s="47">
        <f t="shared" si="9"/>
        <v>0.12024780868368133</v>
      </c>
    </row>
    <row r="8" spans="1:16" x14ac:dyDescent="0.3">
      <c r="A8" s="41" t="s">
        <v>132</v>
      </c>
      <c r="B8" s="51">
        <f t="shared" ref="B8:I8" si="10">B38+B69+B99+B129+B159+B189+B219+B249+B279+B308+B326</f>
        <v>606</v>
      </c>
      <c r="C8" s="51">
        <f t="shared" si="10"/>
        <v>649</v>
      </c>
      <c r="D8" s="51">
        <f t="shared" si="10"/>
        <v>706</v>
      </c>
      <c r="E8" s="51">
        <f t="shared" si="10"/>
        <v>747</v>
      </c>
      <c r="F8" s="51">
        <f t="shared" si="10"/>
        <v>705</v>
      </c>
      <c r="G8" s="51">
        <f t="shared" si="10"/>
        <v>721</v>
      </c>
      <c r="H8" s="51">
        <f t="shared" si="10"/>
        <v>744</v>
      </c>
      <c r="I8" s="51">
        <f t="shared" si="10"/>
        <v>717</v>
      </c>
      <c r="J8" s="51">
        <f>I8*(1+I9)</f>
        <v>690.97983870967744</v>
      </c>
      <c r="K8" s="51">
        <f t="shared" ref="K8:N8" si="11">J8*(1+J9)</f>
        <v>665.90395746618105</v>
      </c>
      <c r="L8" s="51">
        <f t="shared" si="11"/>
        <v>641.73808804200507</v>
      </c>
      <c r="M8" s="51">
        <f t="shared" si="11"/>
        <v>618.4492058146742</v>
      </c>
      <c r="N8" s="51">
        <f t="shared" si="11"/>
        <v>596.00548463591576</v>
      </c>
      <c r="O8" t="s">
        <v>175</v>
      </c>
      <c r="P8" t="s">
        <v>146</v>
      </c>
    </row>
    <row r="9" spans="1:16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-3.6290322580645129E-2</v>
      </c>
      <c r="K9" s="47">
        <f t="shared" si="13"/>
        <v>-3.629032258064524E-2</v>
      </c>
      <c r="L9" s="47">
        <f t="shared" si="13"/>
        <v>-3.629032258064524E-2</v>
      </c>
      <c r="M9" s="47">
        <f t="shared" si="13"/>
        <v>-3.629032258064524E-2</v>
      </c>
      <c r="N9" s="47">
        <f t="shared" si="13"/>
        <v>-3.6290322580645351E-2</v>
      </c>
    </row>
    <row r="10" spans="1:16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1.410510593244048E-2</v>
      </c>
      <c r="K10" s="47">
        <f t="shared" si="15"/>
        <v>1.2961146393718721E-2</v>
      </c>
      <c r="L10" s="47">
        <f t="shared" si="15"/>
        <v>1.1909964848476805E-2</v>
      </c>
      <c r="M10" s="47">
        <f t="shared" si="15"/>
        <v>1.0944036768282756E-2</v>
      </c>
      <c r="N10" s="47">
        <f t="shared" si="15"/>
        <v>1.0056447882870351E-2</v>
      </c>
    </row>
    <row r="11" spans="1:16" x14ac:dyDescent="0.3">
      <c r="A11" s="41" t="s">
        <v>134</v>
      </c>
      <c r="B11" s="51">
        <f t="shared" ref="B11:I11" si="16">B42+B72+B102+B132+B162+B192+B222+B252+B282+B311+B329</f>
        <v>4233</v>
      </c>
      <c r="C11" s="51">
        <f t="shared" si="16"/>
        <v>4642</v>
      </c>
      <c r="D11" s="51">
        <f t="shared" si="16"/>
        <v>4945</v>
      </c>
      <c r="E11" s="51">
        <f t="shared" si="16"/>
        <v>4379</v>
      </c>
      <c r="F11" s="51">
        <f t="shared" si="16"/>
        <v>4850</v>
      </c>
      <c r="G11" s="51">
        <f t="shared" si="16"/>
        <v>2976</v>
      </c>
      <c r="H11" s="51">
        <f t="shared" si="16"/>
        <v>6923</v>
      </c>
      <c r="I11" s="51">
        <f t="shared" si="16"/>
        <v>6856</v>
      </c>
      <c r="J11" s="51">
        <f>I11*(1+I12)</f>
        <v>6789.648418315759</v>
      </c>
      <c r="K11" s="51">
        <f t="shared" ref="K11:N11" si="17">J11*(1+J12)</f>
        <v>6723.9389796291844</v>
      </c>
      <c r="L11" s="51">
        <f t="shared" si="17"/>
        <v>6658.865469353992</v>
      </c>
      <c r="M11" s="51">
        <f t="shared" si="17"/>
        <v>6594.4217330479514</v>
      </c>
      <c r="N11" s="51">
        <f t="shared" si="17"/>
        <v>6530.6016758308178</v>
      </c>
      <c r="O11" t="s">
        <v>175</v>
      </c>
      <c r="P11" t="s">
        <v>147</v>
      </c>
    </row>
    <row r="12" spans="1:16" x14ac:dyDescent="0.3">
      <c r="A12" s="42" t="s">
        <v>129</v>
      </c>
      <c r="B12" s="47" t="str">
        <f t="shared" ref="B12:H12" si="18">+IFERROR(B11/A11-1,"nm")</f>
        <v>nm</v>
      </c>
      <c r="C12" s="47">
        <f t="shared" si="18"/>
        <v>9.6621781242617555E-2</v>
      </c>
      <c r="D12" s="47">
        <f t="shared" si="18"/>
        <v>6.5273588970271357E-2</v>
      </c>
      <c r="E12" s="47">
        <f t="shared" si="18"/>
        <v>-0.11445904954499497</v>
      </c>
      <c r="F12" s="47">
        <f t="shared" si="18"/>
        <v>0.10755880337976698</v>
      </c>
      <c r="G12" s="47">
        <f t="shared" si="18"/>
        <v>-0.38639175257731961</v>
      </c>
      <c r="H12" s="47">
        <f t="shared" si="18"/>
        <v>1.32627688172043</v>
      </c>
      <c r="I12" s="47">
        <f>+IFERROR(I11/H11-1,"nm")</f>
        <v>-9.67788530983682E-3</v>
      </c>
      <c r="J12" s="47">
        <f t="shared" ref="J12:N12" si="19">+IFERROR(J11/I11-1,"nm")</f>
        <v>-9.67788530983682E-3</v>
      </c>
      <c r="K12" s="47">
        <f t="shared" si="19"/>
        <v>-9.67788530983682E-3</v>
      </c>
      <c r="L12" s="47">
        <f t="shared" si="19"/>
        <v>-9.67788530983682E-3</v>
      </c>
      <c r="M12" s="47">
        <f t="shared" si="19"/>
        <v>-9.67788530983682E-3</v>
      </c>
      <c r="N12" s="47">
        <f t="shared" si="19"/>
        <v>-9.67788530983682E-3</v>
      </c>
    </row>
    <row r="13" spans="1:16" x14ac:dyDescent="0.3">
      <c r="A13" s="42" t="s">
        <v>131</v>
      </c>
      <c r="B13" s="47">
        <f>+IFERROR(B11/B$3,"nm")</f>
        <v>0.13832881278389594</v>
      </c>
      <c r="C13" s="47">
        <f t="shared" ref="C13:I13" si="20">+IFERROR(C11/C$3,"nm")</f>
        <v>0.14337781072399308</v>
      </c>
      <c r="D13" s="47">
        <f t="shared" si="20"/>
        <v>0.14395924308588065</v>
      </c>
      <c r="E13" s="47">
        <f t="shared" si="20"/>
        <v>0.12031211363573921</v>
      </c>
      <c r="F13" s="47">
        <f t="shared" si="20"/>
        <v>0.12398701331901731</v>
      </c>
      <c r="G13" s="47">
        <f t="shared" si="20"/>
        <v>7.9565810229126011E-2</v>
      </c>
      <c r="H13" s="47">
        <f t="shared" si="20"/>
        <v>0.1554402981723472</v>
      </c>
      <c r="I13" s="47">
        <f t="shared" si="20"/>
        <v>0.14677799186469706</v>
      </c>
      <c r="J13" s="47">
        <f t="shared" ref="J13:N13" si="21">+IFERROR(J11/J$3,"nm")</f>
        <v>0.1385984146269845</v>
      </c>
      <c r="K13" s="47">
        <f t="shared" si="21"/>
        <v>0.13087466515294224</v>
      </c>
      <c r="L13" s="47">
        <f t="shared" si="21"/>
        <v>0.12358134128007531</v>
      </c>
      <c r="M13" s="47">
        <f t="shared" si="21"/>
        <v>0.11669445644605803</v>
      </c>
      <c r="N13" s="47">
        <f t="shared" si="21"/>
        <v>0.11019136080081098</v>
      </c>
    </row>
    <row r="14" spans="1:16" x14ac:dyDescent="0.3">
      <c r="A14" s="41" t="s">
        <v>135</v>
      </c>
      <c r="B14" s="51">
        <f t="shared" ref="B14:I14" si="22">B45+B75+B105+B135+B165+B195+B225+B255+B285+B314+B332</f>
        <v>963</v>
      </c>
      <c r="C14" s="51">
        <f t="shared" si="22"/>
        <v>1143</v>
      </c>
      <c r="D14" s="51">
        <f t="shared" si="22"/>
        <v>1105</v>
      </c>
      <c r="E14" s="51">
        <f t="shared" si="22"/>
        <v>1028</v>
      </c>
      <c r="F14" s="51">
        <f t="shared" si="22"/>
        <v>1119</v>
      </c>
      <c r="G14" s="51">
        <f t="shared" si="22"/>
        <v>1086</v>
      </c>
      <c r="H14" s="51">
        <f t="shared" si="22"/>
        <v>789</v>
      </c>
      <c r="I14" s="51">
        <f t="shared" si="22"/>
        <v>836</v>
      </c>
      <c r="J14" s="51">
        <f>I14*(1+I15)</f>
        <v>885.79974651457542</v>
      </c>
      <c r="K14" s="51">
        <f t="shared" ref="K14:N14" si="23">J14*(1+J15)</f>
        <v>938.566017853213</v>
      </c>
      <c r="L14" s="51">
        <f t="shared" si="23"/>
        <v>994.47552715498875</v>
      </c>
      <c r="M14" s="51">
        <f t="shared" si="23"/>
        <v>1053.7155141971743</v>
      </c>
      <c r="N14" s="51">
        <f t="shared" si="23"/>
        <v>1116.4843724573357</v>
      </c>
      <c r="O14" t="s">
        <v>175</v>
      </c>
      <c r="P14" t="s">
        <v>148</v>
      </c>
    </row>
    <row r="15" spans="1:16" x14ac:dyDescent="0.3">
      <c r="A15" s="42" t="s">
        <v>129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-0.27348066298342544</v>
      </c>
      <c r="I15" s="47">
        <f>+IFERROR(I14/H14-1,"nm")</f>
        <v>5.9569074778200282E-2</v>
      </c>
      <c r="J15" s="47">
        <f t="shared" ref="J15:N15" si="25">+IFERROR(J14/I14-1,"nm")</f>
        <v>5.9569074778200282E-2</v>
      </c>
      <c r="K15" s="47">
        <f t="shared" si="25"/>
        <v>5.9569074778200282E-2</v>
      </c>
      <c r="L15" s="47">
        <f t="shared" si="25"/>
        <v>5.9569074778200282E-2</v>
      </c>
      <c r="M15" s="47">
        <f t="shared" si="25"/>
        <v>5.9569074778200282E-2</v>
      </c>
      <c r="N15" s="47">
        <f t="shared" si="25"/>
        <v>5.9569074778200282E-2</v>
      </c>
    </row>
    <row r="16" spans="1:16" x14ac:dyDescent="0.3">
      <c r="A16" s="42" t="s">
        <v>133</v>
      </c>
      <c r="B16" s="47">
        <f>+IFERROR(B14/B$3,"nm")</f>
        <v>3.146955981830659E-2</v>
      </c>
      <c r="C16" s="47">
        <f t="shared" ref="C16:I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1.7715209484036105E-2</v>
      </c>
      <c r="I16" s="47">
        <f t="shared" si="26"/>
        <v>1.7897666452579748E-2</v>
      </c>
      <c r="J16" s="47">
        <f t="shared" ref="J16:N16" si="27">+IFERROR(J14/J$3,"nm")</f>
        <v>1.8082002628106528E-2</v>
      </c>
      <c r="K16" s="47">
        <f t="shared" si="27"/>
        <v>1.8268237365420558E-2</v>
      </c>
      <c r="L16" s="47">
        <f t="shared" si="27"/>
        <v>1.8456390218669853E-2</v>
      </c>
      <c r="M16" s="47">
        <f t="shared" si="27"/>
        <v>1.8646480943399449E-2</v>
      </c>
      <c r="N16" s="47">
        <f t="shared" si="27"/>
        <v>1.8838529498625699E-2</v>
      </c>
    </row>
    <row r="17" spans="1:16" x14ac:dyDescent="0.3">
      <c r="A17" s="9" t="s">
        <v>143</v>
      </c>
      <c r="B17" s="51">
        <f>B48+B78+B108+B138+B168+B198+B228+B258+B288+B317+B335</f>
        <v>3011</v>
      </c>
      <c r="C17" s="51">
        <f t="shared" ref="C17:I17" si="28">C48+C78+C108+C138+C168+C198+C228+C258+C288+C317+C335</f>
        <v>3520</v>
      </c>
      <c r="D17" s="51">
        <f t="shared" si="28"/>
        <v>3989</v>
      </c>
      <c r="E17" s="51">
        <f t="shared" si="28"/>
        <v>4454</v>
      </c>
      <c r="F17" s="51">
        <f t="shared" si="28"/>
        <v>4744</v>
      </c>
      <c r="G17" s="51">
        <f t="shared" si="28"/>
        <v>4866</v>
      </c>
      <c r="H17" s="51">
        <f t="shared" si="28"/>
        <v>4904</v>
      </c>
      <c r="I17" s="51">
        <f t="shared" si="28"/>
        <v>4791</v>
      </c>
      <c r="J17" s="51">
        <f>I17*(1+I18)</f>
        <v>4680.6037928221858</v>
      </c>
      <c r="K17" s="51">
        <f t="shared" ref="K17:N17" si="29">J17*(1+J18)</f>
        <v>4572.7513807934529</v>
      </c>
      <c r="L17" s="51">
        <f t="shared" si="29"/>
        <v>4467.3841487319396</v>
      </c>
      <c r="M17" s="51">
        <f t="shared" si="29"/>
        <v>4364.4448320910933</v>
      </c>
      <c r="N17" s="51">
        <f t="shared" si="29"/>
        <v>4263.8774858377701</v>
      </c>
      <c r="O17" t="s">
        <v>175</v>
      </c>
      <c r="P17" t="s">
        <v>149</v>
      </c>
    </row>
    <row r="18" spans="1:16" x14ac:dyDescent="0.3">
      <c r="A18" s="42" t="s">
        <v>129</v>
      </c>
      <c r="B18" s="47" t="str">
        <f t="shared" ref="B18:H18" si="30">+IFERROR(B17/A17-1,"nm")</f>
        <v>nm</v>
      </c>
      <c r="C18" s="47">
        <f t="shared" si="30"/>
        <v>0.16904682829624718</v>
      </c>
      <c r="D18" s="47">
        <f t="shared" si="30"/>
        <v>0.13323863636363642</v>
      </c>
      <c r="E18" s="47">
        <f t="shared" si="30"/>
        <v>0.11657056906492858</v>
      </c>
      <c r="F18" s="47">
        <f t="shared" si="30"/>
        <v>6.5110013471037176E-2</v>
      </c>
      <c r="G18" s="47">
        <f t="shared" si="30"/>
        <v>2.5716694772343951E-2</v>
      </c>
      <c r="H18" s="47">
        <f t="shared" si="30"/>
        <v>7.8092889436909285E-3</v>
      </c>
      <c r="I18" s="47">
        <f>+IFERROR(I17/H17-1,"nm")</f>
        <v>-2.3042414355628038E-2</v>
      </c>
      <c r="J18" s="47">
        <f t="shared" ref="J18:N18" si="31">+IFERROR(J17/I17-1,"nm")</f>
        <v>-2.3042414355628038E-2</v>
      </c>
      <c r="K18" s="47">
        <f t="shared" si="31"/>
        <v>-2.3042414355628038E-2</v>
      </c>
      <c r="L18" s="47">
        <f t="shared" si="31"/>
        <v>-2.3042414355628149E-2</v>
      </c>
      <c r="M18" s="47">
        <f t="shared" si="31"/>
        <v>-2.3042414355628149E-2</v>
      </c>
      <c r="N18" s="47">
        <f t="shared" si="31"/>
        <v>-2.304241435562826E-2</v>
      </c>
    </row>
    <row r="19" spans="1:16" x14ac:dyDescent="0.3">
      <c r="A19" s="42" t="s">
        <v>133</v>
      </c>
      <c r="B19" s="47">
        <f>+IFERROR(B17/B$3,"nm")</f>
        <v>9.8395477271984569E-2</v>
      </c>
      <c r="C19" s="47">
        <f t="shared" ref="C19:I19" si="32">+IFERROR(C17/C$3,"nm")</f>
        <v>0.10872251050160613</v>
      </c>
      <c r="D19" s="47">
        <f t="shared" si="32"/>
        <v>0.11612809315866085</v>
      </c>
      <c r="E19" s="47">
        <f t="shared" si="32"/>
        <v>0.12237272302662307</v>
      </c>
      <c r="F19" s="47">
        <f t="shared" si="32"/>
        <v>0.1212771940588491</v>
      </c>
      <c r="G19" s="47">
        <f t="shared" si="32"/>
        <v>0.13009651632222013</v>
      </c>
      <c r="H19" s="47">
        <f t="shared" si="32"/>
        <v>0.11010822219228523</v>
      </c>
      <c r="I19" s="47">
        <f t="shared" si="32"/>
        <v>0.10256904303147078</v>
      </c>
      <c r="J19" s="47">
        <f t="shared" ref="J19:N19" si="33">+IFERROR(J17/J$3,"nm")</f>
        <v>9.5546076205095781E-2</v>
      </c>
      <c r="K19" s="47">
        <f t="shared" si="33"/>
        <v>8.9003976330255377E-2</v>
      </c>
      <c r="L19" s="47">
        <f t="shared" si="33"/>
        <v>8.29098181446217E-2</v>
      </c>
      <c r="M19" s="47">
        <f t="shared" si="33"/>
        <v>7.7232930799267352E-2</v>
      </c>
      <c r="N19" s="47">
        <f t="shared" si="33"/>
        <v>7.1944743497563191E-2</v>
      </c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t="s">
        <v>177</v>
      </c>
    </row>
    <row r="21" spans="1:16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I21*(1+I22)</f>
        <v>19607.230281157226</v>
      </c>
      <c r="K21" s="9">
        <f t="shared" ref="K21:N21" si="34">J21*(1+J22)</f>
        <v>20947.173720826508</v>
      </c>
      <c r="L21" s="9">
        <f t="shared" si="34"/>
        <v>22378.687892096681</v>
      </c>
      <c r="M21" s="9">
        <f t="shared" si="34"/>
        <v>23908.030670216565</v>
      </c>
      <c r="N21" s="9">
        <f t="shared" si="34"/>
        <v>25541.887588944912</v>
      </c>
      <c r="O21" t="s">
        <v>176</v>
      </c>
    </row>
    <row r="22" spans="1:16" x14ac:dyDescent="0.3">
      <c r="A22" s="44" t="s">
        <v>129</v>
      </c>
      <c r="B22" s="47" t="str">
        <f t="shared" ref="B22:H22" si="35">+IFERROR(B21/A21-1,"nm")</f>
        <v>nm</v>
      </c>
      <c r="C22" s="47">
        <f t="shared" si="35"/>
        <v>7.4526928675400228E-2</v>
      </c>
      <c r="D22" s="47">
        <f t="shared" si="35"/>
        <v>3.0615009482525046E-2</v>
      </c>
      <c r="E22" s="47">
        <f t="shared" si="35"/>
        <v>-2.372502628811779E-2</v>
      </c>
      <c r="F22" s="47">
        <f t="shared" si="35"/>
        <v>7.0481319421070276E-2</v>
      </c>
      <c r="G22" s="47">
        <f t="shared" si="35"/>
        <v>-8.9171173437303519E-2</v>
      </c>
      <c r="H22" s="47">
        <f t="shared" si="35"/>
        <v>0.18606738470035911</v>
      </c>
      <c r="I22" s="47">
        <f>+IFERROR(I21/H21-1,"nm")</f>
        <v>6.8339251411607238E-2</v>
      </c>
      <c r="J22" s="47">
        <f t="shared" ref="J22:N22" si="36">+IFERROR(J21/I21-1,"nm")</f>
        <v>6.8339251411607238E-2</v>
      </c>
      <c r="K22" s="47">
        <f t="shared" si="36"/>
        <v>6.8339251411607238E-2</v>
      </c>
      <c r="L22" s="47">
        <f t="shared" si="36"/>
        <v>6.8339251411607238E-2</v>
      </c>
      <c r="M22" s="47">
        <f t="shared" si="36"/>
        <v>6.8339251411607238E-2</v>
      </c>
      <c r="N22" s="47">
        <f t="shared" si="36"/>
        <v>6.8339251411607238E-2</v>
      </c>
    </row>
    <row r="23" spans="1:16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7">+J23*(1+K24)</f>
        <v>12228</v>
      </c>
      <c r="L23" s="3">
        <f t="shared" si="37"/>
        <v>12228</v>
      </c>
      <c r="M23" s="3">
        <f t="shared" si="37"/>
        <v>12228</v>
      </c>
      <c r="N23" s="3">
        <f t="shared" si="37"/>
        <v>12228</v>
      </c>
    </row>
    <row r="24" spans="1:16" x14ac:dyDescent="0.3">
      <c r="A24" s="44" t="s">
        <v>129</v>
      </c>
      <c r="B24" s="47" t="str">
        <f t="shared" ref="B24" si="38">+IFERROR(B23/A23-1,"nm")</f>
        <v>nm</v>
      </c>
      <c r="C24" s="47">
        <f t="shared" ref="C24" si="39">+IFERROR(C23/B23-1,"nm")</f>
        <v>9.3228309428638578E-2</v>
      </c>
      <c r="D24" s="47">
        <f t="shared" ref="D24" si="40">+IFERROR(D23/C23-1,"nm")</f>
        <v>4.1402301322722934E-2</v>
      </c>
      <c r="E24" s="47">
        <f t="shared" ref="E24" si="41">+IFERROR(E23/D23-1,"nm")</f>
        <v>-3.7381247418422192E-2</v>
      </c>
      <c r="F24" s="47">
        <f t="shared" ref="F24" si="42">+IFERROR(F23/E23-1,"nm")</f>
        <v>7.755846384895948E-2</v>
      </c>
      <c r="G24" s="47">
        <f t="shared" ref="G24" si="43">+IFERROR(G23/F23-1,"nm")</f>
        <v>-7.1279243404678949E-2</v>
      </c>
      <c r="H24" s="47">
        <f t="shared" ref="H24" si="44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5">+K25+K26</f>
        <v>0</v>
      </c>
      <c r="L24" s="47">
        <f t="shared" si="45"/>
        <v>0</v>
      </c>
      <c r="M24" s="47">
        <f t="shared" si="45"/>
        <v>0</v>
      </c>
      <c r="N24" s="47">
        <f t="shared" si="45"/>
        <v>0</v>
      </c>
    </row>
    <row r="25" spans="1:16" x14ac:dyDescent="0.3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6" si="46">+J25</f>
        <v>0</v>
      </c>
      <c r="L25" s="49">
        <f t="shared" si="46"/>
        <v>0</v>
      </c>
      <c r="M25" s="49">
        <f t="shared" si="46"/>
        <v>0</v>
      </c>
      <c r="N25" s="49">
        <f t="shared" si="46"/>
        <v>0</v>
      </c>
    </row>
    <row r="26" spans="1:16" x14ac:dyDescent="0.3">
      <c r="A26" s="44" t="s">
        <v>138</v>
      </c>
      <c r="B26" s="47" t="str">
        <f t="shared" ref="B26:H26" si="47">+IFERROR(B24-B25,"nm")</f>
        <v>nm</v>
      </c>
      <c r="C26" s="47">
        <f t="shared" si="47"/>
        <v>-6.7716905713614273E-3</v>
      </c>
      <c r="D26" s="47">
        <f t="shared" si="47"/>
        <v>1.4023013227229333E-3</v>
      </c>
      <c r="E26" s="47">
        <f t="shared" si="47"/>
        <v>2.6187525815778087E-3</v>
      </c>
      <c r="F26" s="47">
        <f t="shared" si="47"/>
        <v>-2.4415361510405215E-3</v>
      </c>
      <c r="G26" s="47">
        <f t="shared" si="47"/>
        <v>-1.2792434046789425E-3</v>
      </c>
      <c r="H26" s="47">
        <f t="shared" si="47"/>
        <v>-1.849072783792538E-3</v>
      </c>
      <c r="I26" s="47">
        <f>+IFERROR(I24-I25,"nm")</f>
        <v>1.5458605290268046E-4</v>
      </c>
      <c r="J26" s="49">
        <v>0</v>
      </c>
      <c r="K26" s="49">
        <f t="shared" si="46"/>
        <v>0</v>
      </c>
      <c r="L26" s="49">
        <f t="shared" si="46"/>
        <v>0</v>
      </c>
      <c r="M26" s="49">
        <f t="shared" si="46"/>
        <v>0</v>
      </c>
      <c r="N26" s="49">
        <f t="shared" si="46"/>
        <v>0</v>
      </c>
    </row>
    <row r="27" spans="1:16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51">
        <f>I27*(1+I28)</f>
        <v>5998.8194112967376</v>
      </c>
      <c r="K27" s="51">
        <f t="shared" ref="K27:N27" si="48">J27*(1+J28)</f>
        <v>6552.409746786333</v>
      </c>
      <c r="L27" s="51">
        <f t="shared" si="48"/>
        <v>7157.0871776751274</v>
      </c>
      <c r="M27" s="51">
        <f>L27*(1+L28)</f>
        <v>7817.5661853205638</v>
      </c>
      <c r="N27" s="51">
        <f t="shared" si="48"/>
        <v>8538.9963185721026</v>
      </c>
    </row>
    <row r="28" spans="1:16" x14ac:dyDescent="0.3">
      <c r="A28" s="44" t="s">
        <v>129</v>
      </c>
      <c r="B28" s="47" t="str">
        <f t="shared" ref="B28" si="49">+IFERROR(B27/A27-1,"nm")</f>
        <v>nm</v>
      </c>
      <c r="C28" s="47">
        <f t="shared" ref="C28" si="50">+IFERROR(C27/B27-1,"nm")</f>
        <v>7.6190476190476142E-2</v>
      </c>
      <c r="D28" s="47">
        <f t="shared" ref="D28" si="51">+IFERROR(D27/C27-1,"nm")</f>
        <v>2.9498525073746285E-2</v>
      </c>
      <c r="E28" s="47">
        <f t="shared" ref="E28" si="52">+IFERROR(E27/D27-1,"nm")</f>
        <v>1.0642652476463343E-2</v>
      </c>
      <c r="F28" s="47">
        <f t="shared" ref="F28" si="53">+IFERROR(F27/E27-1,"nm")</f>
        <v>6.5208586472256025E-2</v>
      </c>
      <c r="G28" s="47">
        <f t="shared" ref="G28" si="54">+IFERROR(G27/F27-1,"nm")</f>
        <v>-0.11806083650190113</v>
      </c>
      <c r="H28" s="47">
        <f t="shared" ref="H28" si="55">+IFERROR(H27/G27-1,"nm")</f>
        <v>8.3854278939426541E-2</v>
      </c>
      <c r="I28" s="47">
        <f>+IFERROR(I27/H27-1,"nm")</f>
        <v>9.2283214001591007E-2</v>
      </c>
      <c r="J28" s="47">
        <f t="shared" ref="J28:N28" si="56">+IFERROR(J27/I27-1,"nm")</f>
        <v>9.2283214001591007E-2</v>
      </c>
      <c r="K28" s="47">
        <f t="shared" si="56"/>
        <v>9.2283214001591007E-2</v>
      </c>
      <c r="L28" s="47">
        <f t="shared" si="56"/>
        <v>9.2283214001591007E-2</v>
      </c>
      <c r="M28" s="47">
        <f t="shared" si="56"/>
        <v>9.2283214001591007E-2</v>
      </c>
      <c r="N28" s="47">
        <f t="shared" si="56"/>
        <v>9.2283214001591007E-2</v>
      </c>
    </row>
    <row r="29" spans="1:16" x14ac:dyDescent="0.3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6" x14ac:dyDescent="0.3">
      <c r="A30" s="44" t="s">
        <v>138</v>
      </c>
      <c r="B30" s="47" t="str">
        <f t="shared" ref="B30" si="57">+IFERROR(B28-B29,"nm")</f>
        <v>nm</v>
      </c>
      <c r="C30" s="47">
        <f t="shared" ref="C30" si="58">+IFERROR(C28-C29,"nm")</f>
        <v>7.6190476190476142E-2</v>
      </c>
      <c r="D30" s="47">
        <f t="shared" ref="D30" si="59">+IFERROR(D28-D29,"nm")</f>
        <v>2.9498525073746285E-2</v>
      </c>
      <c r="E30" s="47">
        <f t="shared" ref="E30" si="60">+IFERROR(E28-E29,"nm")</f>
        <v>-4.9357347523536654E-2</v>
      </c>
      <c r="F30" s="47">
        <f t="shared" ref="F30" si="61">+IFERROR(F28-F29,"nm")</f>
        <v>-5.4791413527743971E-2</v>
      </c>
      <c r="G30" s="47">
        <f t="shared" ref="G30" si="62">+IFERROR(G28-G29,"nm")</f>
        <v>-0.14806083650190113</v>
      </c>
      <c r="H30" s="47">
        <f t="shared" ref="H30" si="63">+IFERROR(H28-H29,"nm")</f>
        <v>-4.6145721060573464E-2</v>
      </c>
      <c r="I30" s="47">
        <f>+IFERROR(I28-I29,"nm")</f>
        <v>2.2832140015910107E-3</v>
      </c>
      <c r="J30" s="47">
        <f t="shared" ref="J30:N30" si="64">+IFERROR(J28-J29,"nm")</f>
        <v>9.2283214001591007E-2</v>
      </c>
      <c r="K30" s="47">
        <f t="shared" si="64"/>
        <v>9.2283214001591007E-2</v>
      </c>
      <c r="L30" s="47">
        <f t="shared" si="64"/>
        <v>9.2283214001591007E-2</v>
      </c>
      <c r="M30" s="47">
        <f t="shared" si="64"/>
        <v>9.2283214001591007E-2</v>
      </c>
      <c r="N30" s="47">
        <f t="shared" si="64"/>
        <v>9.2283214001591007E-2</v>
      </c>
    </row>
    <row r="31" spans="1:16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51">
        <f>I31*(1+I32)</f>
        <v>790.31360946745554</v>
      </c>
      <c r="K31" s="51">
        <f t="shared" ref="K31:N31" si="65">J31*(1+J32)</f>
        <v>986.72290886173437</v>
      </c>
      <c r="L31" s="51">
        <f t="shared" si="65"/>
        <v>1231.9439868037039</v>
      </c>
      <c r="M31" s="51">
        <f t="shared" si="65"/>
        <v>1538.1075811572871</v>
      </c>
      <c r="N31" s="51">
        <f t="shared" si="65"/>
        <v>1920.3591693738908</v>
      </c>
    </row>
    <row r="32" spans="1:16" x14ac:dyDescent="0.3">
      <c r="A32" s="44" t="s">
        <v>129</v>
      </c>
      <c r="B32" s="47" t="str">
        <f t="shared" ref="B32" si="66">+IFERROR(B31/A31-1,"nm")</f>
        <v>nm</v>
      </c>
      <c r="C32" s="47">
        <f t="shared" ref="C32" si="67">+IFERROR(C31/B31-1,"nm")</f>
        <v>-0.12742718446601942</v>
      </c>
      <c r="D32" s="47">
        <f t="shared" ref="D32" si="68">+IFERROR(D31/C31-1,"nm")</f>
        <v>-0.10152990264255912</v>
      </c>
      <c r="E32" s="47">
        <f t="shared" ref="E32" si="69">+IFERROR(E31/D31-1,"nm")</f>
        <v>-7.8947368421052655E-2</v>
      </c>
      <c r="F32" s="47">
        <f t="shared" ref="F32" si="70">+IFERROR(F31/E31-1,"nm")</f>
        <v>3.3613445378151141E-3</v>
      </c>
      <c r="G32" s="47">
        <f t="shared" ref="G32" si="71">+IFERROR(G31/F31-1,"nm")</f>
        <v>-0.13567839195979903</v>
      </c>
      <c r="H32" s="47">
        <f t="shared" ref="H32" si="72">+IFERROR(H31/G31-1,"nm")</f>
        <v>-1.744186046511631E-2</v>
      </c>
      <c r="I32" s="47">
        <f>+IFERROR(I31/H31-1,"nm")</f>
        <v>0.24852071005917153</v>
      </c>
      <c r="J32" s="47">
        <f t="shared" ref="J32:N32" si="73">+IFERROR(J31/I31-1,"nm")</f>
        <v>0.24852071005917153</v>
      </c>
      <c r="K32" s="47">
        <f t="shared" si="73"/>
        <v>0.24852071005917153</v>
      </c>
      <c r="L32" s="47">
        <f t="shared" si="73"/>
        <v>0.24852071005917153</v>
      </c>
      <c r="M32" s="47">
        <f t="shared" si="73"/>
        <v>0.24852071005917153</v>
      </c>
      <c r="N32" s="47">
        <f t="shared" si="73"/>
        <v>0.24852071005917153</v>
      </c>
    </row>
    <row r="33" spans="1:15" x14ac:dyDescent="0.3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5" x14ac:dyDescent="0.3">
      <c r="A34" s="44" t="s">
        <v>138</v>
      </c>
      <c r="B34" s="47" t="str">
        <f t="shared" ref="B34" si="74">+IFERROR(B32-B33,"nm")</f>
        <v>nm</v>
      </c>
      <c r="C34" s="47">
        <f t="shared" ref="C34" si="75">+IFERROR(C32-C33,"nm")</f>
        <v>2.572815533980588E-3</v>
      </c>
      <c r="D34" s="47">
        <f t="shared" ref="D34" si="76">+IFERROR(D32-D33,"nm")</f>
        <v>-1.5299026425591167E-3</v>
      </c>
      <c r="E34" s="47">
        <f t="shared" ref="E34" si="77">+IFERROR(E32-E33,"nm")</f>
        <v>1.0526315789473467E-3</v>
      </c>
      <c r="F34" s="47">
        <f t="shared" ref="F34" si="78">+IFERROR(F32-F33,"nm")</f>
        <v>3.3613445378151141E-3</v>
      </c>
      <c r="G34" s="47">
        <f t="shared" ref="G34" si="79">+IFERROR(G32-G33,"nm")</f>
        <v>-0.27567839195979904</v>
      </c>
      <c r="H34" s="47">
        <f t="shared" ref="H34" si="80">+IFERROR(H32-H33,"nm")</f>
        <v>2.5581395348836904E-3</v>
      </c>
      <c r="I34" s="47">
        <f>+IFERROR(I32-I33,"nm")</f>
        <v>-1.4792899408284654E-3</v>
      </c>
      <c r="J34" s="47">
        <f t="shared" ref="J34:N34" si="81">+IFERROR(J32-J33,"nm")</f>
        <v>0.24852071005917153</v>
      </c>
      <c r="K34" s="47">
        <f t="shared" si="81"/>
        <v>0.24852071005917153</v>
      </c>
      <c r="L34" s="47">
        <f t="shared" si="81"/>
        <v>0.24852071005917153</v>
      </c>
      <c r="M34" s="47">
        <f t="shared" si="81"/>
        <v>0.24852071005917153</v>
      </c>
      <c r="N34" s="47">
        <f t="shared" si="81"/>
        <v>0.24852071005917153</v>
      </c>
    </row>
    <row r="35" spans="1:15" x14ac:dyDescent="0.3">
      <c r="A35" s="9" t="s">
        <v>130</v>
      </c>
      <c r="B35" s="48">
        <f t="shared" ref="B35:H35" si="82">+B42+B38</f>
        <v>3766</v>
      </c>
      <c r="C35" s="48">
        <f t="shared" si="82"/>
        <v>3896</v>
      </c>
      <c r="D35" s="48">
        <f t="shared" si="82"/>
        <v>4015</v>
      </c>
      <c r="E35" s="48">
        <f t="shared" si="82"/>
        <v>3760</v>
      </c>
      <c r="F35" s="48">
        <f t="shared" si="82"/>
        <v>4074</v>
      </c>
      <c r="G35" s="48">
        <f t="shared" si="82"/>
        <v>3047</v>
      </c>
      <c r="H35" s="48">
        <f t="shared" si="82"/>
        <v>5219</v>
      </c>
      <c r="I35" s="48">
        <f>+I42+I38</f>
        <v>5238</v>
      </c>
      <c r="J35" s="9">
        <f>I35*(1+I36)</f>
        <v>5257.0691703391449</v>
      </c>
      <c r="K35" s="9">
        <f t="shared" ref="K35:N35" si="83">J35*(1+J36)</f>
        <v>5276.2077628351099</v>
      </c>
      <c r="L35" s="9">
        <f t="shared" si="83"/>
        <v>5295.4160302223236</v>
      </c>
      <c r="M35" s="9">
        <f t="shared" si="83"/>
        <v>5314.694226155304</v>
      </c>
      <c r="N35" s="9">
        <f t="shared" si="83"/>
        <v>5334.0426052120101</v>
      </c>
      <c r="O35" t="s">
        <v>171</v>
      </c>
    </row>
    <row r="36" spans="1:15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 t="shared" ref="J36:N36" si="91">+IFERROR(J35/I35-1,"nm")</f>
        <v>3.6405441655489312E-3</v>
      </c>
      <c r="K36" s="47">
        <f t="shared" si="91"/>
        <v>3.6405441655489312E-3</v>
      </c>
      <c r="L36" s="47">
        <f t="shared" si="91"/>
        <v>3.6405441655489312E-3</v>
      </c>
      <c r="M36" s="47">
        <f t="shared" si="91"/>
        <v>3.6405441655489312E-3</v>
      </c>
      <c r="N36" s="47">
        <f t="shared" si="91"/>
        <v>3.6405441655489312E-3</v>
      </c>
    </row>
    <row r="37" spans="1:15" x14ac:dyDescent="0.3">
      <c r="A37" s="46" t="s">
        <v>131</v>
      </c>
      <c r="B37" s="47">
        <f t="shared" ref="B37:H37" si="92">+IFERROR(B35/B$21,"nm")</f>
        <v>0.27409024745269289</v>
      </c>
      <c r="C37" s="47">
        <f t="shared" si="92"/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5" x14ac:dyDescent="0.3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9">
        <f>I38*(1+I39)</f>
        <v>118.27692307692308</v>
      </c>
      <c r="K38" s="9">
        <f t="shared" ref="K38:N38" si="94">J38*(1+J39)</f>
        <v>112.81798816568049</v>
      </c>
      <c r="L38" s="9">
        <f t="shared" si="94"/>
        <v>107.61100409649524</v>
      </c>
      <c r="M38" s="9">
        <f t="shared" si="94"/>
        <v>102.64434236896469</v>
      </c>
      <c r="N38" s="9">
        <f t="shared" si="94"/>
        <v>97.906911182704775</v>
      </c>
      <c r="O38" t="s">
        <v>172</v>
      </c>
    </row>
    <row r="39" spans="1:15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-4.6153846153846101E-2</v>
      </c>
      <c r="K39" s="47">
        <f t="shared" ref="K39" si="103">+IFERROR(K38/J38-1,"nm")</f>
        <v>-4.6153846153846101E-2</v>
      </c>
      <c r="L39" s="47">
        <f t="shared" ref="L39" si="104">+IFERROR(L38/K38-1,"nm")</f>
        <v>-4.6153846153846101E-2</v>
      </c>
      <c r="M39" s="47">
        <f t="shared" ref="M39" si="105">+IFERROR(M38/L38-1,"nm")</f>
        <v>-4.6153846153846212E-2</v>
      </c>
      <c r="N39" s="47">
        <f t="shared" ref="N39" si="106">+IFERROR(N38/M38-1,"nm")</f>
        <v>-4.6153846153846212E-2</v>
      </c>
    </row>
    <row r="40" spans="1:15" x14ac:dyDescent="0.3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6.0323116208100321E-3</v>
      </c>
      <c r="K40" s="47">
        <f t="shared" si="108"/>
        <v>5.385833414534219E-3</v>
      </c>
      <c r="L40" s="47">
        <f t="shared" si="108"/>
        <v>4.8086377814178924E-3</v>
      </c>
      <c r="M40" s="47">
        <f t="shared" si="108"/>
        <v>4.2932997612736834E-3</v>
      </c>
      <c r="N40" s="47">
        <f t="shared" si="108"/>
        <v>3.8331901211984439E-3</v>
      </c>
    </row>
    <row r="41" spans="1:15" x14ac:dyDescent="0.3">
      <c r="A41" s="46" t="s">
        <v>142</v>
      </c>
      <c r="B41" s="47">
        <f t="shared" ref="B41:H41" si="109">+IFERROR(B38/B48,"nm")</f>
        <v>0.19145569620253164</v>
      </c>
      <c r="C41" s="47">
        <f t="shared" si="109"/>
        <v>0.17924528301886791</v>
      </c>
      <c r="D41" s="47">
        <f t="shared" si="109"/>
        <v>0.17094017094017094</v>
      </c>
      <c r="E41" s="47">
        <f t="shared" si="109"/>
        <v>0.18867924528301888</v>
      </c>
      <c r="F41" s="47">
        <f t="shared" si="109"/>
        <v>0.18304668304668303</v>
      </c>
      <c r="G41" s="47">
        <f t="shared" si="109"/>
        <v>0.22945736434108527</v>
      </c>
      <c r="H41" s="47">
        <f t="shared" si="109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0">+J41</f>
        <v>0.19405320813771518</v>
      </c>
      <c r="L41" s="49">
        <f t="shared" si="110"/>
        <v>0.19405320813771518</v>
      </c>
      <c r="M41" s="49">
        <f t="shared" si="110"/>
        <v>0.19405320813771518</v>
      </c>
      <c r="N41" s="49">
        <f t="shared" si="110"/>
        <v>0.19405320813771518</v>
      </c>
    </row>
    <row r="42" spans="1:15" x14ac:dyDescent="0.3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I42*(1+I43)</f>
        <v>5139.1228139123605</v>
      </c>
      <c r="K42" s="9">
        <f t="shared" ref="K42:N42" si="111">J42*(1+J43)</f>
        <v>5164.369045067363</v>
      </c>
      <c r="L42" s="9">
        <f t="shared" si="111"/>
        <v>5189.7392997591851</v>
      </c>
      <c r="M42" s="9">
        <f t="shared" si="111"/>
        <v>5215.2341872604584</v>
      </c>
      <c r="N42" s="9">
        <f t="shared" si="111"/>
        <v>5240.8543198368998</v>
      </c>
      <c r="O42" t="s">
        <v>147</v>
      </c>
    </row>
    <row r="43" spans="1:15" x14ac:dyDescent="0.3">
      <c r="A43" s="46" t="s">
        <v>129</v>
      </c>
      <c r="B43" s="47" t="str">
        <f t="shared" ref="B43" si="112">+IFERROR(B42/A42-1,"nm")</f>
        <v>nm</v>
      </c>
      <c r="C43" s="47">
        <f t="shared" ref="C43" si="113">+IFERROR(C42/B42-1,"nm")</f>
        <v>3.2373113854595292E-2</v>
      </c>
      <c r="D43" s="47">
        <f t="shared" ref="D43" si="114">+IFERROR(D42/C42-1,"nm")</f>
        <v>2.9763486579856391E-2</v>
      </c>
      <c r="E43" s="47">
        <f t="shared" ref="E43" si="115">+IFERROR(E42/D42-1,"nm")</f>
        <v>-7.096774193548383E-2</v>
      </c>
      <c r="F43" s="47">
        <f t="shared" ref="F43" si="116">+IFERROR(F42/E42-1,"nm")</f>
        <v>9.0277777777777679E-2</v>
      </c>
      <c r="G43" s="47">
        <f t="shared" ref="G43" si="117">+IFERROR(G42/F42-1,"nm")</f>
        <v>-0.26140127388535028</v>
      </c>
      <c r="H43" s="47">
        <f t="shared" ref="H43" si="118">+IFERROR(H42/G42-1,"nm")</f>
        <v>0.75543290789927564</v>
      </c>
      <c r="I43" s="47">
        <f>+IFERROR(I42/H42-1,"nm")</f>
        <v>4.9125564943997002E-3</v>
      </c>
      <c r="J43" s="47">
        <f t="shared" ref="J43:N43" si="119">+IFERROR(J42/I42-1,"nm")</f>
        <v>4.9125564943997002E-3</v>
      </c>
      <c r="K43" s="47">
        <f t="shared" si="119"/>
        <v>4.9125564943997002E-3</v>
      </c>
      <c r="L43" s="47">
        <f t="shared" si="119"/>
        <v>4.9125564943997002E-3</v>
      </c>
      <c r="M43" s="47">
        <f t="shared" si="119"/>
        <v>4.9125564943997002E-3</v>
      </c>
      <c r="N43" s="47">
        <f t="shared" si="119"/>
        <v>4.9125564943997002E-3</v>
      </c>
    </row>
    <row r="44" spans="1:15" x14ac:dyDescent="0.3">
      <c r="A44" s="46" t="s">
        <v>131</v>
      </c>
      <c r="B44" s="47">
        <f t="shared" ref="B44:H44" si="120">+IFERROR(B42/B$21,"nm")</f>
        <v>0.26528384279475981</v>
      </c>
      <c r="C44" s="47">
        <f t="shared" si="120"/>
        <v>0.25487672717420751</v>
      </c>
      <c r="D44" s="47">
        <f t="shared" si="120"/>
        <v>0.25466614090431128</v>
      </c>
      <c r="E44" s="47">
        <f t="shared" si="120"/>
        <v>0.24234264557388085</v>
      </c>
      <c r="F44" s="47">
        <f t="shared" si="120"/>
        <v>0.2468242988303358</v>
      </c>
      <c r="G44" s="47">
        <f t="shared" si="120"/>
        <v>0.20015189174261253</v>
      </c>
      <c r="H44" s="47">
        <f t="shared" si="120"/>
        <v>0.29623377379358518</v>
      </c>
      <c r="I44" s="47">
        <f>+IFERROR(I42/I$21,"nm")</f>
        <v>0.27864654279954232</v>
      </c>
      <c r="J44" s="47">
        <f t="shared" ref="J44:N44" si="121">+IFERROR(J42/J$21,"nm")</f>
        <v>0.26210345572628463</v>
      </c>
      <c r="K44" s="47">
        <f t="shared" si="121"/>
        <v>0.24654252234193977</v>
      </c>
      <c r="L44" s="47">
        <f t="shared" si="121"/>
        <v>0.2319054327395132</v>
      </c>
      <c r="M44" s="47">
        <f t="shared" si="121"/>
        <v>0.21813733883808914</v>
      </c>
      <c r="N44" s="47">
        <f t="shared" si="121"/>
        <v>0.20518664885618149</v>
      </c>
    </row>
    <row r="45" spans="1:15" x14ac:dyDescent="0.3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9">
        <f>I45*(1+I46)</f>
        <v>217.51020408163268</v>
      </c>
      <c r="K45" s="9">
        <f t="shared" ref="K45:N45" si="122">J45*(1+J46)</f>
        <v>324.04581424406501</v>
      </c>
      <c r="L45" s="9">
        <f t="shared" si="122"/>
        <v>482.76213142483158</v>
      </c>
      <c r="M45" s="9">
        <f t="shared" si="122"/>
        <v>719.21705293903483</v>
      </c>
      <c r="N45" s="9">
        <f t="shared" si="122"/>
        <v>1071.4866298887662</v>
      </c>
      <c r="O45" t="s">
        <v>173</v>
      </c>
    </row>
    <row r="46" spans="1:15" x14ac:dyDescent="0.3">
      <c r="A46" s="46" t="s">
        <v>129</v>
      </c>
      <c r="B46" s="47" t="str">
        <f t="shared" ref="B46" si="123">+IFERROR(B45/A45-1,"nm")</f>
        <v>nm</v>
      </c>
      <c r="C46" s="47">
        <f t="shared" ref="C46" si="124">+IFERROR(C45/B45-1,"nm")</f>
        <v>0.16346153846153855</v>
      </c>
      <c r="D46" s="47">
        <f t="shared" ref="D46" si="125">+IFERROR(D45/C45-1,"nm")</f>
        <v>-7.8512396694214837E-2</v>
      </c>
      <c r="E46" s="47">
        <f t="shared" ref="E46" si="126">+IFERROR(E45/D45-1,"nm")</f>
        <v>-0.12107623318385652</v>
      </c>
      <c r="F46" s="47">
        <f t="shared" ref="F46" si="127">+IFERROR(F45/E45-1,"nm")</f>
        <v>-0.40306122448979587</v>
      </c>
      <c r="G46" s="47">
        <f t="shared" ref="G46" si="128">+IFERROR(G45/F45-1,"nm")</f>
        <v>-5.9829059829059839E-2</v>
      </c>
      <c r="H46" s="47">
        <f t="shared" ref="H46" si="129">+IFERROR(H45/G45-1,"nm")</f>
        <v>-0.10909090909090913</v>
      </c>
      <c r="I46" s="47">
        <f>+IFERROR(I45/H45-1,"nm")</f>
        <v>0.48979591836734704</v>
      </c>
      <c r="J46" s="47">
        <f t="shared" ref="J46" si="130">+IFERROR(J45/I45-1,"nm")</f>
        <v>0.48979591836734704</v>
      </c>
      <c r="K46" s="47">
        <f t="shared" ref="K46" si="131">+IFERROR(K45/J45-1,"nm")</f>
        <v>0.48979591836734704</v>
      </c>
      <c r="L46" s="47">
        <f t="shared" ref="L46" si="132">+IFERROR(L45/K45-1,"nm")</f>
        <v>0.48979591836734704</v>
      </c>
      <c r="M46" s="47">
        <f t="shared" ref="M46" si="133">+IFERROR(M45/L45-1,"nm")</f>
        <v>0.48979591836734704</v>
      </c>
      <c r="N46" s="47">
        <f t="shared" ref="N46" si="134">+IFERROR(N45/M45-1,"nm")</f>
        <v>0.48979591836734704</v>
      </c>
    </row>
    <row r="47" spans="1:15" x14ac:dyDescent="0.3">
      <c r="A47" s="46" t="s">
        <v>133</v>
      </c>
      <c r="B47" s="47">
        <f t="shared" ref="B47:H47" si="135">+IFERROR(B45/B$21,"nm")</f>
        <v>1.5138282387190683E-2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5" x14ac:dyDescent="0.3">
      <c r="A48" s="9" t="s">
        <v>143</v>
      </c>
      <c r="B48" s="9">
        <f>+Historicals!B153</f>
        <v>632</v>
      </c>
      <c r="C48" s="9">
        <f>+Historicals!C153</f>
        <v>742</v>
      </c>
      <c r="D48" s="9">
        <f>+Historicals!D153</f>
        <v>819</v>
      </c>
      <c r="E48" s="9">
        <f>+Historicals!E153</f>
        <v>848</v>
      </c>
      <c r="F48" s="9">
        <f>+Historicals!F153</f>
        <v>814</v>
      </c>
      <c r="G48" s="9">
        <f>+Historicals!G153</f>
        <v>645</v>
      </c>
      <c r="H48" s="9">
        <f>+Historicals!H153</f>
        <v>617</v>
      </c>
      <c r="I48" s="9">
        <f>+Historicals!I153</f>
        <v>639</v>
      </c>
      <c r="J48" s="9">
        <f>I48*(1+I49)</f>
        <v>661.7844408427876</v>
      </c>
      <c r="K48" s="9">
        <f t="shared" ref="K48:N48" si="137">J48*(1+J49)</f>
        <v>684.82591949469963</v>
      </c>
      <c r="L48" s="9">
        <f t="shared" si="137"/>
        <v>708.66963782723997</v>
      </c>
      <c r="M48" s="9">
        <f t="shared" si="137"/>
        <v>733.34352757668728</v>
      </c>
      <c r="N48" s="9">
        <f t="shared" si="137"/>
        <v>758.8764929840595</v>
      </c>
      <c r="O48" t="s">
        <v>174</v>
      </c>
    </row>
    <row r="49" spans="1:14" x14ac:dyDescent="0.3">
      <c r="A49" s="46" t="s">
        <v>129</v>
      </c>
      <c r="B49" s="47" t="str">
        <f t="shared" ref="B49" si="138">+IFERROR(B48/A48-1,"nm")</f>
        <v>nm</v>
      </c>
      <c r="C49" s="47">
        <f t="shared" ref="C49" si="139">+IFERROR(C48/B48-1,"nm")</f>
        <v>0.17405063291139244</v>
      </c>
      <c r="D49" s="47">
        <f t="shared" ref="D49" si="140">+IFERROR(D48/C48-1,"nm")</f>
        <v>0.10377358490566047</v>
      </c>
      <c r="E49" s="47">
        <f t="shared" ref="E49" si="141">+IFERROR(E48/D48-1,"nm")</f>
        <v>3.5409035409035505E-2</v>
      </c>
      <c r="F49" s="47">
        <f t="shared" ref="F49" si="142">+IFERROR(F48/E48-1,"nm")</f>
        <v>-4.0094339622641528E-2</v>
      </c>
      <c r="G49" s="47">
        <f t="shared" ref="G49" si="143">+IFERROR(G48/F48-1,"nm")</f>
        <v>-0.20761670761670759</v>
      </c>
      <c r="H49" s="47">
        <f t="shared" ref="H49" si="144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45">+K50+K51</f>
        <v>3.4817196098730456E-2</v>
      </c>
      <c r="L49" s="47">
        <f t="shared" ref="L49" si="146">+L50+L51</f>
        <v>3.4817196098730456E-2</v>
      </c>
      <c r="M49" s="47">
        <f t="shared" ref="M49" si="147">+M50+M51</f>
        <v>3.4817196098730456E-2</v>
      </c>
      <c r="N49" s="47">
        <f t="shared" ref="N49" si="148">+N50+N51</f>
        <v>3.4817196098730456E-2</v>
      </c>
    </row>
    <row r="50" spans="1:14" x14ac:dyDescent="0.3">
      <c r="A50" s="46" t="s">
        <v>133</v>
      </c>
      <c r="B50" s="47">
        <f t="shared" ref="B50:H50" si="149">+IFERROR(B48/B$21,"nm")</f>
        <v>4.599708879184862E-2</v>
      </c>
      <c r="C50" s="47">
        <f t="shared" si="149"/>
        <v>5.0257382823083174E-2</v>
      </c>
      <c r="D50" s="47">
        <f t="shared" si="149"/>
        <v>5.3824921135646686E-2</v>
      </c>
      <c r="E50" s="47">
        <f t="shared" si="149"/>
        <v>5.7085156512958597E-2</v>
      </c>
      <c r="F50" s="47">
        <f t="shared" si="149"/>
        <v>5.1188529744686205E-2</v>
      </c>
      <c r="G50" s="47">
        <f t="shared" si="149"/>
        <v>4.4531897265948632E-2</v>
      </c>
      <c r="H50" s="47">
        <f t="shared" si="14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0">+J50</f>
        <v>3.4817196098730456E-2</v>
      </c>
      <c r="L50" s="49">
        <f t="shared" si="150"/>
        <v>3.4817196098730456E-2</v>
      </c>
      <c r="M50" s="49">
        <f t="shared" si="150"/>
        <v>3.4817196098730456E-2</v>
      </c>
      <c r="N50" s="49">
        <f t="shared" si="150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v>0</v>
      </c>
      <c r="C52" s="1">
        <v>0</v>
      </c>
      <c r="D52" s="1">
        <v>7970</v>
      </c>
      <c r="E52" s="1">
        <v>9242</v>
      </c>
      <c r="F52" s="1">
        <v>9812</v>
      </c>
      <c r="G52" s="1">
        <v>9347</v>
      </c>
      <c r="H52" s="1">
        <v>11456</v>
      </c>
      <c r="I52" s="1">
        <v>12479</v>
      </c>
      <c r="J52" s="9">
        <f>I52*(1+I53)</f>
        <v>13593.352042597766</v>
      </c>
      <c r="K52" s="9">
        <f t="shared" ref="K52:N52" si="151">J52*(1+J53)</f>
        <v>14807.213699334632</v>
      </c>
      <c r="L52" s="9">
        <f t="shared" si="151"/>
        <v>16129.470998079338</v>
      </c>
      <c r="M52" s="9">
        <f t="shared" si="151"/>
        <v>17569.803472855452</v>
      </c>
      <c r="N52" s="9">
        <f t="shared" si="151"/>
        <v>19138.755022500281</v>
      </c>
    </row>
    <row r="53" spans="1:14" x14ac:dyDescent="0.3">
      <c r="A53" s="44" t="s">
        <v>129</v>
      </c>
      <c r="B53" s="47" t="s">
        <v>169</v>
      </c>
      <c r="C53" s="47" t="s">
        <v>169</v>
      </c>
      <c r="D53" s="47" t="s">
        <v>169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4" x14ac:dyDescent="0.3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9">
        <f>I54*(1+I55)</f>
        <v>7831.0680057388818</v>
      </c>
      <c r="K54" s="9">
        <f t="shared" ref="K54:N54" si="152">J54*(1+J55)</f>
        <v>8300.707378249479</v>
      </c>
      <c r="L54" s="9">
        <f t="shared" si="152"/>
        <v>8798.5116370885444</v>
      </c>
      <c r="M54" s="9">
        <f t="shared" si="152"/>
        <v>9326.1698672611437</v>
      </c>
      <c r="N54" s="9">
        <f t="shared" si="152"/>
        <v>9885.4724504053556</v>
      </c>
    </row>
    <row r="55" spans="1:14" x14ac:dyDescent="0.3">
      <c r="A55" s="44" t="s">
        <v>129</v>
      </c>
      <c r="B55" s="47" t="s">
        <v>169</v>
      </c>
      <c r="C55" s="47" t="s">
        <v>169</v>
      </c>
      <c r="D55" s="47" t="s">
        <v>169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4" x14ac:dyDescent="0.3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4" x14ac:dyDescent="0.3">
      <c r="A57" s="44" t="s">
        <v>138</v>
      </c>
      <c r="B57" s="47" t="s">
        <v>169</v>
      </c>
      <c r="C57" s="47" t="s">
        <v>169</v>
      </c>
      <c r="D57" s="47" t="s">
        <v>169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7">
        <v>-3.0028694404591022E-2</v>
      </c>
      <c r="J57" s="47">
        <v>-3.0028694404591022E-2</v>
      </c>
      <c r="K57" s="47">
        <v>-3.0028694404591022E-2</v>
      </c>
      <c r="L57" s="47">
        <v>-3.0028694404591022E-2</v>
      </c>
      <c r="M57" s="47">
        <v>-3.0028694404591022E-2</v>
      </c>
      <c r="N57" s="47">
        <v>-3.0028694404591022E-2</v>
      </c>
    </row>
    <row r="58" spans="1:14" x14ac:dyDescent="0.3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9">
        <f>I58*(1+I59)</f>
        <v>5128.5608108108108</v>
      </c>
      <c r="K58" s="9">
        <f t="shared" ref="K58:N58" si="153">J58*(1+J59)</f>
        <v>5810.0587563915269</v>
      </c>
      <c r="L58" s="9">
        <f t="shared" si="153"/>
        <v>6582.1161136597711</v>
      </c>
      <c r="M58" s="9">
        <f t="shared" si="153"/>
        <v>7456.7666783127597</v>
      </c>
      <c r="N58" s="9">
        <f t="shared" si="153"/>
        <v>8447.6433315119793</v>
      </c>
    </row>
    <row r="59" spans="1:14" x14ac:dyDescent="0.3">
      <c r="A59" s="44" t="s">
        <v>129</v>
      </c>
      <c r="B59" s="47" t="s">
        <v>169</v>
      </c>
      <c r="C59" s="47" t="s">
        <v>169</v>
      </c>
      <c r="D59" s="47" t="s">
        <v>169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4" x14ac:dyDescent="0.3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4" x14ac:dyDescent="0.3">
      <c r="A61" s="44" t="s">
        <v>138</v>
      </c>
      <c r="B61" s="47" t="s">
        <v>169</v>
      </c>
      <c r="C61" s="47" t="s">
        <v>169</v>
      </c>
      <c r="D61" s="47" t="s">
        <v>169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7">
        <v>-2.7117117117117034E-2</v>
      </c>
      <c r="J61" s="47">
        <v>-2.7117117117117034E-2</v>
      </c>
      <c r="K61" s="47">
        <v>-2.7117117117117034E-2</v>
      </c>
      <c r="L61" s="47">
        <v>-2.7117117117117034E-2</v>
      </c>
      <c r="M61" s="47">
        <v>-2.7117117117117034E-2</v>
      </c>
      <c r="N61" s="47">
        <v>-2.7117117117117034E-2</v>
      </c>
    </row>
    <row r="62" spans="1:14" x14ac:dyDescent="0.3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9">
        <f>I62*(1+I63)</f>
        <v>649.17551020408166</v>
      </c>
      <c r="K62" s="9">
        <f t="shared" ref="K62:N62" si="154">J62*(1+J63)</f>
        <v>747.21426072469808</v>
      </c>
      <c r="L62" s="9">
        <f t="shared" si="154"/>
        <v>860.05886336475453</v>
      </c>
      <c r="M62" s="9">
        <f t="shared" si="154"/>
        <v>989.94530395453387</v>
      </c>
      <c r="N62" s="9">
        <f t="shared" si="154"/>
        <v>1139.4472478170553</v>
      </c>
    </row>
    <row r="63" spans="1:14" x14ac:dyDescent="0.3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4" x14ac:dyDescent="0.3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3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7">
        <v>-1.8979591836734672E-2</v>
      </c>
      <c r="J65" s="47">
        <v>-1.8979591836734672E-2</v>
      </c>
      <c r="K65" s="47">
        <v>-1.8979591836734672E-2</v>
      </c>
      <c r="L65" s="47">
        <v>-1.8979591836734672E-2</v>
      </c>
      <c r="M65" s="47">
        <v>-1.8979591836734672E-2</v>
      </c>
      <c r="N65" s="47">
        <v>-1.8979591836734672E-2</v>
      </c>
    </row>
    <row r="66" spans="1:14" x14ac:dyDescent="0.3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9">
        <f>I66*(1+I67)</f>
        <v>4568.0003889537147</v>
      </c>
      <c r="K66" s="9">
        <f t="shared" ref="K66:N66" si="155">J66*(1+J67)</f>
        <v>6088.8904445524622</v>
      </c>
      <c r="L66" s="9">
        <f t="shared" si="155"/>
        <v>8116.152296180976</v>
      </c>
      <c r="M66" s="9">
        <f t="shared" si="155"/>
        <v>10818.379587324856</v>
      </c>
      <c r="N66" s="9">
        <f t="shared" si="155"/>
        <v>14420.298267507695</v>
      </c>
    </row>
    <row r="67" spans="1:14" x14ac:dyDescent="0.3">
      <c r="A67" s="46" t="s">
        <v>129</v>
      </c>
      <c r="B67" s="47" t="s">
        <v>169</v>
      </c>
      <c r="C67" s="47" t="s">
        <v>169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3">
      <c r="A68" s="46" t="s">
        <v>131</v>
      </c>
      <c r="B68" s="47" t="s">
        <v>169</v>
      </c>
      <c r="C68" s="47" t="s">
        <v>169</v>
      </c>
      <c r="D68" s="47">
        <v>0.20238393977415309</v>
      </c>
      <c r="E68" s="47">
        <v>0.18426747457260334</v>
      </c>
      <c r="F68" s="47">
        <v>0.21463514064410924</v>
      </c>
      <c r="G68" s="47">
        <v>0.17898791055953783</v>
      </c>
      <c r="H68" s="47">
        <v>0.22442388268156424</v>
      </c>
      <c r="I68" s="47">
        <v>0.27462136389133746</v>
      </c>
      <c r="J68" s="47">
        <v>0.27462136389133746</v>
      </c>
      <c r="K68" s="47">
        <v>0.27462136389133746</v>
      </c>
      <c r="L68" s="47">
        <v>0.27462136389133746</v>
      </c>
      <c r="M68" s="47">
        <v>0.27462136389133746</v>
      </c>
      <c r="N68" s="47">
        <v>0.27462136389133746</v>
      </c>
    </row>
    <row r="69" spans="1:14" x14ac:dyDescent="0.3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9">
        <f>I69*(1+I70)</f>
        <v>132.02941176470588</v>
      </c>
      <c r="K69" s="9">
        <f t="shared" ref="K69:N69" si="156">J69*(1+J70)</f>
        <v>130.08780276816609</v>
      </c>
      <c r="L69" s="9">
        <f t="shared" si="156"/>
        <v>128.17474684510483</v>
      </c>
      <c r="M69" s="9">
        <f t="shared" si="156"/>
        <v>126.28982409738271</v>
      </c>
      <c r="N69" s="9">
        <f t="shared" si="156"/>
        <v>124.43262080183297</v>
      </c>
    </row>
    <row r="70" spans="1:14" x14ac:dyDescent="0.3">
      <c r="A70" s="46" t="s">
        <v>129</v>
      </c>
      <c r="B70" s="47" t="s">
        <v>169</v>
      </c>
      <c r="C70" s="47" t="s">
        <v>169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3">
      <c r="A71" s="46" t="s">
        <v>133</v>
      </c>
      <c r="B71" s="47" t="s">
        <v>169</v>
      </c>
      <c r="C71" s="47" t="s">
        <v>169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3">
      <c r="A72" s="9" t="s">
        <v>134</v>
      </c>
      <c r="B72" s="1"/>
      <c r="C72" s="9"/>
      <c r="D72" s="9">
        <v>1507</v>
      </c>
      <c r="E72" s="9">
        <v>1587</v>
      </c>
      <c r="F72" s="9">
        <v>1995</v>
      </c>
      <c r="G72" s="9">
        <v>1541</v>
      </c>
      <c r="H72" s="9">
        <v>2435</v>
      </c>
      <c r="I72" s="9">
        <v>3293</v>
      </c>
      <c r="J72" s="9">
        <f>I72*(1+I73)</f>
        <v>4453.3260780287474</v>
      </c>
      <c r="K72" s="9">
        <f t="shared" ref="K72:N72" si="157">J72*(1+J73)</f>
        <v>6022.5062730795335</v>
      </c>
      <c r="L72" s="9">
        <f t="shared" si="157"/>
        <v>8144.6049927108434</v>
      </c>
      <c r="M72" s="9">
        <f t="shared" si="157"/>
        <v>11014.449380286163</v>
      </c>
      <c r="N72" s="9">
        <f t="shared" si="157"/>
        <v>14895.516143442437</v>
      </c>
    </row>
    <row r="73" spans="1:14" x14ac:dyDescent="0.3">
      <c r="A73" s="46" t="s">
        <v>129</v>
      </c>
      <c r="B73" s="47" t="s">
        <v>169</v>
      </c>
      <c r="C73" s="47" t="s">
        <v>169</v>
      </c>
      <c r="D73" s="47" t="s">
        <v>169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3">
      <c r="A74" s="46" t="s">
        <v>131</v>
      </c>
      <c r="B74" s="47" t="s">
        <v>169</v>
      </c>
      <c r="C74" s="47" t="s">
        <v>169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3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9">
        <f>I75*(1+I76)</f>
        <v>253.65359477124184</v>
      </c>
      <c r="K75" s="9">
        <f t="shared" ref="K75:N75" si="158">J75*(1+J76)</f>
        <v>326.59972660088005</v>
      </c>
      <c r="L75" s="9">
        <f t="shared" si="158"/>
        <v>420.52383098283252</v>
      </c>
      <c r="M75" s="9">
        <f t="shared" si="158"/>
        <v>541.45878891253608</v>
      </c>
      <c r="N75" s="9">
        <f t="shared" si="158"/>
        <v>697.17242755404982</v>
      </c>
    </row>
    <row r="76" spans="1:14" x14ac:dyDescent="0.3">
      <c r="A76" s="46" t="s">
        <v>129</v>
      </c>
      <c r="B76" s="47" t="s">
        <v>169</v>
      </c>
      <c r="C76" s="47" t="s">
        <v>169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3">
      <c r="A77" s="46" t="s">
        <v>133</v>
      </c>
      <c r="B77" s="47" t="s">
        <v>169</v>
      </c>
      <c r="C77" s="47" t="s">
        <v>169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3">
      <c r="A78" s="9" t="s">
        <v>143</v>
      </c>
      <c r="B78" s="9">
        <f>+Historicals!B154</f>
        <v>0</v>
      </c>
      <c r="C78" s="9">
        <f>+Historicals!C154</f>
        <v>0</v>
      </c>
      <c r="D78" s="9">
        <f>+Historicals!D154</f>
        <v>709</v>
      </c>
      <c r="E78" s="9">
        <f>+Historicals!E154</f>
        <v>849</v>
      </c>
      <c r="F78" s="9">
        <f>+Historicals!F154</f>
        <v>929</v>
      </c>
      <c r="G78" s="9">
        <f>+Historicals!G154</f>
        <v>885</v>
      </c>
      <c r="H78" s="9">
        <f>+Historicals!H154</f>
        <v>982</v>
      </c>
      <c r="I78" s="9">
        <f>+Historicals!I154</f>
        <v>920</v>
      </c>
      <c r="J78" s="9">
        <f>I78*(1+I79)</f>
        <v>861.91446028513235</v>
      </c>
      <c r="K78" s="9">
        <f t="shared" ref="K78:N78" si="159">J78*(1+J79)</f>
        <v>807.49623570501194</v>
      </c>
      <c r="L78" s="9">
        <f t="shared" si="159"/>
        <v>756.51378497821895</v>
      </c>
      <c r="M78" s="9">
        <f t="shared" si="159"/>
        <v>708.75018551930896</v>
      </c>
      <c r="N78" s="9">
        <f t="shared" si="159"/>
        <v>664.00221046615502</v>
      </c>
    </row>
    <row r="79" spans="1:14" x14ac:dyDescent="0.3">
      <c r="A79" s="46" t="s">
        <v>129</v>
      </c>
      <c r="B79" s="47" t="str">
        <f t="shared" ref="B79" si="160">+IFERROR(B78/A78-1,"nm")</f>
        <v>nm</v>
      </c>
      <c r="C79" s="47" t="str">
        <f t="shared" ref="C79" si="161">+IFERROR(C78/B78-1,"nm")</f>
        <v>nm</v>
      </c>
      <c r="D79" s="47" t="str">
        <f t="shared" ref="D79" si="162">+IFERROR(D78/C78-1,"nm")</f>
        <v>nm</v>
      </c>
      <c r="E79" s="47">
        <f t="shared" ref="E79" si="163">+IFERROR(E78/D78-1,"nm")</f>
        <v>0.19746121297602248</v>
      </c>
      <c r="F79" s="47">
        <f t="shared" ref="F79" si="164">+IFERROR(F78/E78-1,"nm")</f>
        <v>9.4228504122497059E-2</v>
      </c>
      <c r="G79" s="47">
        <f t="shared" ref="G79" si="165">+IFERROR(G78/F78-1,"nm")</f>
        <v>-4.7362755651237931E-2</v>
      </c>
      <c r="H79" s="47">
        <f t="shared" ref="H79" si="166">+IFERROR(H78/G78-1,"nm")</f>
        <v>0.1096045197740112</v>
      </c>
      <c r="I79" s="47">
        <f t="shared" ref="I79" si="167">+IFERROR(I78/H78-1,"nm")</f>
        <v>-6.313645621181263E-2</v>
      </c>
      <c r="J79" s="47">
        <f t="shared" ref="J79" si="168">+IFERROR(J78/I78-1,"nm")</f>
        <v>-6.313645621181263E-2</v>
      </c>
      <c r="K79" s="47">
        <f t="shared" ref="K79" si="169">+IFERROR(K78/J78-1,"nm")</f>
        <v>-6.313645621181263E-2</v>
      </c>
      <c r="L79" s="47">
        <f t="shared" ref="L79" si="170">+IFERROR(L78/K78-1,"nm")</f>
        <v>-6.313645621181263E-2</v>
      </c>
      <c r="M79" s="47">
        <f t="shared" ref="M79" si="171">+IFERROR(M78/L78-1,"nm")</f>
        <v>-6.313645621181263E-2</v>
      </c>
      <c r="N79" s="47">
        <f t="shared" ref="N79" si="172">+IFERROR(N78/M78-1,"nm")</f>
        <v>-6.313645621181263E-2</v>
      </c>
    </row>
    <row r="80" spans="1:14" x14ac:dyDescent="0.3">
      <c r="A80" s="46" t="s">
        <v>133</v>
      </c>
      <c r="B80" s="47">
        <f t="shared" ref="B80:N80" si="173">+IFERROR(B78/B$21,"nm")</f>
        <v>0</v>
      </c>
      <c r="C80" s="47">
        <f t="shared" si="173"/>
        <v>0</v>
      </c>
      <c r="D80" s="47">
        <f t="shared" si="173"/>
        <v>4.6595688748685596E-2</v>
      </c>
      <c r="E80" s="47">
        <f t="shared" si="173"/>
        <v>5.7152473914506903E-2</v>
      </c>
      <c r="F80" s="47">
        <f t="shared" si="173"/>
        <v>5.8420324487485853E-2</v>
      </c>
      <c r="G80" s="47">
        <f t="shared" si="173"/>
        <v>6.1101905550952774E-2</v>
      </c>
      <c r="H80" s="47">
        <f t="shared" si="173"/>
        <v>5.7162815064904823E-2</v>
      </c>
      <c r="I80" s="47">
        <f t="shared" si="173"/>
        <v>5.012804446139596E-2</v>
      </c>
      <c r="J80" s="47">
        <f t="shared" si="173"/>
        <v>4.395901144250048E-2</v>
      </c>
      <c r="K80" s="47">
        <f t="shared" si="173"/>
        <v>3.854917357668005E-2</v>
      </c>
      <c r="L80" s="47">
        <f t="shared" si="173"/>
        <v>3.3805100130351762E-2</v>
      </c>
      <c r="M80" s="47">
        <f t="shared" si="173"/>
        <v>2.9644858470180679E-2</v>
      </c>
      <c r="N80" s="47">
        <f t="shared" si="173"/>
        <v>2.5996599043586338E-2</v>
      </c>
    </row>
    <row r="81" spans="1:14" x14ac:dyDescent="0.3">
      <c r="A81" s="43" t="s">
        <v>154</v>
      </c>
      <c r="B81" s="43"/>
      <c r="C81" s="43"/>
      <c r="D81" s="43"/>
      <c r="E81" s="43"/>
      <c r="F81" s="43"/>
      <c r="G81" s="43"/>
      <c r="H81" s="43"/>
      <c r="I81" s="43"/>
    </row>
    <row r="82" spans="1:14" x14ac:dyDescent="0.3">
      <c r="A82" s="9" t="s">
        <v>136</v>
      </c>
      <c r="B82" s="9">
        <v>5705</v>
      </c>
      <c r="C82" s="9">
        <v>5884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 t="e">
        <f>I82*(1+I83)</f>
        <v>#VALUE!</v>
      </c>
      <c r="K82" s="9" t="e">
        <f t="shared" ref="K82:N82" si="174">J82*(1+J83)</f>
        <v>#VALUE!</v>
      </c>
      <c r="L82" s="9" t="e">
        <f t="shared" si="174"/>
        <v>#VALUE!</v>
      </c>
      <c r="M82" s="9" t="e">
        <f t="shared" si="174"/>
        <v>#VALUE!</v>
      </c>
      <c r="N82" s="9" t="e">
        <f t="shared" si="174"/>
        <v>#VALUE!</v>
      </c>
    </row>
    <row r="83" spans="1:14" x14ac:dyDescent="0.3">
      <c r="A83" s="44" t="s">
        <v>129</v>
      </c>
      <c r="B83" s="47" t="s">
        <v>169</v>
      </c>
      <c r="C83" s="47">
        <v>3.1375985977212917E-2</v>
      </c>
      <c r="D83" s="47">
        <v>-1</v>
      </c>
      <c r="E83" s="47" t="s">
        <v>169</v>
      </c>
      <c r="F83" s="47" t="s">
        <v>169</v>
      </c>
      <c r="G83" s="47" t="s">
        <v>169</v>
      </c>
      <c r="H83" s="47" t="s">
        <v>169</v>
      </c>
      <c r="I83" s="47" t="s">
        <v>169</v>
      </c>
      <c r="J83" s="47">
        <v>8.9298184357541999E-2</v>
      </c>
      <c r="K83" s="47">
        <v>8.9298184357541999E-2</v>
      </c>
      <c r="L83" s="47">
        <v>8.9298184357541999E-2</v>
      </c>
      <c r="M83" s="47">
        <v>8.9298184357541999E-2</v>
      </c>
      <c r="N83" s="47">
        <v>8.9298184357541999E-2</v>
      </c>
    </row>
    <row r="84" spans="1:14" x14ac:dyDescent="0.3">
      <c r="A84" s="45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9" t="e">
        <f>I84*(1+I85)</f>
        <v>#VALUE!</v>
      </c>
      <c r="K84" s="9" t="e">
        <f t="shared" ref="K84:N84" si="175">J84*(1+J85)</f>
        <v>#VALUE!</v>
      </c>
      <c r="L84" s="9" t="e">
        <f t="shared" si="175"/>
        <v>#VALUE!</v>
      </c>
      <c r="M84" s="9" t="e">
        <f t="shared" si="175"/>
        <v>#VALUE!</v>
      </c>
      <c r="N84" s="9" t="e">
        <f t="shared" si="175"/>
        <v>#VALUE!</v>
      </c>
    </row>
    <row r="85" spans="1:14" x14ac:dyDescent="0.3">
      <c r="A85" s="44" t="s">
        <v>129</v>
      </c>
      <c r="B85" s="47" t="s">
        <v>169</v>
      </c>
      <c r="C85" s="47" t="s">
        <v>169</v>
      </c>
      <c r="D85" s="47" t="s">
        <v>169</v>
      </c>
      <c r="E85" s="47" t="s">
        <v>169</v>
      </c>
      <c r="F85" s="47" t="s">
        <v>169</v>
      </c>
      <c r="G85" s="47" t="s">
        <v>169</v>
      </c>
      <c r="H85" s="47" t="s">
        <v>169</v>
      </c>
      <c r="I85" s="47" t="s">
        <v>169</v>
      </c>
      <c r="J85" s="47">
        <v>5.9971305595408975E-2</v>
      </c>
      <c r="K85" s="47">
        <v>5.9971305595408975E-2</v>
      </c>
      <c r="L85" s="47">
        <v>5.9971305595408975E-2</v>
      </c>
      <c r="M85" s="47">
        <v>5.9971305595408975E-2</v>
      </c>
      <c r="N85" s="47">
        <v>5.9971305595408975E-2</v>
      </c>
    </row>
    <row r="86" spans="1:14" x14ac:dyDescent="0.3">
      <c r="A86" s="44" t="s">
        <v>137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30">
        <v>0.09</v>
      </c>
      <c r="K86" s="30">
        <v>0.09</v>
      </c>
      <c r="L86" s="30">
        <v>0.09</v>
      </c>
      <c r="M86" s="30">
        <v>0.09</v>
      </c>
      <c r="N86" s="30">
        <v>0.09</v>
      </c>
    </row>
    <row r="87" spans="1:14" x14ac:dyDescent="0.3">
      <c r="A87" s="44" t="s">
        <v>138</v>
      </c>
      <c r="B87" s="47" t="s">
        <v>169</v>
      </c>
      <c r="C87" s="47" t="s">
        <v>169</v>
      </c>
      <c r="D87" s="47" t="s">
        <v>169</v>
      </c>
      <c r="E87" s="47" t="s">
        <v>169</v>
      </c>
      <c r="F87" s="47" t="s">
        <v>169</v>
      </c>
      <c r="G87" s="47" t="s">
        <v>169</v>
      </c>
      <c r="H87" s="47" t="s">
        <v>169</v>
      </c>
      <c r="I87" s="47" t="s">
        <v>169</v>
      </c>
      <c r="J87" s="47">
        <v>-3.0028694404591022E-2</v>
      </c>
      <c r="K87" s="47">
        <v>-3.0028694404591022E-2</v>
      </c>
      <c r="L87" s="47">
        <v>-3.0028694404591022E-2</v>
      </c>
      <c r="M87" s="47">
        <v>-3.0028694404591022E-2</v>
      </c>
      <c r="N87" s="47">
        <v>-3.0028694404591022E-2</v>
      </c>
    </row>
    <row r="88" spans="1:14" x14ac:dyDescent="0.3">
      <c r="A88" s="45" t="s">
        <v>114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9" t="e">
        <f>I88*(1+I89)</f>
        <v>#VALUE!</v>
      </c>
      <c r="K88" s="9" t="e">
        <f t="shared" ref="K88:N88" si="176">J88*(1+J89)</f>
        <v>#VALUE!</v>
      </c>
      <c r="L88" s="9" t="e">
        <f t="shared" si="176"/>
        <v>#VALUE!</v>
      </c>
      <c r="M88" s="9" t="e">
        <f t="shared" si="176"/>
        <v>#VALUE!</v>
      </c>
      <c r="N88" s="9" t="e">
        <f t="shared" si="176"/>
        <v>#VALUE!</v>
      </c>
    </row>
    <row r="89" spans="1:14" x14ac:dyDescent="0.3">
      <c r="A89" s="44" t="s">
        <v>129</v>
      </c>
      <c r="B89" s="47" t="s">
        <v>169</v>
      </c>
      <c r="C89" s="47" t="s">
        <v>169</v>
      </c>
      <c r="D89" s="47" t="s">
        <v>169</v>
      </c>
      <c r="E89" s="47" t="s">
        <v>169</v>
      </c>
      <c r="F89" s="47" t="s">
        <v>169</v>
      </c>
      <c r="G89" s="47" t="s">
        <v>169</v>
      </c>
      <c r="H89" s="47" t="s">
        <v>169</v>
      </c>
      <c r="I89" s="47" t="s">
        <v>169</v>
      </c>
      <c r="J89" s="47">
        <v>0.13288288288288297</v>
      </c>
      <c r="K89" s="47">
        <v>0.13288288288288297</v>
      </c>
      <c r="L89" s="47">
        <v>0.13288288288288297</v>
      </c>
      <c r="M89" s="47">
        <v>0.13288288288288297</v>
      </c>
      <c r="N89" s="47">
        <v>0.13288288288288297</v>
      </c>
    </row>
    <row r="90" spans="1:14" x14ac:dyDescent="0.3">
      <c r="A90" s="44" t="s">
        <v>137</v>
      </c>
      <c r="B90" s="30">
        <v>0.12</v>
      </c>
      <c r="C90" s="30">
        <v>0.08</v>
      </c>
      <c r="D90" s="30">
        <v>0.03</v>
      </c>
      <c r="E90" s="30">
        <v>0.01</v>
      </c>
      <c r="F90" s="30">
        <v>7.0000000000000007E-2</v>
      </c>
      <c r="G90" s="30">
        <v>-0.12</v>
      </c>
      <c r="H90" s="30">
        <v>0.08</v>
      </c>
      <c r="I90" s="30">
        <v>0.09</v>
      </c>
      <c r="J90" s="30">
        <v>0.16</v>
      </c>
      <c r="K90" s="30">
        <v>0.16</v>
      </c>
      <c r="L90" s="30">
        <v>0.16</v>
      </c>
      <c r="M90" s="30">
        <v>0.16</v>
      </c>
      <c r="N90" s="30">
        <v>0.16</v>
      </c>
    </row>
    <row r="91" spans="1:14" x14ac:dyDescent="0.3">
      <c r="A91" s="44" t="s">
        <v>138</v>
      </c>
      <c r="B91" s="47" t="s">
        <v>169</v>
      </c>
      <c r="C91" s="47" t="s">
        <v>169</v>
      </c>
      <c r="D91" s="47" t="s">
        <v>169</v>
      </c>
      <c r="E91" s="47" t="s">
        <v>169</v>
      </c>
      <c r="F91" s="47" t="s">
        <v>169</v>
      </c>
      <c r="G91" s="47" t="s">
        <v>169</v>
      </c>
      <c r="H91" s="47" t="s">
        <v>169</v>
      </c>
      <c r="I91" s="47" t="s">
        <v>169</v>
      </c>
      <c r="J91" s="47">
        <v>-2.7117117117117034E-2</v>
      </c>
      <c r="K91" s="47">
        <v>-2.7117117117117034E-2</v>
      </c>
      <c r="L91" s="47">
        <v>-2.7117117117117034E-2</v>
      </c>
      <c r="M91" s="47">
        <v>-2.7117117117117034E-2</v>
      </c>
      <c r="N91" s="47">
        <v>-2.7117117117117034E-2</v>
      </c>
    </row>
    <row r="92" spans="1:14" x14ac:dyDescent="0.3">
      <c r="A92" s="45" t="s">
        <v>115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9" t="e">
        <f>I92*(1+I93)</f>
        <v>#VALUE!</v>
      </c>
      <c r="K92" s="9" t="e">
        <f t="shared" ref="K92:N92" si="177">J92*(1+J93)</f>
        <v>#VALUE!</v>
      </c>
      <c r="L92" s="9" t="e">
        <f t="shared" si="177"/>
        <v>#VALUE!</v>
      </c>
      <c r="M92" s="9" t="e">
        <f t="shared" si="177"/>
        <v>#VALUE!</v>
      </c>
      <c r="N92" s="9" t="e">
        <f t="shared" si="177"/>
        <v>#VALUE!</v>
      </c>
    </row>
    <row r="93" spans="1:14" x14ac:dyDescent="0.3">
      <c r="A93" s="44" t="s">
        <v>129</v>
      </c>
      <c r="B93" s="47" t="s">
        <v>169</v>
      </c>
      <c r="C93" s="47" t="s">
        <v>169</v>
      </c>
      <c r="D93" s="47" t="s">
        <v>169</v>
      </c>
      <c r="E93" s="47" t="s">
        <v>169</v>
      </c>
      <c r="F93" s="47" t="s">
        <v>169</v>
      </c>
      <c r="G93" s="47" t="s">
        <v>169</v>
      </c>
      <c r="H93" s="47" t="s">
        <v>169</v>
      </c>
      <c r="I93" s="47" t="s">
        <v>169</v>
      </c>
      <c r="J93" s="47">
        <v>0.15102040816326534</v>
      </c>
      <c r="K93" s="47">
        <v>0.15102040816326534</v>
      </c>
      <c r="L93" s="47">
        <v>0.15102040816326534</v>
      </c>
      <c r="M93" s="47">
        <v>0.15102040816326534</v>
      </c>
      <c r="N93" s="47">
        <v>0.15102040816326534</v>
      </c>
    </row>
    <row r="94" spans="1:14" x14ac:dyDescent="0.3">
      <c r="A94" s="44" t="s">
        <v>137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30">
        <v>0.17</v>
      </c>
      <c r="K94" s="30">
        <v>0.17</v>
      </c>
      <c r="L94" s="30">
        <v>0.17</v>
      </c>
      <c r="M94" s="30">
        <v>0.17</v>
      </c>
      <c r="N94" s="30">
        <v>0.17</v>
      </c>
    </row>
    <row r="95" spans="1:14" x14ac:dyDescent="0.3">
      <c r="A95" s="44" t="s">
        <v>138</v>
      </c>
      <c r="B95" s="47" t="s">
        <v>169</v>
      </c>
      <c r="C95" s="47" t="s">
        <v>169</v>
      </c>
      <c r="D95" s="47" t="s">
        <v>169</v>
      </c>
      <c r="E95" s="47" t="s">
        <v>169</v>
      </c>
      <c r="F95" s="47" t="s">
        <v>169</v>
      </c>
      <c r="G95" s="47" t="s">
        <v>169</v>
      </c>
      <c r="H95" s="47" t="s">
        <v>169</v>
      </c>
      <c r="I95" s="47" t="s">
        <v>169</v>
      </c>
      <c r="J95" s="47">
        <v>-1.8979591836734672E-2</v>
      </c>
      <c r="K95" s="47">
        <v>-1.8979591836734672E-2</v>
      </c>
      <c r="L95" s="47">
        <v>-1.8979591836734672E-2</v>
      </c>
      <c r="M95" s="47">
        <v>-1.8979591836734672E-2</v>
      </c>
      <c r="N95" s="47">
        <v>-1.8979591836734672E-2</v>
      </c>
    </row>
    <row r="96" spans="1:14" x14ac:dyDescent="0.3">
      <c r="A96" s="9" t="s">
        <v>130</v>
      </c>
      <c r="B96" s="48">
        <v>1350</v>
      </c>
      <c r="C96" s="48">
        <v>1434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9" t="e">
        <f>I96*(1+I97)</f>
        <v>#VALUE!</v>
      </c>
      <c r="K96" s="9" t="e">
        <f t="shared" ref="K96:N96" si="178">J96*(1+J97)</f>
        <v>#VALUE!</v>
      </c>
      <c r="L96" s="9" t="e">
        <f t="shared" si="178"/>
        <v>#VALUE!</v>
      </c>
      <c r="M96" s="9" t="e">
        <f t="shared" si="178"/>
        <v>#VALUE!</v>
      </c>
      <c r="N96" s="9" t="e">
        <f t="shared" si="178"/>
        <v>#VALUE!</v>
      </c>
    </row>
    <row r="97" spans="1:14" x14ac:dyDescent="0.3">
      <c r="A97" s="46" t="s">
        <v>129</v>
      </c>
      <c r="B97" s="47" t="s">
        <v>169</v>
      </c>
      <c r="C97" s="47">
        <v>6.2222222222222179E-2</v>
      </c>
      <c r="D97" s="47">
        <v>-1</v>
      </c>
      <c r="E97" s="47" t="s">
        <v>169</v>
      </c>
      <c r="F97" s="47" t="s">
        <v>169</v>
      </c>
      <c r="G97" s="47" t="s">
        <v>169</v>
      </c>
      <c r="H97" s="47" t="s">
        <v>169</v>
      </c>
      <c r="I97" s="47" t="s">
        <v>169</v>
      </c>
      <c r="J97" s="47">
        <v>0.33294437961882539</v>
      </c>
      <c r="K97" s="47">
        <v>0.33294437961882539</v>
      </c>
      <c r="L97" s="47">
        <v>0.33294437961882539</v>
      </c>
      <c r="M97" s="47">
        <v>0.33294437961882539</v>
      </c>
      <c r="N97" s="47">
        <v>0.33294437961882539</v>
      </c>
    </row>
    <row r="98" spans="1:14" x14ac:dyDescent="0.3">
      <c r="A98" s="46" t="s">
        <v>131</v>
      </c>
      <c r="B98" s="47">
        <v>9.8253275109170299E-2</v>
      </c>
      <c r="C98" s="47">
        <v>9.7128149552966669E-2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0.27462136389133746</v>
      </c>
      <c r="K98" s="47">
        <v>0.27462136389133746</v>
      </c>
      <c r="L98" s="47">
        <v>0.27462136389133746</v>
      </c>
      <c r="M98" s="47">
        <v>0.27462136389133746</v>
      </c>
      <c r="N98" s="47">
        <v>0.27462136389133746</v>
      </c>
    </row>
    <row r="99" spans="1:14" x14ac:dyDescent="0.3">
      <c r="A99" s="9" t="s">
        <v>132</v>
      </c>
      <c r="B99" s="9">
        <v>75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 t="e">
        <f>I99*(1+I100)</f>
        <v>#VALUE!</v>
      </c>
      <c r="K99" s="9" t="e">
        <f t="shared" ref="K99:N99" si="179">J99*(1+J100)</f>
        <v>#VALUE!</v>
      </c>
      <c r="L99" s="9" t="e">
        <f t="shared" si="179"/>
        <v>#VALUE!</v>
      </c>
      <c r="M99" s="9" t="e">
        <f t="shared" si="179"/>
        <v>#VALUE!</v>
      </c>
      <c r="N99" s="9" t="e">
        <f t="shared" si="179"/>
        <v>#VALUE!</v>
      </c>
    </row>
    <row r="100" spans="1:14" x14ac:dyDescent="0.3">
      <c r="A100" s="46" t="s">
        <v>129</v>
      </c>
      <c r="B100" s="47" t="s">
        <v>169</v>
      </c>
      <c r="C100" s="47">
        <v>-1</v>
      </c>
      <c r="D100" s="47" t="s">
        <v>169</v>
      </c>
      <c r="E100" s="47" t="s">
        <v>169</v>
      </c>
      <c r="F100" s="47" t="s">
        <v>169</v>
      </c>
      <c r="G100" s="47" t="s">
        <v>169</v>
      </c>
      <c r="H100" s="47" t="s">
        <v>169</v>
      </c>
      <c r="I100" s="47" t="s">
        <v>169</v>
      </c>
      <c r="J100" s="47">
        <v>-1.4705882352941124E-2</v>
      </c>
      <c r="K100" s="47">
        <v>-1.4705882352941124E-2</v>
      </c>
      <c r="L100" s="47">
        <v>-1.4705882352941124E-2</v>
      </c>
      <c r="M100" s="47">
        <v>-1.4705882352941124E-2</v>
      </c>
      <c r="N100" s="47">
        <v>-1.4705882352941124E-2</v>
      </c>
    </row>
    <row r="101" spans="1:14" x14ac:dyDescent="0.3">
      <c r="A101" s="46" t="s">
        <v>133</v>
      </c>
      <c r="B101" s="47">
        <v>5.4585152838427945E-3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1.0738039907043834E-2</v>
      </c>
      <c r="K101" s="47">
        <v>1.0738039907043834E-2</v>
      </c>
      <c r="L101" s="47">
        <v>1.0738039907043834E-2</v>
      </c>
      <c r="M101" s="47">
        <v>1.0738039907043834E-2</v>
      </c>
      <c r="N101" s="47">
        <v>1.0738039907043834E-2</v>
      </c>
    </row>
    <row r="102" spans="1:14" x14ac:dyDescent="0.3">
      <c r="A102" s="9" t="s">
        <v>134</v>
      </c>
      <c r="B102" s="9">
        <v>1275</v>
      </c>
      <c r="C102" s="9">
        <v>1434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 t="e">
        <f>I102*(1+I103)</f>
        <v>#VALUE!</v>
      </c>
      <c r="K102" s="9" t="e">
        <f t="shared" ref="K102:N102" si="180">J102*(1+J103)</f>
        <v>#VALUE!</v>
      </c>
      <c r="L102" s="9" t="e">
        <f t="shared" si="180"/>
        <v>#VALUE!</v>
      </c>
      <c r="M102" s="9" t="e">
        <f t="shared" si="180"/>
        <v>#VALUE!</v>
      </c>
      <c r="N102" s="9" t="e">
        <f t="shared" si="180"/>
        <v>#VALUE!</v>
      </c>
    </row>
    <row r="103" spans="1:14" x14ac:dyDescent="0.3">
      <c r="A103" s="46" t="s">
        <v>129</v>
      </c>
      <c r="B103" s="47" t="s">
        <v>169</v>
      </c>
      <c r="C103" s="47">
        <v>0.12470588235294122</v>
      </c>
      <c r="D103" s="47">
        <v>-1</v>
      </c>
      <c r="E103" s="47" t="s">
        <v>169</v>
      </c>
      <c r="F103" s="47" t="s">
        <v>169</v>
      </c>
      <c r="G103" s="47" t="s">
        <v>169</v>
      </c>
      <c r="H103" s="47" t="s">
        <v>169</v>
      </c>
      <c r="I103" s="47" t="s">
        <v>169</v>
      </c>
      <c r="J103" s="47">
        <v>0.3523613963039014</v>
      </c>
      <c r="K103" s="47">
        <v>0.3523613963039014</v>
      </c>
      <c r="L103" s="47">
        <v>0.3523613963039014</v>
      </c>
      <c r="M103" s="47">
        <v>0.3523613963039014</v>
      </c>
      <c r="N103" s="47">
        <v>0.3523613963039014</v>
      </c>
    </row>
    <row r="104" spans="1:14" x14ac:dyDescent="0.3">
      <c r="A104" s="46" t="s">
        <v>131</v>
      </c>
      <c r="B104" s="47">
        <v>9.2794759825327505E-2</v>
      </c>
      <c r="C104" s="47">
        <v>9.7128149552966669E-2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0.26388332398429359</v>
      </c>
      <c r="K104" s="47">
        <v>0.26388332398429359</v>
      </c>
      <c r="L104" s="47">
        <v>0.26388332398429359</v>
      </c>
      <c r="M104" s="47">
        <v>0.26388332398429359</v>
      </c>
      <c r="N104" s="47">
        <v>0.26388332398429359</v>
      </c>
    </row>
    <row r="105" spans="1:14" x14ac:dyDescent="0.3">
      <c r="A105" s="9" t="s">
        <v>135</v>
      </c>
      <c r="B105" s="9">
        <f>+Historicals!B170</f>
        <v>216</v>
      </c>
      <c r="C105" s="9">
        <f>+Historicals!C170</f>
        <v>0</v>
      </c>
      <c r="D105" s="9">
        <f>+Historicals!D170</f>
        <v>0</v>
      </c>
      <c r="E105" s="9">
        <f>+Historicals!E170</f>
        <v>0</v>
      </c>
      <c r="F105" s="9">
        <f>+Historicals!F170</f>
        <v>0</v>
      </c>
      <c r="G105" s="9">
        <f>+Historicals!G170</f>
        <v>0</v>
      </c>
      <c r="H105" s="9">
        <f>+Historicals!H170</f>
        <v>94</v>
      </c>
      <c r="I105" s="9">
        <f>+Historicals!I170</f>
        <v>78</v>
      </c>
      <c r="J105" s="9" t="e">
        <f>I105*(1+I106)</f>
        <v>#VALUE!</v>
      </c>
      <c r="K105" s="9" t="e">
        <f t="shared" ref="K105:N105" si="181">J105*(1+J106)</f>
        <v>#VALUE!</v>
      </c>
      <c r="L105" s="9" t="e">
        <f t="shared" si="181"/>
        <v>#VALUE!</v>
      </c>
      <c r="M105" s="9" t="e">
        <f t="shared" si="181"/>
        <v>#VALUE!</v>
      </c>
      <c r="N105" s="9" t="e">
        <f t="shared" si="181"/>
        <v>#VALUE!</v>
      </c>
    </row>
    <row r="106" spans="1:14" x14ac:dyDescent="0.3">
      <c r="A106" s="46" t="s">
        <v>129</v>
      </c>
      <c r="B106" s="47" t="s">
        <v>169</v>
      </c>
      <c r="C106" s="47">
        <v>-1</v>
      </c>
      <c r="D106" s="47" t="s">
        <v>169</v>
      </c>
      <c r="E106" s="47" t="s">
        <v>169</v>
      </c>
      <c r="F106" s="47" t="s">
        <v>169</v>
      </c>
      <c r="G106" s="47" t="s">
        <v>169</v>
      </c>
      <c r="H106" s="47" t="s">
        <v>169</v>
      </c>
      <c r="I106" s="47" t="s">
        <v>169</v>
      </c>
      <c r="J106" s="47">
        <v>0.28758169934640532</v>
      </c>
      <c r="K106" s="47">
        <v>0.28758169934640532</v>
      </c>
      <c r="L106" s="47">
        <v>0.28758169934640532</v>
      </c>
      <c r="M106" s="47">
        <v>0.28758169934640532</v>
      </c>
      <c r="N106" s="47">
        <v>0.28758169934640532</v>
      </c>
    </row>
    <row r="107" spans="1:14" x14ac:dyDescent="0.3">
      <c r="A107" s="46" t="s">
        <v>133</v>
      </c>
      <c r="B107" s="47">
        <v>1.5720524017467249E-2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1.5786521355877874E-2</v>
      </c>
      <c r="K107" s="47">
        <v>1.5786521355877874E-2</v>
      </c>
      <c r="L107" s="47">
        <v>1.5786521355877874E-2</v>
      </c>
      <c r="M107" s="47">
        <v>1.5786521355877874E-2</v>
      </c>
      <c r="N107" s="47">
        <v>1.5786521355877874E-2</v>
      </c>
    </row>
    <row r="108" spans="1:14" x14ac:dyDescent="0.3">
      <c r="A108" s="9" t="s">
        <v>143</v>
      </c>
      <c r="B108" s="9">
        <f>+Historicals!B157</f>
        <v>451</v>
      </c>
      <c r="C108" s="9">
        <f>+Historicals!C157</f>
        <v>589</v>
      </c>
      <c r="D108" s="9">
        <f>+Historicals!D157</f>
        <v>0</v>
      </c>
      <c r="E108" s="9">
        <f>+Historicals!E157</f>
        <v>0</v>
      </c>
      <c r="F108" s="9">
        <f>+Historicals!F157</f>
        <v>0</v>
      </c>
      <c r="G108" s="9">
        <f>+Historicals!G157</f>
        <v>0</v>
      </c>
      <c r="H108" s="9">
        <f>+Historicals!H157</f>
        <v>0</v>
      </c>
      <c r="I108" s="9">
        <f>+Historicals!I157</f>
        <v>0</v>
      </c>
      <c r="J108" s="9" t="e">
        <f>I108*(1+I109)</f>
        <v>#VALUE!</v>
      </c>
      <c r="K108" s="9" t="e">
        <f t="shared" ref="K108:N108" si="182">J108*(1+J109)</f>
        <v>#VALUE!</v>
      </c>
      <c r="L108" s="9" t="e">
        <f t="shared" si="182"/>
        <v>#VALUE!</v>
      </c>
      <c r="M108" s="9" t="e">
        <f t="shared" si="182"/>
        <v>#VALUE!</v>
      </c>
      <c r="N108" s="9" t="e">
        <f t="shared" si="182"/>
        <v>#VALUE!</v>
      </c>
    </row>
    <row r="109" spans="1:14" x14ac:dyDescent="0.3">
      <c r="A109" s="46" t="s">
        <v>129</v>
      </c>
      <c r="B109" s="47" t="str">
        <f t="shared" ref="B109" si="183">+IFERROR(B108/A108-1,"nm")</f>
        <v>nm</v>
      </c>
      <c r="C109" s="47">
        <f t="shared" ref="C109" si="184">+IFERROR(C108/B108-1,"nm")</f>
        <v>0.3059866962305986</v>
      </c>
      <c r="D109" s="47">
        <f t="shared" ref="D109" si="185">+IFERROR(D108/C108-1,"nm")</f>
        <v>-1</v>
      </c>
      <c r="E109" s="47" t="str">
        <f t="shared" ref="E109" si="186">+IFERROR(E108/D108-1,"nm")</f>
        <v>nm</v>
      </c>
      <c r="F109" s="47" t="str">
        <f t="shared" ref="F109" si="187">+IFERROR(F108/E108-1,"nm")</f>
        <v>nm</v>
      </c>
      <c r="G109" s="47" t="str">
        <f t="shared" ref="G109" si="188">+IFERROR(G108/F108-1,"nm")</f>
        <v>nm</v>
      </c>
      <c r="H109" s="47" t="str">
        <f t="shared" ref="H109" si="189">+IFERROR(H108/G108-1,"nm")</f>
        <v>nm</v>
      </c>
      <c r="I109" s="47" t="str">
        <f t="shared" ref="I109" si="190">+IFERROR(I108/H108-1,"nm")</f>
        <v>nm</v>
      </c>
      <c r="J109" s="47" t="str">
        <f t="shared" ref="J109" si="191">+IFERROR(J108/I108-1,"nm")</f>
        <v>nm</v>
      </c>
      <c r="K109" s="47" t="str">
        <f t="shared" ref="K109" si="192">+IFERROR(K108/J108-1,"nm")</f>
        <v>nm</v>
      </c>
      <c r="L109" s="47" t="str">
        <f t="shared" ref="L109" si="193">+IFERROR(L108/K108-1,"nm")</f>
        <v>nm</v>
      </c>
      <c r="M109" s="47" t="str">
        <f t="shared" ref="M109" si="194">+IFERROR(M108/L108-1,"nm")</f>
        <v>nm</v>
      </c>
      <c r="N109" s="47" t="str">
        <f t="shared" ref="N109" si="195">+IFERROR(N108/M108-1,"nm")</f>
        <v>nm</v>
      </c>
    </row>
    <row r="110" spans="1:14" x14ac:dyDescent="0.3">
      <c r="A110" s="46" t="s">
        <v>133</v>
      </c>
      <c r="B110" s="47">
        <f t="shared" ref="B110:N110" si="196">+IFERROR(B108/B$21,"nm")</f>
        <v>3.2823871906841343E-2</v>
      </c>
      <c r="C110" s="47">
        <f t="shared" si="196"/>
        <v>3.9894337577892174E-2</v>
      </c>
      <c r="D110" s="47">
        <f t="shared" si="196"/>
        <v>0</v>
      </c>
      <c r="E110" s="47">
        <f t="shared" si="196"/>
        <v>0</v>
      </c>
      <c r="F110" s="47">
        <f t="shared" si="196"/>
        <v>0</v>
      </c>
      <c r="G110" s="47">
        <f t="shared" si="196"/>
        <v>0</v>
      </c>
      <c r="H110" s="47">
        <f t="shared" si="196"/>
        <v>0</v>
      </c>
      <c r="I110" s="47">
        <f t="shared" si="196"/>
        <v>0</v>
      </c>
      <c r="J110" s="47" t="str">
        <f t="shared" si="196"/>
        <v>nm</v>
      </c>
      <c r="K110" s="47" t="str">
        <f t="shared" si="196"/>
        <v>nm</v>
      </c>
      <c r="L110" s="47" t="str">
        <f t="shared" si="196"/>
        <v>nm</v>
      </c>
      <c r="M110" s="47" t="str">
        <f t="shared" si="196"/>
        <v>nm</v>
      </c>
      <c r="N110" s="47" t="str">
        <f t="shared" si="196"/>
        <v>nm</v>
      </c>
    </row>
    <row r="111" spans="1:14" x14ac:dyDescent="0.3">
      <c r="A111" s="43" t="s">
        <v>165</v>
      </c>
      <c r="B111" s="43"/>
      <c r="C111" s="43"/>
      <c r="D111" s="43"/>
      <c r="E111" s="43"/>
      <c r="F111" s="43"/>
      <c r="G111" s="43"/>
      <c r="H111" s="43"/>
      <c r="I111" s="43"/>
    </row>
    <row r="112" spans="1:14" x14ac:dyDescent="0.3">
      <c r="A112" s="9" t="s">
        <v>136</v>
      </c>
      <c r="B112" s="9">
        <v>1421</v>
      </c>
      <c r="C112" s="9">
        <v>1431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 t="e">
        <f>I112*(1+I113)</f>
        <v>#VALUE!</v>
      </c>
      <c r="K112" s="9" t="e">
        <f t="shared" ref="K112:N112" si="197">J112*(1+J113)</f>
        <v>#VALUE!</v>
      </c>
      <c r="L112" s="9" t="e">
        <f t="shared" si="197"/>
        <v>#VALUE!</v>
      </c>
      <c r="M112" s="9" t="e">
        <f t="shared" si="197"/>
        <v>#VALUE!</v>
      </c>
      <c r="N112" s="9" t="e">
        <f t="shared" si="197"/>
        <v>#VALUE!</v>
      </c>
    </row>
    <row r="113" spans="1:14" x14ac:dyDescent="0.3">
      <c r="A113" s="44" t="s">
        <v>129</v>
      </c>
      <c r="B113" s="47" t="s">
        <v>169</v>
      </c>
      <c r="C113" s="47">
        <v>7.0372976776917895E-3</v>
      </c>
      <c r="D113" s="47">
        <v>-1</v>
      </c>
      <c r="E113" s="47" t="s">
        <v>169</v>
      </c>
      <c r="F113" s="47" t="s">
        <v>169</v>
      </c>
      <c r="G113" s="47" t="s">
        <v>169</v>
      </c>
      <c r="H113" s="47" t="s">
        <v>169</v>
      </c>
      <c r="I113" s="47" t="s">
        <v>169</v>
      </c>
      <c r="J113" s="47">
        <v>8.9298184357541999E-2</v>
      </c>
      <c r="K113" s="47">
        <v>8.9298184357541999E-2</v>
      </c>
      <c r="L113" s="47">
        <v>8.9298184357541999E-2</v>
      </c>
      <c r="M113" s="47">
        <v>8.9298184357541999E-2</v>
      </c>
      <c r="N113" s="47">
        <v>8.9298184357541999E-2</v>
      </c>
    </row>
    <row r="114" spans="1:14" x14ac:dyDescent="0.3">
      <c r="A114" s="45" t="s">
        <v>113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9" t="e">
        <f>I114*(1+I115)</f>
        <v>#VALUE!</v>
      </c>
      <c r="K114" s="9" t="e">
        <f t="shared" ref="K114:N114" si="198">J114*(1+J115)</f>
        <v>#VALUE!</v>
      </c>
      <c r="L114" s="9" t="e">
        <f t="shared" si="198"/>
        <v>#VALUE!</v>
      </c>
      <c r="M114" s="9" t="e">
        <f t="shared" si="198"/>
        <v>#VALUE!</v>
      </c>
      <c r="N114" s="9" t="e">
        <f t="shared" si="198"/>
        <v>#VALUE!</v>
      </c>
    </row>
    <row r="115" spans="1:14" x14ac:dyDescent="0.3">
      <c r="A115" s="44" t="s">
        <v>129</v>
      </c>
      <c r="B115" s="47" t="s">
        <v>169</v>
      </c>
      <c r="C115" s="47" t="s">
        <v>169</v>
      </c>
      <c r="D115" s="47" t="s">
        <v>169</v>
      </c>
      <c r="E115" s="47" t="s">
        <v>169</v>
      </c>
      <c r="F115" s="47" t="s">
        <v>169</v>
      </c>
      <c r="G115" s="47" t="s">
        <v>169</v>
      </c>
      <c r="H115" s="47" t="s">
        <v>169</v>
      </c>
      <c r="I115" s="47" t="s">
        <v>169</v>
      </c>
      <c r="J115" s="47">
        <v>5.9971305595408975E-2</v>
      </c>
      <c r="K115" s="47">
        <v>5.9971305595408975E-2</v>
      </c>
      <c r="L115" s="47">
        <v>5.9971305595408975E-2</v>
      </c>
      <c r="M115" s="47">
        <v>5.9971305595408975E-2</v>
      </c>
      <c r="N115" s="47">
        <v>5.9971305595408975E-2</v>
      </c>
    </row>
    <row r="116" spans="1:14" x14ac:dyDescent="0.3">
      <c r="A116" s="44" t="s">
        <v>137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30">
        <v>0.09</v>
      </c>
      <c r="K116" s="30">
        <v>0.09</v>
      </c>
      <c r="L116" s="30">
        <v>0.09</v>
      </c>
      <c r="M116" s="30">
        <v>0.09</v>
      </c>
      <c r="N116" s="30">
        <v>0.09</v>
      </c>
    </row>
    <row r="117" spans="1:14" x14ac:dyDescent="0.3">
      <c r="A117" s="44" t="s">
        <v>138</v>
      </c>
      <c r="B117" s="47" t="s">
        <v>169</v>
      </c>
      <c r="C117" s="47" t="s">
        <v>169</v>
      </c>
      <c r="D117" s="47" t="s">
        <v>169</v>
      </c>
      <c r="E117" s="47" t="s">
        <v>169</v>
      </c>
      <c r="F117" s="47" t="s">
        <v>169</v>
      </c>
      <c r="G117" s="47" t="s">
        <v>169</v>
      </c>
      <c r="H117" s="47" t="s">
        <v>169</v>
      </c>
      <c r="I117" s="47" t="s">
        <v>169</v>
      </c>
      <c r="J117" s="47">
        <v>-3.0028694404591022E-2</v>
      </c>
      <c r="K117" s="47">
        <v>-3.0028694404591022E-2</v>
      </c>
      <c r="L117" s="47">
        <v>-3.0028694404591022E-2</v>
      </c>
      <c r="M117" s="47">
        <v>-3.0028694404591022E-2</v>
      </c>
      <c r="N117" s="47">
        <v>-3.0028694404591022E-2</v>
      </c>
    </row>
    <row r="118" spans="1:14" x14ac:dyDescent="0.3">
      <c r="A118" s="45" t="s">
        <v>114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9" t="e">
        <f>I118*(1+I119)</f>
        <v>#VALUE!</v>
      </c>
      <c r="K118" s="9" t="e">
        <f t="shared" ref="K118:N118" si="199">J118*(1+J119)</f>
        <v>#VALUE!</v>
      </c>
      <c r="L118" s="9" t="e">
        <f t="shared" si="199"/>
        <v>#VALUE!</v>
      </c>
      <c r="M118" s="9" t="e">
        <f t="shared" si="199"/>
        <v>#VALUE!</v>
      </c>
      <c r="N118" s="9" t="e">
        <f t="shared" si="199"/>
        <v>#VALUE!</v>
      </c>
    </row>
    <row r="119" spans="1:14" x14ac:dyDescent="0.3">
      <c r="A119" s="44" t="s">
        <v>129</v>
      </c>
      <c r="B119" s="47" t="s">
        <v>169</v>
      </c>
      <c r="C119" s="47" t="s">
        <v>169</v>
      </c>
      <c r="D119" s="47" t="s">
        <v>169</v>
      </c>
      <c r="E119" s="47" t="s">
        <v>169</v>
      </c>
      <c r="F119" s="47" t="s">
        <v>169</v>
      </c>
      <c r="G119" s="47" t="s">
        <v>169</v>
      </c>
      <c r="H119" s="47" t="s">
        <v>169</v>
      </c>
      <c r="I119" s="47" t="s">
        <v>169</v>
      </c>
      <c r="J119" s="47">
        <v>0.13288288288288297</v>
      </c>
      <c r="K119" s="47">
        <v>0.13288288288288297</v>
      </c>
      <c r="L119" s="47">
        <v>0.13288288288288297</v>
      </c>
      <c r="M119" s="47">
        <v>0.13288288288288297</v>
      </c>
      <c r="N119" s="47">
        <v>0.13288288288288297</v>
      </c>
    </row>
    <row r="120" spans="1:14" x14ac:dyDescent="0.3">
      <c r="A120" s="44" t="s">
        <v>137</v>
      </c>
      <c r="B120" s="30">
        <v>0.12</v>
      </c>
      <c r="C120" s="30">
        <v>0.08</v>
      </c>
      <c r="D120" s="30">
        <v>0.03</v>
      </c>
      <c r="E120" s="30">
        <v>0.01</v>
      </c>
      <c r="F120" s="30">
        <v>7.0000000000000007E-2</v>
      </c>
      <c r="G120" s="30">
        <v>-0.12</v>
      </c>
      <c r="H120" s="30">
        <v>0.08</v>
      </c>
      <c r="I120" s="30">
        <v>0.09</v>
      </c>
      <c r="J120" s="30">
        <v>0.16</v>
      </c>
      <c r="K120" s="30">
        <v>0.16</v>
      </c>
      <c r="L120" s="30">
        <v>0.16</v>
      </c>
      <c r="M120" s="30">
        <v>0.16</v>
      </c>
      <c r="N120" s="30">
        <v>0.16</v>
      </c>
    </row>
    <row r="121" spans="1:14" x14ac:dyDescent="0.3">
      <c r="A121" s="44" t="s">
        <v>138</v>
      </c>
      <c r="B121" s="47" t="s">
        <v>169</v>
      </c>
      <c r="C121" s="47" t="s">
        <v>169</v>
      </c>
      <c r="D121" s="47" t="s">
        <v>169</v>
      </c>
      <c r="E121" s="47" t="s">
        <v>169</v>
      </c>
      <c r="F121" s="47" t="s">
        <v>169</v>
      </c>
      <c r="G121" s="47" t="s">
        <v>169</v>
      </c>
      <c r="H121" s="47" t="s">
        <v>169</v>
      </c>
      <c r="I121" s="47" t="s">
        <v>169</v>
      </c>
      <c r="J121" s="47">
        <v>-2.7117117117117034E-2</v>
      </c>
      <c r="K121" s="47">
        <v>-2.7117117117117034E-2</v>
      </c>
      <c r="L121" s="47">
        <v>-2.7117117117117034E-2</v>
      </c>
      <c r="M121" s="47">
        <v>-2.7117117117117034E-2</v>
      </c>
      <c r="N121" s="47">
        <v>-2.7117117117117034E-2</v>
      </c>
    </row>
    <row r="122" spans="1:14" x14ac:dyDescent="0.3">
      <c r="A122" s="45" t="s">
        <v>115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9" t="e">
        <f>I122*(1+I123)</f>
        <v>#VALUE!</v>
      </c>
      <c r="K122" s="9" t="e">
        <f t="shared" ref="K122:N122" si="200">J122*(1+J123)</f>
        <v>#VALUE!</v>
      </c>
      <c r="L122" s="9" t="e">
        <f t="shared" si="200"/>
        <v>#VALUE!</v>
      </c>
      <c r="M122" s="9" t="e">
        <f t="shared" si="200"/>
        <v>#VALUE!</v>
      </c>
      <c r="N122" s="9" t="e">
        <f t="shared" si="200"/>
        <v>#VALUE!</v>
      </c>
    </row>
    <row r="123" spans="1:14" x14ac:dyDescent="0.3">
      <c r="A123" s="44" t="s">
        <v>129</v>
      </c>
      <c r="B123" s="47" t="s">
        <v>169</v>
      </c>
      <c r="C123" s="47" t="s">
        <v>169</v>
      </c>
      <c r="D123" s="47" t="s">
        <v>169</v>
      </c>
      <c r="E123" s="47" t="s">
        <v>169</v>
      </c>
      <c r="F123" s="47" t="s">
        <v>169</v>
      </c>
      <c r="G123" s="47" t="s">
        <v>169</v>
      </c>
      <c r="H123" s="47" t="s">
        <v>169</v>
      </c>
      <c r="I123" s="47" t="s">
        <v>169</v>
      </c>
      <c r="J123" s="47">
        <v>0.15102040816326534</v>
      </c>
      <c r="K123" s="47">
        <v>0.15102040816326534</v>
      </c>
      <c r="L123" s="47">
        <v>0.15102040816326534</v>
      </c>
      <c r="M123" s="47">
        <v>0.15102040816326534</v>
      </c>
      <c r="N123" s="47">
        <v>0.15102040816326534</v>
      </c>
    </row>
    <row r="124" spans="1:14" x14ac:dyDescent="0.3">
      <c r="A124" s="44" t="s">
        <v>137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30">
        <v>0.17</v>
      </c>
      <c r="K124" s="30">
        <v>0.17</v>
      </c>
      <c r="L124" s="30">
        <v>0.17</v>
      </c>
      <c r="M124" s="30">
        <v>0.17</v>
      </c>
      <c r="N124" s="30">
        <v>0.17</v>
      </c>
    </row>
    <row r="125" spans="1:14" x14ac:dyDescent="0.3">
      <c r="A125" s="44" t="s">
        <v>138</v>
      </c>
      <c r="B125" s="47" t="s">
        <v>169</v>
      </c>
      <c r="C125" s="47" t="s">
        <v>169</v>
      </c>
      <c r="D125" s="47" t="s">
        <v>169</v>
      </c>
      <c r="E125" s="47" t="s">
        <v>169</v>
      </c>
      <c r="F125" s="47" t="s">
        <v>169</v>
      </c>
      <c r="G125" s="47" t="s">
        <v>169</v>
      </c>
      <c r="H125" s="47" t="s">
        <v>169</v>
      </c>
      <c r="I125" s="47" t="s">
        <v>169</v>
      </c>
      <c r="J125" s="47">
        <v>-1.8979591836734672E-2</v>
      </c>
      <c r="K125" s="47">
        <v>-1.8979591836734672E-2</v>
      </c>
      <c r="L125" s="47">
        <v>-1.8979591836734672E-2</v>
      </c>
      <c r="M125" s="47">
        <v>-1.8979591836734672E-2</v>
      </c>
      <c r="N125" s="47">
        <v>-1.8979591836734672E-2</v>
      </c>
    </row>
    <row r="126" spans="1:14" x14ac:dyDescent="0.3">
      <c r="A126" s="9" t="s">
        <v>130</v>
      </c>
      <c r="B126" s="48">
        <v>261</v>
      </c>
      <c r="C126" s="48">
        <v>289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9" t="e">
        <f>I126*(1+I127)</f>
        <v>#VALUE!</v>
      </c>
      <c r="K126" s="9" t="e">
        <f t="shared" ref="K126:N126" si="201">J126*(1+J127)</f>
        <v>#VALUE!</v>
      </c>
      <c r="L126" s="9" t="e">
        <f t="shared" si="201"/>
        <v>#VALUE!</v>
      </c>
      <c r="M126" s="9" t="e">
        <f t="shared" si="201"/>
        <v>#VALUE!</v>
      </c>
      <c r="N126" s="9" t="e">
        <f t="shared" si="201"/>
        <v>#VALUE!</v>
      </c>
    </row>
    <row r="127" spans="1:14" x14ac:dyDescent="0.3">
      <c r="A127" s="46" t="s">
        <v>129</v>
      </c>
      <c r="B127" s="47" t="s">
        <v>169</v>
      </c>
      <c r="C127" s="47">
        <v>0.10727969348659006</v>
      </c>
      <c r="D127" s="47">
        <v>-1</v>
      </c>
      <c r="E127" s="47" t="s">
        <v>169</v>
      </c>
      <c r="F127" s="47" t="s">
        <v>169</v>
      </c>
      <c r="G127" s="47" t="s">
        <v>169</v>
      </c>
      <c r="H127" s="47" t="s">
        <v>169</v>
      </c>
      <c r="I127" s="47" t="s">
        <v>169</v>
      </c>
      <c r="J127" s="47">
        <v>0.33294437961882539</v>
      </c>
      <c r="K127" s="47">
        <v>0.33294437961882539</v>
      </c>
      <c r="L127" s="47">
        <v>0.33294437961882539</v>
      </c>
      <c r="M127" s="47">
        <v>0.33294437961882539</v>
      </c>
      <c r="N127" s="47">
        <v>0.33294437961882539</v>
      </c>
    </row>
    <row r="128" spans="1:14" x14ac:dyDescent="0.3">
      <c r="A128" s="46" t="s">
        <v>131</v>
      </c>
      <c r="B128" s="47">
        <v>1.8995633187772927E-2</v>
      </c>
      <c r="C128" s="47">
        <v>1.9574641018694119E-2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0.27462136389133746</v>
      </c>
      <c r="K128" s="47">
        <v>0.27462136389133746</v>
      </c>
      <c r="L128" s="47">
        <v>0.27462136389133746</v>
      </c>
      <c r="M128" s="47">
        <v>0.27462136389133746</v>
      </c>
      <c r="N128" s="47">
        <v>0.27462136389133746</v>
      </c>
    </row>
    <row r="129" spans="1:14" x14ac:dyDescent="0.3">
      <c r="A129" s="9" t="s">
        <v>132</v>
      </c>
      <c r="B129" s="9">
        <v>12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 t="e">
        <f>I129*(1+I130)</f>
        <v>#VALUE!</v>
      </c>
      <c r="K129" s="9" t="e">
        <f t="shared" ref="K129:N129" si="202">J129*(1+J130)</f>
        <v>#VALUE!</v>
      </c>
      <c r="L129" s="9" t="e">
        <f t="shared" si="202"/>
        <v>#VALUE!</v>
      </c>
      <c r="M129" s="9" t="e">
        <f t="shared" si="202"/>
        <v>#VALUE!</v>
      </c>
      <c r="N129" s="9" t="e">
        <f t="shared" si="202"/>
        <v>#VALUE!</v>
      </c>
    </row>
    <row r="130" spans="1:14" x14ac:dyDescent="0.3">
      <c r="A130" s="46" t="s">
        <v>129</v>
      </c>
      <c r="B130" s="47" t="s">
        <v>169</v>
      </c>
      <c r="C130" s="47">
        <v>-1</v>
      </c>
      <c r="D130" s="47" t="s">
        <v>169</v>
      </c>
      <c r="E130" s="47" t="s">
        <v>169</v>
      </c>
      <c r="F130" s="47" t="s">
        <v>169</v>
      </c>
      <c r="G130" s="47" t="s">
        <v>169</v>
      </c>
      <c r="H130" s="47" t="s">
        <v>169</v>
      </c>
      <c r="I130" s="47" t="s">
        <v>169</v>
      </c>
      <c r="J130" s="47">
        <v>-1.4705882352941124E-2</v>
      </c>
      <c r="K130" s="47">
        <v>-1.4705882352941124E-2</v>
      </c>
      <c r="L130" s="47">
        <v>-1.4705882352941124E-2</v>
      </c>
      <c r="M130" s="47">
        <v>-1.4705882352941124E-2</v>
      </c>
      <c r="N130" s="47">
        <v>-1.4705882352941124E-2</v>
      </c>
    </row>
    <row r="131" spans="1:14" x14ac:dyDescent="0.3">
      <c r="A131" s="46" t="s">
        <v>133</v>
      </c>
      <c r="B131" s="47">
        <v>8.7336244541484718E-4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1.0738039907043834E-2</v>
      </c>
      <c r="K131" s="47">
        <v>1.0738039907043834E-2</v>
      </c>
      <c r="L131" s="47">
        <v>1.0738039907043834E-2</v>
      </c>
      <c r="M131" s="47">
        <v>1.0738039907043834E-2</v>
      </c>
      <c r="N131" s="47">
        <v>1.0738039907043834E-2</v>
      </c>
    </row>
    <row r="132" spans="1:14" x14ac:dyDescent="0.3">
      <c r="A132" s="9" t="s">
        <v>134</v>
      </c>
      <c r="B132" s="9">
        <v>249</v>
      </c>
      <c r="C132" s="9">
        <v>289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 t="e">
        <f>I132*(1+I133)</f>
        <v>#VALUE!</v>
      </c>
      <c r="K132" s="9" t="e">
        <f t="shared" ref="K132:N132" si="203">J132*(1+J133)</f>
        <v>#VALUE!</v>
      </c>
      <c r="L132" s="9" t="e">
        <f t="shared" si="203"/>
        <v>#VALUE!</v>
      </c>
      <c r="M132" s="9" t="e">
        <f t="shared" si="203"/>
        <v>#VALUE!</v>
      </c>
      <c r="N132" s="9" t="e">
        <f t="shared" si="203"/>
        <v>#VALUE!</v>
      </c>
    </row>
    <row r="133" spans="1:14" x14ac:dyDescent="0.3">
      <c r="A133" s="46" t="s">
        <v>129</v>
      </c>
      <c r="B133" s="47" t="s">
        <v>169</v>
      </c>
      <c r="C133" s="47">
        <v>0.1606425702811245</v>
      </c>
      <c r="D133" s="47">
        <v>-1</v>
      </c>
      <c r="E133" s="47" t="s">
        <v>169</v>
      </c>
      <c r="F133" s="47" t="s">
        <v>169</v>
      </c>
      <c r="G133" s="47" t="s">
        <v>169</v>
      </c>
      <c r="H133" s="47" t="s">
        <v>169</v>
      </c>
      <c r="I133" s="47" t="s">
        <v>169</v>
      </c>
      <c r="J133" s="47">
        <v>0.3523613963039014</v>
      </c>
      <c r="K133" s="47">
        <v>0.3523613963039014</v>
      </c>
      <c r="L133" s="47">
        <v>0.3523613963039014</v>
      </c>
      <c r="M133" s="47">
        <v>0.3523613963039014</v>
      </c>
      <c r="N133" s="47">
        <v>0.3523613963039014</v>
      </c>
    </row>
    <row r="134" spans="1:14" x14ac:dyDescent="0.3">
      <c r="A134" s="46" t="s">
        <v>131</v>
      </c>
      <c r="B134" s="47">
        <v>1.8122270742358077E-2</v>
      </c>
      <c r="C134" s="47">
        <v>1.9574641018694119E-2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0.26388332398429359</v>
      </c>
      <c r="K134" s="47">
        <v>0.26388332398429359</v>
      </c>
      <c r="L134" s="47">
        <v>0.26388332398429359</v>
      </c>
      <c r="M134" s="47">
        <v>0.26388332398429359</v>
      </c>
      <c r="N134" s="47">
        <v>0.26388332398429359</v>
      </c>
    </row>
    <row r="135" spans="1:14" x14ac:dyDescent="0.3">
      <c r="A135" s="9" t="s">
        <v>135</v>
      </c>
      <c r="B135" s="9">
        <f>+Historicals!B171</f>
        <v>20</v>
      </c>
      <c r="C135" s="9">
        <f>+Historicals!C171</f>
        <v>0</v>
      </c>
      <c r="D135" s="9">
        <f>+Historicals!D171</f>
        <v>0</v>
      </c>
      <c r="E135" s="9">
        <f>+Historicals!E171</f>
        <v>0</v>
      </c>
      <c r="F135" s="9">
        <f>+Historicals!F171</f>
        <v>0</v>
      </c>
      <c r="G135" s="9">
        <f>+Historicals!G171</f>
        <v>0</v>
      </c>
      <c r="H135" s="9">
        <f>+Historicals!H171</f>
        <v>0</v>
      </c>
      <c r="I135" s="9">
        <f>+Historicals!I171</f>
        <v>0</v>
      </c>
      <c r="J135" s="9" t="e">
        <f>I135*(1+I136)</f>
        <v>#VALUE!</v>
      </c>
      <c r="K135" s="9" t="e">
        <f t="shared" ref="K135:N135" si="204">J135*(1+J136)</f>
        <v>#VALUE!</v>
      </c>
      <c r="L135" s="9" t="e">
        <f t="shared" si="204"/>
        <v>#VALUE!</v>
      </c>
      <c r="M135" s="9" t="e">
        <f t="shared" si="204"/>
        <v>#VALUE!</v>
      </c>
      <c r="N135" s="9" t="e">
        <f t="shared" si="204"/>
        <v>#VALUE!</v>
      </c>
    </row>
    <row r="136" spans="1:14" x14ac:dyDescent="0.3">
      <c r="A136" s="46" t="s">
        <v>129</v>
      </c>
      <c r="B136" s="47" t="s">
        <v>169</v>
      </c>
      <c r="C136" s="47">
        <v>-1</v>
      </c>
      <c r="D136" s="47" t="s">
        <v>169</v>
      </c>
      <c r="E136" s="47" t="s">
        <v>169</v>
      </c>
      <c r="F136" s="47" t="s">
        <v>169</v>
      </c>
      <c r="G136" s="47" t="s">
        <v>169</v>
      </c>
      <c r="H136" s="47" t="s">
        <v>169</v>
      </c>
      <c r="I136" s="47" t="s">
        <v>169</v>
      </c>
      <c r="J136" s="47">
        <v>0.28758169934640532</v>
      </c>
      <c r="K136" s="47">
        <v>0.28758169934640532</v>
      </c>
      <c r="L136" s="47">
        <v>0.28758169934640532</v>
      </c>
      <c r="M136" s="47">
        <v>0.28758169934640532</v>
      </c>
      <c r="N136" s="47">
        <v>0.28758169934640532</v>
      </c>
    </row>
    <row r="137" spans="1:14" x14ac:dyDescent="0.3">
      <c r="A137" s="46" t="s">
        <v>133</v>
      </c>
      <c r="B137" s="47">
        <v>1.455604075691412E-3</v>
      </c>
      <c r="C137" s="47">
        <v>0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1.5786521355877874E-2</v>
      </c>
      <c r="K137" s="47">
        <v>1.5786521355877874E-2</v>
      </c>
      <c r="L137" s="47">
        <v>1.5786521355877874E-2</v>
      </c>
      <c r="M137" s="47">
        <v>1.5786521355877874E-2</v>
      </c>
      <c r="N137" s="47">
        <v>1.5786521355877874E-2</v>
      </c>
    </row>
    <row r="138" spans="1:14" x14ac:dyDescent="0.3">
      <c r="A138" s="9" t="s">
        <v>143</v>
      </c>
      <c r="B138" s="9">
        <f>+Historicals!B158</f>
        <v>47</v>
      </c>
      <c r="C138" s="9">
        <f>+Historicals!C158</f>
        <v>50</v>
      </c>
      <c r="D138" s="9">
        <f>+Historicals!D158</f>
        <v>0</v>
      </c>
      <c r="E138" s="9">
        <f>+Historicals!E158</f>
        <v>0</v>
      </c>
      <c r="F138" s="9">
        <f>+Historicals!F158</f>
        <v>0</v>
      </c>
      <c r="G138" s="9">
        <f>+Historicals!G158</f>
        <v>0</v>
      </c>
      <c r="H138" s="9">
        <f>+Historicals!H158</f>
        <v>0</v>
      </c>
      <c r="I138" s="9">
        <f>+Historicals!I158</f>
        <v>0</v>
      </c>
      <c r="J138" s="9" t="e">
        <f>I138*(1+I139)</f>
        <v>#VALUE!</v>
      </c>
      <c r="K138" s="9" t="e">
        <f t="shared" ref="K138:N138" si="205">J138*(1+J139)</f>
        <v>#VALUE!</v>
      </c>
      <c r="L138" s="9" t="e">
        <f t="shared" si="205"/>
        <v>#VALUE!</v>
      </c>
      <c r="M138" s="9" t="e">
        <f t="shared" si="205"/>
        <v>#VALUE!</v>
      </c>
      <c r="N138" s="9" t="e">
        <f t="shared" si="205"/>
        <v>#VALUE!</v>
      </c>
    </row>
    <row r="139" spans="1:14" x14ac:dyDescent="0.3">
      <c r="A139" s="46" t="s">
        <v>129</v>
      </c>
      <c r="B139" s="47" t="str">
        <f t="shared" ref="B139" si="206">+IFERROR(B138/A138-1,"nm")</f>
        <v>nm</v>
      </c>
      <c r="C139" s="47">
        <f t="shared" ref="C139" si="207">+IFERROR(C138/B138-1,"nm")</f>
        <v>6.3829787234042534E-2</v>
      </c>
      <c r="D139" s="47">
        <f t="shared" ref="D139" si="208">+IFERROR(D138/C138-1,"nm")</f>
        <v>-1</v>
      </c>
      <c r="E139" s="47" t="str">
        <f t="shared" ref="E139" si="209">+IFERROR(E138/D138-1,"nm")</f>
        <v>nm</v>
      </c>
      <c r="F139" s="47" t="str">
        <f t="shared" ref="F139" si="210">+IFERROR(F138/E138-1,"nm")</f>
        <v>nm</v>
      </c>
      <c r="G139" s="47" t="str">
        <f t="shared" ref="G139" si="211">+IFERROR(G138/F138-1,"nm")</f>
        <v>nm</v>
      </c>
      <c r="H139" s="47" t="str">
        <f t="shared" ref="H139" si="212">+IFERROR(H138/G138-1,"nm")</f>
        <v>nm</v>
      </c>
      <c r="I139" s="47" t="str">
        <f t="shared" ref="I139" si="213">+IFERROR(I138/H138-1,"nm")</f>
        <v>nm</v>
      </c>
      <c r="J139" s="47" t="str">
        <f t="shared" ref="J139" si="214">+IFERROR(J138/I138-1,"nm")</f>
        <v>nm</v>
      </c>
      <c r="K139" s="47" t="str">
        <f t="shared" ref="K139" si="215">+IFERROR(K138/J138-1,"nm")</f>
        <v>nm</v>
      </c>
      <c r="L139" s="47" t="str">
        <f t="shared" ref="L139" si="216">+IFERROR(L138/K138-1,"nm")</f>
        <v>nm</v>
      </c>
      <c r="M139" s="47" t="str">
        <f t="shared" ref="M139" si="217">+IFERROR(M138/L138-1,"nm")</f>
        <v>nm</v>
      </c>
      <c r="N139" s="47" t="str">
        <f t="shared" ref="N139" si="218">+IFERROR(N138/M138-1,"nm")</f>
        <v>nm</v>
      </c>
    </row>
    <row r="140" spans="1:14" x14ac:dyDescent="0.3">
      <c r="A140" s="46" t="s">
        <v>133</v>
      </c>
      <c r="B140" s="47">
        <f t="shared" ref="B140:N140" si="219">+IFERROR(B138/B$21,"nm")</f>
        <v>3.4206695778748182E-3</v>
      </c>
      <c r="C140" s="47">
        <f t="shared" si="219"/>
        <v>3.3866160931996748E-3</v>
      </c>
      <c r="D140" s="47">
        <f t="shared" si="219"/>
        <v>0</v>
      </c>
      <c r="E140" s="47">
        <f t="shared" si="219"/>
        <v>0</v>
      </c>
      <c r="F140" s="47">
        <f t="shared" si="219"/>
        <v>0</v>
      </c>
      <c r="G140" s="47">
        <f t="shared" si="219"/>
        <v>0</v>
      </c>
      <c r="H140" s="47">
        <f t="shared" si="219"/>
        <v>0</v>
      </c>
      <c r="I140" s="47">
        <f t="shared" si="219"/>
        <v>0</v>
      </c>
      <c r="J140" s="47" t="str">
        <f t="shared" si="219"/>
        <v>nm</v>
      </c>
      <c r="K140" s="47" t="str">
        <f t="shared" si="219"/>
        <v>nm</v>
      </c>
      <c r="L140" s="47" t="str">
        <f t="shared" si="219"/>
        <v>nm</v>
      </c>
      <c r="M140" s="47" t="str">
        <f t="shared" si="219"/>
        <v>nm</v>
      </c>
      <c r="N140" s="47" t="str">
        <f t="shared" si="219"/>
        <v>nm</v>
      </c>
    </row>
    <row r="141" spans="1:14" x14ac:dyDescent="0.3">
      <c r="A141" s="43" t="s">
        <v>156</v>
      </c>
      <c r="B141" s="43"/>
      <c r="C141" s="43"/>
      <c r="D141" s="43"/>
      <c r="E141" s="43"/>
      <c r="F141" s="43"/>
      <c r="G141" s="43"/>
      <c r="H141" s="43"/>
      <c r="I141" s="43"/>
    </row>
    <row r="142" spans="1:14" x14ac:dyDescent="0.3">
      <c r="A142" s="9" t="s">
        <v>136</v>
      </c>
      <c r="B142" s="9">
        <v>755</v>
      </c>
      <c r="C142" s="9">
        <v>869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 t="e">
        <f>I142*(1+I143)</f>
        <v>#VALUE!</v>
      </c>
      <c r="K142" s="9" t="e">
        <f t="shared" ref="K142:N142" si="220">J142*(1+J143)</f>
        <v>#VALUE!</v>
      </c>
      <c r="L142" s="9" t="e">
        <f t="shared" si="220"/>
        <v>#VALUE!</v>
      </c>
      <c r="M142" s="9" t="e">
        <f t="shared" si="220"/>
        <v>#VALUE!</v>
      </c>
      <c r="N142" s="9" t="e">
        <f t="shared" si="220"/>
        <v>#VALUE!</v>
      </c>
    </row>
    <row r="143" spans="1:14" x14ac:dyDescent="0.3">
      <c r="A143" s="44" t="s">
        <v>129</v>
      </c>
      <c r="B143" s="47" t="s">
        <v>169</v>
      </c>
      <c r="C143" s="47">
        <v>0.15099337748344377</v>
      </c>
      <c r="D143" s="47">
        <v>-1</v>
      </c>
      <c r="E143" s="47" t="s">
        <v>169</v>
      </c>
      <c r="F143" s="47" t="s">
        <v>169</v>
      </c>
      <c r="G143" s="47" t="s">
        <v>169</v>
      </c>
      <c r="H143" s="47" t="s">
        <v>169</v>
      </c>
      <c r="I143" s="47" t="s">
        <v>169</v>
      </c>
      <c r="J143" s="47">
        <v>8.9298184357541999E-2</v>
      </c>
      <c r="K143" s="47">
        <v>8.9298184357541999E-2</v>
      </c>
      <c r="L143" s="47">
        <v>8.9298184357541999E-2</v>
      </c>
      <c r="M143" s="47">
        <v>8.9298184357541999E-2</v>
      </c>
      <c r="N143" s="47">
        <v>8.9298184357541999E-2</v>
      </c>
    </row>
    <row r="144" spans="1:14" x14ac:dyDescent="0.3">
      <c r="A144" s="45" t="s">
        <v>113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9" t="e">
        <f>I144*(1+I145)</f>
        <v>#VALUE!</v>
      </c>
      <c r="K144" s="9" t="e">
        <f t="shared" ref="K144:N144" si="221">J144*(1+J145)</f>
        <v>#VALUE!</v>
      </c>
      <c r="L144" s="9" t="e">
        <f t="shared" si="221"/>
        <v>#VALUE!</v>
      </c>
      <c r="M144" s="9" t="e">
        <f t="shared" si="221"/>
        <v>#VALUE!</v>
      </c>
      <c r="N144" s="9" t="e">
        <f t="shared" si="221"/>
        <v>#VALUE!</v>
      </c>
    </row>
    <row r="145" spans="1:14" x14ac:dyDescent="0.3">
      <c r="A145" s="44" t="s">
        <v>129</v>
      </c>
      <c r="B145" s="47" t="s">
        <v>169</v>
      </c>
      <c r="C145" s="47" t="s">
        <v>169</v>
      </c>
      <c r="D145" s="47" t="s">
        <v>169</v>
      </c>
      <c r="E145" s="47" t="s">
        <v>169</v>
      </c>
      <c r="F145" s="47" t="s">
        <v>169</v>
      </c>
      <c r="G145" s="47" t="s">
        <v>169</v>
      </c>
      <c r="H145" s="47" t="s">
        <v>169</v>
      </c>
      <c r="I145" s="47" t="s">
        <v>169</v>
      </c>
      <c r="J145" s="47">
        <v>5.9971305595408975E-2</v>
      </c>
      <c r="K145" s="47">
        <v>5.9971305595408975E-2</v>
      </c>
      <c r="L145" s="47">
        <v>5.9971305595408975E-2</v>
      </c>
      <c r="M145" s="47">
        <v>5.9971305595408975E-2</v>
      </c>
      <c r="N145" s="47">
        <v>5.9971305595408975E-2</v>
      </c>
    </row>
    <row r="146" spans="1:14" x14ac:dyDescent="0.3">
      <c r="A146" s="44" t="s">
        <v>137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30">
        <v>0.09</v>
      </c>
      <c r="K146" s="30">
        <v>0.09</v>
      </c>
      <c r="L146" s="30">
        <v>0.09</v>
      </c>
      <c r="M146" s="30">
        <v>0.09</v>
      </c>
      <c r="N146" s="30">
        <v>0.09</v>
      </c>
    </row>
    <row r="147" spans="1:14" x14ac:dyDescent="0.3">
      <c r="A147" s="44" t="s">
        <v>138</v>
      </c>
      <c r="B147" s="47" t="s">
        <v>169</v>
      </c>
      <c r="C147" s="47" t="s">
        <v>169</v>
      </c>
      <c r="D147" s="47" t="s">
        <v>169</v>
      </c>
      <c r="E147" s="47" t="s">
        <v>169</v>
      </c>
      <c r="F147" s="47" t="s">
        <v>169</v>
      </c>
      <c r="G147" s="47" t="s">
        <v>169</v>
      </c>
      <c r="H147" s="47" t="s">
        <v>169</v>
      </c>
      <c r="I147" s="47" t="s">
        <v>169</v>
      </c>
      <c r="J147" s="47">
        <v>-3.0028694404591022E-2</v>
      </c>
      <c r="K147" s="47">
        <v>-3.0028694404591022E-2</v>
      </c>
      <c r="L147" s="47">
        <v>-3.0028694404591022E-2</v>
      </c>
      <c r="M147" s="47">
        <v>-3.0028694404591022E-2</v>
      </c>
      <c r="N147" s="47">
        <v>-3.0028694404591022E-2</v>
      </c>
    </row>
    <row r="148" spans="1:14" x14ac:dyDescent="0.3">
      <c r="A148" s="45" t="s">
        <v>114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9" t="e">
        <f>I148*(1+I149)</f>
        <v>#VALUE!</v>
      </c>
      <c r="K148" s="9" t="e">
        <f t="shared" ref="K148:N148" si="222">J148*(1+J149)</f>
        <v>#VALUE!</v>
      </c>
      <c r="L148" s="9" t="e">
        <f t="shared" si="222"/>
        <v>#VALUE!</v>
      </c>
      <c r="M148" s="9" t="e">
        <f t="shared" si="222"/>
        <v>#VALUE!</v>
      </c>
      <c r="N148" s="9" t="e">
        <f t="shared" si="222"/>
        <v>#VALUE!</v>
      </c>
    </row>
    <row r="149" spans="1:14" x14ac:dyDescent="0.3">
      <c r="A149" s="44" t="s">
        <v>129</v>
      </c>
      <c r="B149" s="47" t="s">
        <v>169</v>
      </c>
      <c r="C149" s="47" t="s">
        <v>169</v>
      </c>
      <c r="D149" s="47" t="s">
        <v>169</v>
      </c>
      <c r="E149" s="47" t="s">
        <v>169</v>
      </c>
      <c r="F149" s="47" t="s">
        <v>169</v>
      </c>
      <c r="G149" s="47" t="s">
        <v>169</v>
      </c>
      <c r="H149" s="47" t="s">
        <v>169</v>
      </c>
      <c r="I149" s="47" t="s">
        <v>169</v>
      </c>
      <c r="J149" s="47">
        <v>0.13288288288288297</v>
      </c>
      <c r="K149" s="47">
        <v>0.13288288288288297</v>
      </c>
      <c r="L149" s="47">
        <v>0.13288288288288297</v>
      </c>
      <c r="M149" s="47">
        <v>0.13288288288288297</v>
      </c>
      <c r="N149" s="47">
        <v>0.13288288288288297</v>
      </c>
    </row>
    <row r="150" spans="1:14" x14ac:dyDescent="0.3">
      <c r="A150" s="44" t="s">
        <v>137</v>
      </c>
      <c r="B150" s="30">
        <v>0.12</v>
      </c>
      <c r="C150" s="30">
        <v>0.08</v>
      </c>
      <c r="D150" s="30">
        <v>0.03</v>
      </c>
      <c r="E150" s="30">
        <v>0.01</v>
      </c>
      <c r="F150" s="30">
        <v>7.0000000000000007E-2</v>
      </c>
      <c r="G150" s="30">
        <v>-0.12</v>
      </c>
      <c r="H150" s="30">
        <v>0.08</v>
      </c>
      <c r="I150" s="30">
        <v>0.09</v>
      </c>
      <c r="J150" s="30">
        <v>0.16</v>
      </c>
      <c r="K150" s="30">
        <v>0.16</v>
      </c>
      <c r="L150" s="30">
        <v>0.16</v>
      </c>
      <c r="M150" s="30">
        <v>0.16</v>
      </c>
      <c r="N150" s="30">
        <v>0.16</v>
      </c>
    </row>
    <row r="151" spans="1:14" x14ac:dyDescent="0.3">
      <c r="A151" s="44" t="s">
        <v>138</v>
      </c>
      <c r="B151" s="47" t="s">
        <v>169</v>
      </c>
      <c r="C151" s="47" t="s">
        <v>169</v>
      </c>
      <c r="D151" s="47" t="s">
        <v>169</v>
      </c>
      <c r="E151" s="47" t="s">
        <v>169</v>
      </c>
      <c r="F151" s="47" t="s">
        <v>169</v>
      </c>
      <c r="G151" s="47" t="s">
        <v>169</v>
      </c>
      <c r="H151" s="47" t="s">
        <v>169</v>
      </c>
      <c r="I151" s="47" t="s">
        <v>169</v>
      </c>
      <c r="J151" s="47">
        <v>-2.7117117117117034E-2</v>
      </c>
      <c r="K151" s="47">
        <v>-2.7117117117117034E-2</v>
      </c>
      <c r="L151" s="47">
        <v>-2.7117117117117034E-2</v>
      </c>
      <c r="M151" s="47">
        <v>-2.7117117117117034E-2</v>
      </c>
      <c r="N151" s="47">
        <v>-2.7117117117117034E-2</v>
      </c>
    </row>
    <row r="152" spans="1:14" x14ac:dyDescent="0.3">
      <c r="A152" s="45" t="s">
        <v>115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9" t="e">
        <f>I152*(1+I153)</f>
        <v>#VALUE!</v>
      </c>
      <c r="K152" s="9" t="e">
        <f t="shared" ref="K152:N152" si="223">J152*(1+J153)</f>
        <v>#VALUE!</v>
      </c>
      <c r="L152" s="9" t="e">
        <f t="shared" si="223"/>
        <v>#VALUE!</v>
      </c>
      <c r="M152" s="9" t="e">
        <f t="shared" si="223"/>
        <v>#VALUE!</v>
      </c>
      <c r="N152" s="9" t="e">
        <f t="shared" si="223"/>
        <v>#VALUE!</v>
      </c>
    </row>
    <row r="153" spans="1:14" x14ac:dyDescent="0.3">
      <c r="A153" s="44" t="s">
        <v>129</v>
      </c>
      <c r="B153" s="47" t="s">
        <v>169</v>
      </c>
      <c r="C153" s="47" t="s">
        <v>169</v>
      </c>
      <c r="D153" s="47" t="s">
        <v>169</v>
      </c>
      <c r="E153" s="47" t="s">
        <v>169</v>
      </c>
      <c r="F153" s="47" t="s">
        <v>169</v>
      </c>
      <c r="G153" s="47" t="s">
        <v>169</v>
      </c>
      <c r="H153" s="47" t="s">
        <v>169</v>
      </c>
      <c r="I153" s="47" t="s">
        <v>169</v>
      </c>
      <c r="J153" s="47">
        <v>0.15102040816326534</v>
      </c>
      <c r="K153" s="47">
        <v>0.15102040816326534</v>
      </c>
      <c r="L153" s="47">
        <v>0.15102040816326534</v>
      </c>
      <c r="M153" s="47">
        <v>0.15102040816326534</v>
      </c>
      <c r="N153" s="47">
        <v>0.15102040816326534</v>
      </c>
    </row>
    <row r="154" spans="1:14" x14ac:dyDescent="0.3">
      <c r="A154" s="44" t="s">
        <v>137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30">
        <v>0.17</v>
      </c>
      <c r="K154" s="30">
        <v>0.17</v>
      </c>
      <c r="L154" s="30">
        <v>0.17</v>
      </c>
      <c r="M154" s="30">
        <v>0.17</v>
      </c>
      <c r="N154" s="30">
        <v>0.17</v>
      </c>
    </row>
    <row r="155" spans="1:14" x14ac:dyDescent="0.3">
      <c r="A155" s="44" t="s">
        <v>138</v>
      </c>
      <c r="B155" s="47" t="s">
        <v>169</v>
      </c>
      <c r="C155" s="47" t="s">
        <v>169</v>
      </c>
      <c r="D155" s="47" t="s">
        <v>169</v>
      </c>
      <c r="E155" s="47" t="s">
        <v>169</v>
      </c>
      <c r="F155" s="47" t="s">
        <v>169</v>
      </c>
      <c r="G155" s="47" t="s">
        <v>169</v>
      </c>
      <c r="H155" s="47" t="s">
        <v>169</v>
      </c>
      <c r="I155" s="47" t="s">
        <v>169</v>
      </c>
      <c r="J155" s="47">
        <v>-1.8979591836734672E-2</v>
      </c>
      <c r="K155" s="47">
        <v>-1.8979591836734672E-2</v>
      </c>
      <c r="L155" s="47">
        <v>-1.8979591836734672E-2</v>
      </c>
      <c r="M155" s="47">
        <v>-1.8979591836734672E-2</v>
      </c>
      <c r="N155" s="47">
        <v>-1.8979591836734672E-2</v>
      </c>
    </row>
    <row r="156" spans="1:14" x14ac:dyDescent="0.3">
      <c r="A156" s="9" t="s">
        <v>130</v>
      </c>
      <c r="B156" s="48">
        <v>122</v>
      </c>
      <c r="C156" s="48">
        <v>174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9" t="e">
        <f>I156*(1+I157)</f>
        <v>#VALUE!</v>
      </c>
      <c r="K156" s="9" t="e">
        <f t="shared" ref="K156:N156" si="224">J156*(1+J157)</f>
        <v>#VALUE!</v>
      </c>
      <c r="L156" s="9" t="e">
        <f t="shared" si="224"/>
        <v>#VALUE!</v>
      </c>
      <c r="M156" s="9" t="e">
        <f t="shared" si="224"/>
        <v>#VALUE!</v>
      </c>
      <c r="N156" s="9" t="e">
        <f t="shared" si="224"/>
        <v>#VALUE!</v>
      </c>
    </row>
    <row r="157" spans="1:14" x14ac:dyDescent="0.3">
      <c r="A157" s="46" t="s">
        <v>129</v>
      </c>
      <c r="B157" s="47" t="s">
        <v>169</v>
      </c>
      <c r="C157" s="47">
        <v>0.42622950819672134</v>
      </c>
      <c r="D157" s="47">
        <v>-1</v>
      </c>
      <c r="E157" s="47" t="s">
        <v>169</v>
      </c>
      <c r="F157" s="47" t="s">
        <v>169</v>
      </c>
      <c r="G157" s="47" t="s">
        <v>169</v>
      </c>
      <c r="H157" s="47" t="s">
        <v>169</v>
      </c>
      <c r="I157" s="47" t="s">
        <v>169</v>
      </c>
      <c r="J157" s="47">
        <v>0.33294437961882539</v>
      </c>
      <c r="K157" s="47">
        <v>0.33294437961882539</v>
      </c>
      <c r="L157" s="47">
        <v>0.33294437961882539</v>
      </c>
      <c r="M157" s="47">
        <v>0.33294437961882539</v>
      </c>
      <c r="N157" s="47">
        <v>0.33294437961882539</v>
      </c>
    </row>
    <row r="158" spans="1:14" x14ac:dyDescent="0.3">
      <c r="A158" s="46" t="s">
        <v>131</v>
      </c>
      <c r="B158" s="47">
        <v>8.8791848617176122E-3</v>
      </c>
      <c r="C158" s="47">
        <v>1.1785424004334868E-2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0.27462136389133746</v>
      </c>
      <c r="K158" s="47">
        <v>0.27462136389133746</v>
      </c>
      <c r="L158" s="47">
        <v>0.27462136389133746</v>
      </c>
      <c r="M158" s="47">
        <v>0.27462136389133746</v>
      </c>
      <c r="N158" s="47">
        <v>0.27462136389133746</v>
      </c>
    </row>
    <row r="159" spans="1:14" x14ac:dyDescent="0.3">
      <c r="A159" s="9" t="s">
        <v>132</v>
      </c>
      <c r="B159" s="9">
        <v>22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 t="e">
        <f>I159*(1+I160)</f>
        <v>#VALUE!</v>
      </c>
      <c r="K159" s="9" t="e">
        <f t="shared" ref="K159:N159" si="225">J159*(1+J160)</f>
        <v>#VALUE!</v>
      </c>
      <c r="L159" s="9" t="e">
        <f t="shared" si="225"/>
        <v>#VALUE!</v>
      </c>
      <c r="M159" s="9" t="e">
        <f t="shared" si="225"/>
        <v>#VALUE!</v>
      </c>
      <c r="N159" s="9" t="e">
        <f t="shared" si="225"/>
        <v>#VALUE!</v>
      </c>
    </row>
    <row r="160" spans="1:14" x14ac:dyDescent="0.3">
      <c r="A160" s="46" t="s">
        <v>129</v>
      </c>
      <c r="B160" s="47" t="s">
        <v>169</v>
      </c>
      <c r="C160" s="47">
        <v>-1</v>
      </c>
      <c r="D160" s="47" t="s">
        <v>169</v>
      </c>
      <c r="E160" s="47" t="s">
        <v>169</v>
      </c>
      <c r="F160" s="47" t="s">
        <v>169</v>
      </c>
      <c r="G160" s="47" t="s">
        <v>169</v>
      </c>
      <c r="H160" s="47" t="s">
        <v>169</v>
      </c>
      <c r="I160" s="47" t="s">
        <v>169</v>
      </c>
      <c r="J160" s="47">
        <v>-1.4705882352941124E-2</v>
      </c>
      <c r="K160" s="47">
        <v>-1.4705882352941124E-2</v>
      </c>
      <c r="L160" s="47">
        <v>-1.4705882352941124E-2</v>
      </c>
      <c r="M160" s="47">
        <v>-1.4705882352941124E-2</v>
      </c>
      <c r="N160" s="47">
        <v>-1.4705882352941124E-2</v>
      </c>
    </row>
    <row r="161" spans="1:14" x14ac:dyDescent="0.3">
      <c r="A161" s="46" t="s">
        <v>133</v>
      </c>
      <c r="B161" s="47">
        <v>1.6011644832605531E-3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1.0738039907043834E-2</v>
      </c>
      <c r="K161" s="47">
        <v>1.0738039907043834E-2</v>
      </c>
      <c r="L161" s="47">
        <v>1.0738039907043834E-2</v>
      </c>
      <c r="M161" s="47">
        <v>1.0738039907043834E-2</v>
      </c>
      <c r="N161" s="47">
        <v>1.0738039907043834E-2</v>
      </c>
    </row>
    <row r="162" spans="1:14" x14ac:dyDescent="0.3">
      <c r="A162" s="9" t="s">
        <v>134</v>
      </c>
      <c r="B162" s="9">
        <v>100</v>
      </c>
      <c r="C162" s="9">
        <v>174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 t="e">
        <f>I162*(1+I163)</f>
        <v>#VALUE!</v>
      </c>
      <c r="K162" s="9" t="e">
        <f t="shared" ref="K162:N162" si="226">J162*(1+J163)</f>
        <v>#VALUE!</v>
      </c>
      <c r="L162" s="9" t="e">
        <f t="shared" si="226"/>
        <v>#VALUE!</v>
      </c>
      <c r="M162" s="9" t="e">
        <f t="shared" si="226"/>
        <v>#VALUE!</v>
      </c>
      <c r="N162" s="9" t="e">
        <f t="shared" si="226"/>
        <v>#VALUE!</v>
      </c>
    </row>
    <row r="163" spans="1:14" x14ac:dyDescent="0.3">
      <c r="A163" s="46" t="s">
        <v>129</v>
      </c>
      <c r="B163" s="47" t="s">
        <v>169</v>
      </c>
      <c r="C163" s="47">
        <v>0.74</v>
      </c>
      <c r="D163" s="47">
        <v>-1</v>
      </c>
      <c r="E163" s="47" t="s">
        <v>169</v>
      </c>
      <c r="F163" s="47" t="s">
        <v>169</v>
      </c>
      <c r="G163" s="47" t="s">
        <v>169</v>
      </c>
      <c r="H163" s="47" t="s">
        <v>169</v>
      </c>
      <c r="I163" s="47" t="s">
        <v>169</v>
      </c>
      <c r="J163" s="47">
        <v>0.3523613963039014</v>
      </c>
      <c r="K163" s="47">
        <v>0.3523613963039014</v>
      </c>
      <c r="L163" s="47">
        <v>0.3523613963039014</v>
      </c>
      <c r="M163" s="47">
        <v>0.3523613963039014</v>
      </c>
      <c r="N163" s="47">
        <v>0.3523613963039014</v>
      </c>
    </row>
    <row r="164" spans="1:14" x14ac:dyDescent="0.3">
      <c r="A164" s="46" t="s">
        <v>131</v>
      </c>
      <c r="B164" s="47">
        <v>7.2780203784570596E-3</v>
      </c>
      <c r="C164" s="47">
        <v>1.1785424004334868E-2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0.26388332398429359</v>
      </c>
      <c r="K164" s="47">
        <v>0.26388332398429359</v>
      </c>
      <c r="L164" s="47">
        <v>0.26388332398429359</v>
      </c>
      <c r="M164" s="47">
        <v>0.26388332398429359</v>
      </c>
      <c r="N164" s="47">
        <v>0.26388332398429359</v>
      </c>
    </row>
    <row r="165" spans="1:14" x14ac:dyDescent="0.3">
      <c r="A165" s="9" t="s">
        <v>135</v>
      </c>
      <c r="B165" s="9">
        <f>+Historicals!B173</f>
        <v>15</v>
      </c>
      <c r="C165" s="9">
        <f>+Historicals!C173</f>
        <v>0</v>
      </c>
      <c r="D165" s="9">
        <f>+Historicals!D173</f>
        <v>0</v>
      </c>
      <c r="E165" s="9">
        <f>+Historicals!E173</f>
        <v>0</v>
      </c>
      <c r="F165" s="9">
        <f>+Historicals!F173</f>
        <v>0</v>
      </c>
      <c r="G165" s="9">
        <f>+Historicals!G173</f>
        <v>0</v>
      </c>
      <c r="H165" s="9">
        <f>+Historicals!H173</f>
        <v>0</v>
      </c>
      <c r="I165" s="9">
        <f>+Historicals!I173</f>
        <v>0</v>
      </c>
      <c r="J165" s="9" t="e">
        <f>I165*(1+I166)</f>
        <v>#VALUE!</v>
      </c>
      <c r="K165" s="9" t="e">
        <f t="shared" ref="K165:N165" si="227">J165*(1+J166)</f>
        <v>#VALUE!</v>
      </c>
      <c r="L165" s="9" t="e">
        <f t="shared" si="227"/>
        <v>#VALUE!</v>
      </c>
      <c r="M165" s="9" t="e">
        <f t="shared" si="227"/>
        <v>#VALUE!</v>
      </c>
      <c r="N165" s="9" t="e">
        <f t="shared" si="227"/>
        <v>#VALUE!</v>
      </c>
    </row>
    <row r="166" spans="1:14" x14ac:dyDescent="0.3">
      <c r="A166" s="46" t="s">
        <v>129</v>
      </c>
      <c r="B166" s="47" t="s">
        <v>169</v>
      </c>
      <c r="C166" s="47">
        <v>-1</v>
      </c>
      <c r="D166" s="47" t="s">
        <v>169</v>
      </c>
      <c r="E166" s="47" t="s">
        <v>169</v>
      </c>
      <c r="F166" s="47" t="s">
        <v>169</v>
      </c>
      <c r="G166" s="47" t="s">
        <v>169</v>
      </c>
      <c r="H166" s="47" t="s">
        <v>169</v>
      </c>
      <c r="I166" s="47" t="s">
        <v>169</v>
      </c>
      <c r="J166" s="47">
        <v>0.28758169934640532</v>
      </c>
      <c r="K166" s="47">
        <v>0.28758169934640532</v>
      </c>
      <c r="L166" s="47">
        <v>0.28758169934640532</v>
      </c>
      <c r="M166" s="47">
        <v>0.28758169934640532</v>
      </c>
      <c r="N166" s="47">
        <v>0.28758169934640532</v>
      </c>
    </row>
    <row r="167" spans="1:14" x14ac:dyDescent="0.3">
      <c r="A167" s="46" t="s">
        <v>133</v>
      </c>
      <c r="B167" s="47">
        <v>1.0917030567685589E-3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1.5786521355877874E-2</v>
      </c>
      <c r="K167" s="47">
        <v>1.5786521355877874E-2</v>
      </c>
      <c r="L167" s="47">
        <v>1.5786521355877874E-2</v>
      </c>
      <c r="M167" s="47">
        <v>1.5786521355877874E-2</v>
      </c>
      <c r="N167" s="47">
        <v>1.5786521355877874E-2</v>
      </c>
    </row>
    <row r="168" spans="1:14" x14ac:dyDescent="0.3">
      <c r="A168" s="9" t="s">
        <v>143</v>
      </c>
      <c r="B168" s="9">
        <f>+Historicals!B159</f>
        <v>205</v>
      </c>
      <c r="C168" s="9">
        <f>+Historicals!C159</f>
        <v>223</v>
      </c>
      <c r="D168" s="9">
        <f>+Historicals!D159</f>
        <v>0</v>
      </c>
      <c r="E168" s="9">
        <f>+Historicals!E159</f>
        <v>0</v>
      </c>
      <c r="F168" s="9">
        <f>+Historicals!F159</f>
        <v>0</v>
      </c>
      <c r="G168" s="9">
        <f>+Historicals!G159</f>
        <v>0</v>
      </c>
      <c r="H168" s="9">
        <f>+Historicals!H159</f>
        <v>0</v>
      </c>
      <c r="I168" s="9">
        <f>+Historicals!I159</f>
        <v>0</v>
      </c>
      <c r="J168" s="9" t="e">
        <f>I168*(1+I169)</f>
        <v>#VALUE!</v>
      </c>
      <c r="K168" s="9" t="e">
        <f t="shared" ref="K168:N168" si="228">J168*(1+J169)</f>
        <v>#VALUE!</v>
      </c>
      <c r="L168" s="9" t="e">
        <f t="shared" si="228"/>
        <v>#VALUE!</v>
      </c>
      <c r="M168" s="9" t="e">
        <f t="shared" si="228"/>
        <v>#VALUE!</v>
      </c>
      <c r="N168" s="9" t="e">
        <f t="shared" si="228"/>
        <v>#VALUE!</v>
      </c>
    </row>
    <row r="169" spans="1:14" x14ac:dyDescent="0.3">
      <c r="A169" s="46" t="s">
        <v>129</v>
      </c>
      <c r="B169" s="47" t="str">
        <f t="shared" ref="B169" si="229">+IFERROR(B168/A168-1,"nm")</f>
        <v>nm</v>
      </c>
      <c r="C169" s="47">
        <f t="shared" ref="C169" si="230">+IFERROR(C168/B168-1,"nm")</f>
        <v>8.7804878048780566E-2</v>
      </c>
      <c r="D169" s="47">
        <f t="shared" ref="D169" si="231">+IFERROR(D168/C168-1,"nm")</f>
        <v>-1</v>
      </c>
      <c r="E169" s="47" t="str">
        <f t="shared" ref="E169" si="232">+IFERROR(E168/D168-1,"nm")</f>
        <v>nm</v>
      </c>
      <c r="F169" s="47" t="str">
        <f t="shared" ref="F169" si="233">+IFERROR(F168/E168-1,"nm")</f>
        <v>nm</v>
      </c>
      <c r="G169" s="47" t="str">
        <f t="shared" ref="G169" si="234">+IFERROR(G168/F168-1,"nm")</f>
        <v>nm</v>
      </c>
      <c r="H169" s="47" t="str">
        <f t="shared" ref="H169" si="235">+IFERROR(H168/G168-1,"nm")</f>
        <v>nm</v>
      </c>
      <c r="I169" s="47" t="str">
        <f t="shared" ref="I169" si="236">+IFERROR(I168/H168-1,"nm")</f>
        <v>nm</v>
      </c>
      <c r="J169" s="47" t="str">
        <f t="shared" ref="J169" si="237">+IFERROR(J168/I168-1,"nm")</f>
        <v>nm</v>
      </c>
      <c r="K169" s="47" t="str">
        <f t="shared" ref="K169" si="238">+IFERROR(K168/J168-1,"nm")</f>
        <v>nm</v>
      </c>
      <c r="L169" s="47" t="str">
        <f t="shared" ref="L169" si="239">+IFERROR(L168/K168-1,"nm")</f>
        <v>nm</v>
      </c>
      <c r="M169" s="47" t="str">
        <f t="shared" ref="M169" si="240">+IFERROR(M168/L168-1,"nm")</f>
        <v>nm</v>
      </c>
      <c r="N169" s="47" t="str">
        <f t="shared" ref="N169" si="241">+IFERROR(N168/M168-1,"nm")</f>
        <v>nm</v>
      </c>
    </row>
    <row r="170" spans="1:14" x14ac:dyDescent="0.3">
      <c r="A170" s="46" t="s">
        <v>133</v>
      </c>
      <c r="B170" s="47">
        <f t="shared" ref="B170:N170" si="242">+IFERROR(B168/B$21,"nm")</f>
        <v>1.4919941775836972E-2</v>
      </c>
      <c r="C170" s="47">
        <f t="shared" si="242"/>
        <v>1.5104307775670549E-2</v>
      </c>
      <c r="D170" s="47">
        <f t="shared" si="242"/>
        <v>0</v>
      </c>
      <c r="E170" s="47">
        <f t="shared" si="242"/>
        <v>0</v>
      </c>
      <c r="F170" s="47">
        <f t="shared" si="242"/>
        <v>0</v>
      </c>
      <c r="G170" s="47">
        <f t="shared" si="242"/>
        <v>0</v>
      </c>
      <c r="H170" s="47">
        <f t="shared" si="242"/>
        <v>0</v>
      </c>
      <c r="I170" s="47">
        <f t="shared" si="242"/>
        <v>0</v>
      </c>
      <c r="J170" s="47" t="str">
        <f t="shared" si="242"/>
        <v>nm</v>
      </c>
      <c r="K170" s="47" t="str">
        <f t="shared" si="242"/>
        <v>nm</v>
      </c>
      <c r="L170" s="47" t="str">
        <f t="shared" si="242"/>
        <v>nm</v>
      </c>
      <c r="M170" s="47" t="str">
        <f t="shared" si="242"/>
        <v>nm</v>
      </c>
      <c r="N170" s="47" t="str">
        <f t="shared" si="242"/>
        <v>nm</v>
      </c>
    </row>
    <row r="171" spans="1:14" x14ac:dyDescent="0.3">
      <c r="A171" s="43" t="s">
        <v>166</v>
      </c>
      <c r="B171" s="43"/>
      <c r="C171" s="43"/>
      <c r="D171" s="43"/>
      <c r="E171" s="43"/>
      <c r="F171" s="43"/>
      <c r="G171" s="43"/>
      <c r="H171" s="43"/>
      <c r="I171" s="43"/>
    </row>
    <row r="172" spans="1:14" x14ac:dyDescent="0.3">
      <c r="A172" s="9" t="s">
        <v>136</v>
      </c>
      <c r="B172" s="9">
        <v>3898</v>
      </c>
      <c r="C172" s="9">
        <v>3701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 t="e">
        <f>I172*(1+I173)</f>
        <v>#VALUE!</v>
      </c>
      <c r="K172" s="9" t="e">
        <f t="shared" ref="K172:N172" si="243">J172*(1+J173)</f>
        <v>#VALUE!</v>
      </c>
      <c r="L172" s="9" t="e">
        <f t="shared" si="243"/>
        <v>#VALUE!</v>
      </c>
      <c r="M172" s="9" t="e">
        <f t="shared" si="243"/>
        <v>#VALUE!</v>
      </c>
      <c r="N172" s="9" t="e">
        <f t="shared" si="243"/>
        <v>#VALUE!</v>
      </c>
    </row>
    <row r="173" spans="1:14" x14ac:dyDescent="0.3">
      <c r="A173" s="44" t="s">
        <v>129</v>
      </c>
      <c r="B173" s="47" t="s">
        <v>169</v>
      </c>
      <c r="C173" s="47">
        <v>-5.0538737814263768E-2</v>
      </c>
      <c r="D173" s="47">
        <v>-1</v>
      </c>
      <c r="E173" s="47" t="s">
        <v>169</v>
      </c>
      <c r="F173" s="47" t="s">
        <v>169</v>
      </c>
      <c r="G173" s="47" t="s">
        <v>169</v>
      </c>
      <c r="H173" s="47" t="s">
        <v>169</v>
      </c>
      <c r="I173" s="47" t="s">
        <v>169</v>
      </c>
      <c r="J173" s="47">
        <v>8.9298184357541999E-2</v>
      </c>
      <c r="K173" s="47">
        <v>8.9298184357541999E-2</v>
      </c>
      <c r="L173" s="47">
        <v>8.9298184357541999E-2</v>
      </c>
      <c r="M173" s="47">
        <v>8.9298184357541999E-2</v>
      </c>
      <c r="N173" s="47">
        <v>8.9298184357541999E-2</v>
      </c>
    </row>
    <row r="174" spans="1:14" x14ac:dyDescent="0.3">
      <c r="A174" s="45" t="s">
        <v>113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9" t="e">
        <f>I174*(1+I175)</f>
        <v>#VALUE!</v>
      </c>
      <c r="K174" s="9" t="e">
        <f t="shared" ref="K174:N174" si="244">J174*(1+J175)</f>
        <v>#VALUE!</v>
      </c>
      <c r="L174" s="9" t="e">
        <f t="shared" si="244"/>
        <v>#VALUE!</v>
      </c>
      <c r="M174" s="9" t="e">
        <f t="shared" si="244"/>
        <v>#VALUE!</v>
      </c>
      <c r="N174" s="9" t="e">
        <f t="shared" si="244"/>
        <v>#VALUE!</v>
      </c>
    </row>
    <row r="175" spans="1:14" x14ac:dyDescent="0.3">
      <c r="A175" s="44" t="s">
        <v>129</v>
      </c>
      <c r="B175" s="47" t="s">
        <v>169</v>
      </c>
      <c r="C175" s="47" t="s">
        <v>169</v>
      </c>
      <c r="D175" s="47" t="s">
        <v>169</v>
      </c>
      <c r="E175" s="47" t="s">
        <v>169</v>
      </c>
      <c r="F175" s="47" t="s">
        <v>169</v>
      </c>
      <c r="G175" s="47" t="s">
        <v>169</v>
      </c>
      <c r="H175" s="47" t="s">
        <v>169</v>
      </c>
      <c r="I175" s="47" t="s">
        <v>169</v>
      </c>
      <c r="J175" s="47">
        <v>5.9971305595408975E-2</v>
      </c>
      <c r="K175" s="47">
        <v>5.9971305595408975E-2</v>
      </c>
      <c r="L175" s="47">
        <v>5.9971305595408975E-2</v>
      </c>
      <c r="M175" s="47">
        <v>5.9971305595408975E-2</v>
      </c>
      <c r="N175" s="47">
        <v>5.9971305595408975E-2</v>
      </c>
    </row>
    <row r="176" spans="1:14" x14ac:dyDescent="0.3">
      <c r="A176" s="44" t="s">
        <v>137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30">
        <v>0.09</v>
      </c>
      <c r="K176" s="30">
        <v>0.09</v>
      </c>
      <c r="L176" s="30">
        <v>0.09</v>
      </c>
      <c r="M176" s="30">
        <v>0.09</v>
      </c>
      <c r="N176" s="30">
        <v>0.09</v>
      </c>
    </row>
    <row r="177" spans="1:14" x14ac:dyDescent="0.3">
      <c r="A177" s="44" t="s">
        <v>138</v>
      </c>
      <c r="B177" s="47" t="s">
        <v>169</v>
      </c>
      <c r="C177" s="47" t="s">
        <v>169</v>
      </c>
      <c r="D177" s="47" t="s">
        <v>169</v>
      </c>
      <c r="E177" s="47" t="s">
        <v>169</v>
      </c>
      <c r="F177" s="47" t="s">
        <v>169</v>
      </c>
      <c r="G177" s="47" t="s">
        <v>169</v>
      </c>
      <c r="H177" s="47" t="s">
        <v>169</v>
      </c>
      <c r="I177" s="47" t="s">
        <v>169</v>
      </c>
      <c r="J177" s="47">
        <v>-3.0028694404591022E-2</v>
      </c>
      <c r="K177" s="47">
        <v>-3.0028694404591022E-2</v>
      </c>
      <c r="L177" s="47">
        <v>-3.0028694404591022E-2</v>
      </c>
      <c r="M177" s="47">
        <v>-3.0028694404591022E-2</v>
      </c>
      <c r="N177" s="47">
        <v>-3.0028694404591022E-2</v>
      </c>
    </row>
    <row r="178" spans="1:14" x14ac:dyDescent="0.3">
      <c r="A178" s="45" t="s">
        <v>114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9" t="e">
        <f>I178*(1+I179)</f>
        <v>#VALUE!</v>
      </c>
      <c r="K178" s="9" t="e">
        <f t="shared" ref="K178:N178" si="245">J178*(1+J179)</f>
        <v>#VALUE!</v>
      </c>
      <c r="L178" s="9" t="e">
        <f t="shared" si="245"/>
        <v>#VALUE!</v>
      </c>
      <c r="M178" s="9" t="e">
        <f t="shared" si="245"/>
        <v>#VALUE!</v>
      </c>
      <c r="N178" s="9" t="e">
        <f t="shared" si="245"/>
        <v>#VALUE!</v>
      </c>
    </row>
    <row r="179" spans="1:14" x14ac:dyDescent="0.3">
      <c r="A179" s="44" t="s">
        <v>129</v>
      </c>
      <c r="B179" s="47" t="s">
        <v>169</v>
      </c>
      <c r="C179" s="47" t="s">
        <v>169</v>
      </c>
      <c r="D179" s="47" t="s">
        <v>169</v>
      </c>
      <c r="E179" s="47" t="s">
        <v>169</v>
      </c>
      <c r="F179" s="47" t="s">
        <v>169</v>
      </c>
      <c r="G179" s="47" t="s">
        <v>169</v>
      </c>
      <c r="H179" s="47" t="s">
        <v>169</v>
      </c>
      <c r="I179" s="47" t="s">
        <v>169</v>
      </c>
      <c r="J179" s="47">
        <v>0.13288288288288297</v>
      </c>
      <c r="K179" s="47">
        <v>0.13288288288288297</v>
      </c>
      <c r="L179" s="47">
        <v>0.13288288288288297</v>
      </c>
      <c r="M179" s="47">
        <v>0.13288288288288297</v>
      </c>
      <c r="N179" s="47">
        <v>0.13288288288288297</v>
      </c>
    </row>
    <row r="180" spans="1:14" x14ac:dyDescent="0.3">
      <c r="A180" s="44" t="s">
        <v>137</v>
      </c>
      <c r="B180" s="30">
        <v>0.12</v>
      </c>
      <c r="C180" s="30">
        <v>0.08</v>
      </c>
      <c r="D180" s="30">
        <v>0.03</v>
      </c>
      <c r="E180" s="30">
        <v>0.01</v>
      </c>
      <c r="F180" s="30">
        <v>7.0000000000000007E-2</v>
      </c>
      <c r="G180" s="30">
        <v>-0.12</v>
      </c>
      <c r="H180" s="30">
        <v>0.08</v>
      </c>
      <c r="I180" s="30">
        <v>0.09</v>
      </c>
      <c r="J180" s="30">
        <v>0.16</v>
      </c>
      <c r="K180" s="30">
        <v>0.16</v>
      </c>
      <c r="L180" s="30">
        <v>0.16</v>
      </c>
      <c r="M180" s="30">
        <v>0.16</v>
      </c>
      <c r="N180" s="30">
        <v>0.16</v>
      </c>
    </row>
    <row r="181" spans="1:14" x14ac:dyDescent="0.3">
      <c r="A181" s="44" t="s">
        <v>138</v>
      </c>
      <c r="B181" s="47" t="s">
        <v>169</v>
      </c>
      <c r="C181" s="47" t="s">
        <v>169</v>
      </c>
      <c r="D181" s="47" t="s">
        <v>169</v>
      </c>
      <c r="E181" s="47" t="s">
        <v>169</v>
      </c>
      <c r="F181" s="47" t="s">
        <v>169</v>
      </c>
      <c r="G181" s="47" t="s">
        <v>169</v>
      </c>
      <c r="H181" s="47" t="s">
        <v>169</v>
      </c>
      <c r="I181" s="47" t="s">
        <v>169</v>
      </c>
      <c r="J181" s="47">
        <v>-2.7117117117117034E-2</v>
      </c>
      <c r="K181" s="47">
        <v>-2.7117117117117034E-2</v>
      </c>
      <c r="L181" s="47">
        <v>-2.7117117117117034E-2</v>
      </c>
      <c r="M181" s="47">
        <v>-2.7117117117117034E-2</v>
      </c>
      <c r="N181" s="47">
        <v>-2.7117117117117034E-2</v>
      </c>
    </row>
    <row r="182" spans="1:14" x14ac:dyDescent="0.3">
      <c r="A182" s="45" t="s">
        <v>115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9" t="e">
        <f>I182*(1+I183)</f>
        <v>#VALUE!</v>
      </c>
      <c r="K182" s="9" t="e">
        <f t="shared" ref="K182:N182" si="246">J182*(1+J183)</f>
        <v>#VALUE!</v>
      </c>
      <c r="L182" s="9" t="e">
        <f t="shared" si="246"/>
        <v>#VALUE!</v>
      </c>
      <c r="M182" s="9" t="e">
        <f t="shared" si="246"/>
        <v>#VALUE!</v>
      </c>
      <c r="N182" s="9" t="e">
        <f t="shared" si="246"/>
        <v>#VALUE!</v>
      </c>
    </row>
    <row r="183" spans="1:14" x14ac:dyDescent="0.3">
      <c r="A183" s="44" t="s">
        <v>129</v>
      </c>
      <c r="B183" s="47" t="s">
        <v>169</v>
      </c>
      <c r="C183" s="47" t="s">
        <v>169</v>
      </c>
      <c r="D183" s="47" t="s">
        <v>169</v>
      </c>
      <c r="E183" s="47" t="s">
        <v>169</v>
      </c>
      <c r="F183" s="47" t="s">
        <v>169</v>
      </c>
      <c r="G183" s="47" t="s">
        <v>169</v>
      </c>
      <c r="H183" s="47" t="s">
        <v>169</v>
      </c>
      <c r="I183" s="47" t="s">
        <v>169</v>
      </c>
      <c r="J183" s="47">
        <v>0.15102040816326534</v>
      </c>
      <c r="K183" s="47">
        <v>0.15102040816326534</v>
      </c>
      <c r="L183" s="47">
        <v>0.15102040816326534</v>
      </c>
      <c r="M183" s="47">
        <v>0.15102040816326534</v>
      </c>
      <c r="N183" s="47">
        <v>0.15102040816326534</v>
      </c>
    </row>
    <row r="184" spans="1:14" x14ac:dyDescent="0.3">
      <c r="A184" s="44" t="s">
        <v>137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30">
        <v>0.17</v>
      </c>
      <c r="K184" s="30">
        <v>0.17</v>
      </c>
      <c r="L184" s="30">
        <v>0.17</v>
      </c>
      <c r="M184" s="30">
        <v>0.17</v>
      </c>
      <c r="N184" s="30">
        <v>0.17</v>
      </c>
    </row>
    <row r="185" spans="1:14" x14ac:dyDescent="0.3">
      <c r="A185" s="44" t="s">
        <v>138</v>
      </c>
      <c r="B185" s="47" t="s">
        <v>169</v>
      </c>
      <c r="C185" s="47" t="s">
        <v>169</v>
      </c>
      <c r="D185" s="47" t="s">
        <v>169</v>
      </c>
      <c r="E185" s="47" t="s">
        <v>169</v>
      </c>
      <c r="F185" s="47" t="s">
        <v>169</v>
      </c>
      <c r="G185" s="47" t="s">
        <v>169</v>
      </c>
      <c r="H185" s="47" t="s">
        <v>169</v>
      </c>
      <c r="I185" s="47" t="s">
        <v>169</v>
      </c>
      <c r="J185" s="47">
        <v>-1.8979591836734672E-2</v>
      </c>
      <c r="K185" s="47">
        <v>-1.8979591836734672E-2</v>
      </c>
      <c r="L185" s="47">
        <v>-1.8979591836734672E-2</v>
      </c>
      <c r="M185" s="47">
        <v>-1.8979591836734672E-2</v>
      </c>
      <c r="N185" s="47">
        <v>-1.8979591836734672E-2</v>
      </c>
    </row>
    <row r="186" spans="1:14" x14ac:dyDescent="0.3">
      <c r="A186" s="9" t="s">
        <v>130</v>
      </c>
      <c r="B186" s="48">
        <v>845</v>
      </c>
      <c r="C186" s="48">
        <v>892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9" t="e">
        <f>I186*(1+I187)</f>
        <v>#VALUE!</v>
      </c>
      <c r="K186" s="9" t="e">
        <f t="shared" ref="K186:N186" si="247">J186*(1+J187)</f>
        <v>#VALUE!</v>
      </c>
      <c r="L186" s="9" t="e">
        <f t="shared" si="247"/>
        <v>#VALUE!</v>
      </c>
      <c r="M186" s="9" t="e">
        <f t="shared" si="247"/>
        <v>#VALUE!</v>
      </c>
      <c r="N186" s="9" t="e">
        <f t="shared" si="247"/>
        <v>#VALUE!</v>
      </c>
    </row>
    <row r="187" spans="1:14" x14ac:dyDescent="0.3">
      <c r="A187" s="46" t="s">
        <v>129</v>
      </c>
      <c r="B187" s="47" t="s">
        <v>169</v>
      </c>
      <c r="C187" s="47">
        <v>5.5621301775147902E-2</v>
      </c>
      <c r="D187" s="47">
        <v>-1</v>
      </c>
      <c r="E187" s="47" t="s">
        <v>169</v>
      </c>
      <c r="F187" s="47" t="s">
        <v>169</v>
      </c>
      <c r="G187" s="47" t="s">
        <v>169</v>
      </c>
      <c r="H187" s="47" t="s">
        <v>169</v>
      </c>
      <c r="I187" s="47" t="s">
        <v>169</v>
      </c>
      <c r="J187" s="47">
        <v>0.33294437961882539</v>
      </c>
      <c r="K187" s="47">
        <v>0.33294437961882539</v>
      </c>
      <c r="L187" s="47">
        <v>0.33294437961882539</v>
      </c>
      <c r="M187" s="47">
        <v>0.33294437961882539</v>
      </c>
      <c r="N187" s="47">
        <v>0.33294437961882539</v>
      </c>
    </row>
    <row r="188" spans="1:14" x14ac:dyDescent="0.3">
      <c r="A188" s="46" t="s">
        <v>131</v>
      </c>
      <c r="B188" s="47">
        <v>6.1499272197962154E-2</v>
      </c>
      <c r="C188" s="47">
        <v>6.0417231102682198E-2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0.27462136389133746</v>
      </c>
      <c r="K188" s="47">
        <v>0.27462136389133746</v>
      </c>
      <c r="L188" s="47">
        <v>0.27462136389133746</v>
      </c>
      <c r="M188" s="47">
        <v>0.27462136389133746</v>
      </c>
      <c r="N188" s="47">
        <v>0.27462136389133746</v>
      </c>
    </row>
    <row r="189" spans="1:14" x14ac:dyDescent="0.3">
      <c r="A189" s="9" t="s">
        <v>132</v>
      </c>
      <c r="B189" s="9">
        <v>27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 t="e">
        <f>I189*(1+I190)</f>
        <v>#VALUE!</v>
      </c>
      <c r="K189" s="9" t="e">
        <f t="shared" ref="K189:N189" si="248">J189*(1+J190)</f>
        <v>#VALUE!</v>
      </c>
      <c r="L189" s="9" t="e">
        <f t="shared" si="248"/>
        <v>#VALUE!</v>
      </c>
      <c r="M189" s="9" t="e">
        <f t="shared" si="248"/>
        <v>#VALUE!</v>
      </c>
      <c r="N189" s="9" t="e">
        <f t="shared" si="248"/>
        <v>#VALUE!</v>
      </c>
    </row>
    <row r="190" spans="1:14" x14ac:dyDescent="0.3">
      <c r="A190" s="46" t="s">
        <v>129</v>
      </c>
      <c r="B190" s="47" t="s">
        <v>169</v>
      </c>
      <c r="C190" s="47">
        <v>-1</v>
      </c>
      <c r="D190" s="47" t="s">
        <v>169</v>
      </c>
      <c r="E190" s="47" t="s">
        <v>169</v>
      </c>
      <c r="F190" s="47" t="s">
        <v>169</v>
      </c>
      <c r="G190" s="47" t="s">
        <v>169</v>
      </c>
      <c r="H190" s="47" t="s">
        <v>169</v>
      </c>
      <c r="I190" s="47" t="s">
        <v>169</v>
      </c>
      <c r="J190" s="47">
        <v>-1.4705882352941124E-2</v>
      </c>
      <c r="K190" s="47">
        <v>-1.4705882352941124E-2</v>
      </c>
      <c r="L190" s="47">
        <v>-1.4705882352941124E-2</v>
      </c>
      <c r="M190" s="47">
        <v>-1.4705882352941124E-2</v>
      </c>
      <c r="N190" s="47">
        <v>-1.4705882352941124E-2</v>
      </c>
    </row>
    <row r="191" spans="1:14" x14ac:dyDescent="0.3">
      <c r="A191" s="46" t="s">
        <v>133</v>
      </c>
      <c r="B191" s="47">
        <v>1.9650655021834062E-3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1.0738039907043834E-2</v>
      </c>
      <c r="K191" s="47">
        <v>1.0738039907043834E-2</v>
      </c>
      <c r="L191" s="47">
        <v>1.0738039907043834E-2</v>
      </c>
      <c r="M191" s="47">
        <v>1.0738039907043834E-2</v>
      </c>
      <c r="N191" s="47">
        <v>1.0738039907043834E-2</v>
      </c>
    </row>
    <row r="192" spans="1:14" x14ac:dyDescent="0.3">
      <c r="A192" s="9" t="s">
        <v>134</v>
      </c>
      <c r="B192" s="9">
        <v>818</v>
      </c>
      <c r="C192" s="9">
        <v>892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 t="e">
        <f>I192*(1+I193)</f>
        <v>#VALUE!</v>
      </c>
      <c r="K192" s="9" t="e">
        <f t="shared" ref="K192:N192" si="249">J192*(1+J193)</f>
        <v>#VALUE!</v>
      </c>
      <c r="L192" s="9" t="e">
        <f t="shared" si="249"/>
        <v>#VALUE!</v>
      </c>
      <c r="M192" s="9" t="e">
        <f t="shared" si="249"/>
        <v>#VALUE!</v>
      </c>
      <c r="N192" s="9" t="e">
        <f t="shared" si="249"/>
        <v>#VALUE!</v>
      </c>
    </row>
    <row r="193" spans="1:14" x14ac:dyDescent="0.3">
      <c r="A193" s="46" t="s">
        <v>129</v>
      </c>
      <c r="B193" s="47" t="s">
        <v>169</v>
      </c>
      <c r="C193" s="47">
        <v>9.0464547677261642E-2</v>
      </c>
      <c r="D193" s="47">
        <v>-1</v>
      </c>
      <c r="E193" s="47" t="s">
        <v>169</v>
      </c>
      <c r="F193" s="47" t="s">
        <v>169</v>
      </c>
      <c r="G193" s="47" t="s">
        <v>169</v>
      </c>
      <c r="H193" s="47" t="s">
        <v>169</v>
      </c>
      <c r="I193" s="47" t="s">
        <v>169</v>
      </c>
      <c r="J193" s="47">
        <v>0.3523613963039014</v>
      </c>
      <c r="K193" s="47">
        <v>0.3523613963039014</v>
      </c>
      <c r="L193" s="47">
        <v>0.3523613963039014</v>
      </c>
      <c r="M193" s="47">
        <v>0.3523613963039014</v>
      </c>
      <c r="N193" s="47">
        <v>0.3523613963039014</v>
      </c>
    </row>
    <row r="194" spans="1:14" x14ac:dyDescent="0.3">
      <c r="A194" s="46" t="s">
        <v>131</v>
      </c>
      <c r="B194" s="47">
        <v>5.9534206695778746E-2</v>
      </c>
      <c r="C194" s="47">
        <v>6.0417231102682198E-2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0.26388332398429359</v>
      </c>
      <c r="K194" s="47">
        <v>0.26388332398429359</v>
      </c>
      <c r="L194" s="47">
        <v>0.26388332398429359</v>
      </c>
      <c r="M194" s="47">
        <v>0.26388332398429359</v>
      </c>
      <c r="N194" s="47">
        <v>0.26388332398429359</v>
      </c>
    </row>
    <row r="195" spans="1:14" x14ac:dyDescent="0.3">
      <c r="A195" s="9" t="s">
        <v>135</v>
      </c>
      <c r="B195" s="9">
        <f>+Historicals!B174</f>
        <v>37</v>
      </c>
      <c r="C195" s="9">
        <f>+Historicals!C174</f>
        <v>0</v>
      </c>
      <c r="D195" s="9">
        <f>+Historicals!D174</f>
        <v>0</v>
      </c>
      <c r="E195" s="9">
        <f>+Historicals!E174</f>
        <v>0</v>
      </c>
      <c r="F195" s="9">
        <f>+Historicals!F174</f>
        <v>0</v>
      </c>
      <c r="G195" s="9">
        <f>+Historicals!G174</f>
        <v>0</v>
      </c>
      <c r="H195" s="9">
        <f>+Historicals!H174</f>
        <v>0</v>
      </c>
      <c r="I195" s="9">
        <f>+Historicals!I174</f>
        <v>0</v>
      </c>
      <c r="J195" s="9" t="e">
        <f>I195*(1+I196)</f>
        <v>#VALUE!</v>
      </c>
      <c r="K195" s="9" t="e">
        <f t="shared" ref="K195:N195" si="250">J195*(1+J196)</f>
        <v>#VALUE!</v>
      </c>
      <c r="L195" s="9" t="e">
        <f t="shared" si="250"/>
        <v>#VALUE!</v>
      </c>
      <c r="M195" s="9" t="e">
        <f t="shared" si="250"/>
        <v>#VALUE!</v>
      </c>
      <c r="N195" s="9" t="e">
        <f t="shared" si="250"/>
        <v>#VALUE!</v>
      </c>
    </row>
    <row r="196" spans="1:14" x14ac:dyDescent="0.3">
      <c r="A196" s="46" t="s">
        <v>129</v>
      </c>
      <c r="B196" s="47" t="s">
        <v>169</v>
      </c>
      <c r="C196" s="47">
        <v>-1</v>
      </c>
      <c r="D196" s="47" t="s">
        <v>169</v>
      </c>
      <c r="E196" s="47" t="s">
        <v>169</v>
      </c>
      <c r="F196" s="47" t="s">
        <v>169</v>
      </c>
      <c r="G196" s="47" t="s">
        <v>169</v>
      </c>
      <c r="H196" s="47" t="s">
        <v>169</v>
      </c>
      <c r="I196" s="47" t="s">
        <v>169</v>
      </c>
      <c r="J196" s="47">
        <v>0.28758169934640532</v>
      </c>
      <c r="K196" s="47">
        <v>0.28758169934640532</v>
      </c>
      <c r="L196" s="47">
        <v>0.28758169934640532</v>
      </c>
      <c r="M196" s="47">
        <v>0.28758169934640532</v>
      </c>
      <c r="N196" s="47">
        <v>0.28758169934640532</v>
      </c>
    </row>
    <row r="197" spans="1:14" x14ac:dyDescent="0.3">
      <c r="A197" s="46" t="s">
        <v>133</v>
      </c>
      <c r="B197" s="47">
        <v>2.692867540029112E-3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1.5786521355877874E-2</v>
      </c>
      <c r="K197" s="47">
        <v>1.5786521355877874E-2</v>
      </c>
      <c r="L197" s="47">
        <v>1.5786521355877874E-2</v>
      </c>
      <c r="M197" s="47">
        <v>1.5786521355877874E-2</v>
      </c>
      <c r="N197" s="47">
        <v>1.5786521355877874E-2</v>
      </c>
    </row>
    <row r="198" spans="1:14" x14ac:dyDescent="0.3">
      <c r="A198" s="9" t="s">
        <v>143</v>
      </c>
      <c r="B198" s="9">
        <f>+Historicals!B160</f>
        <v>103</v>
      </c>
      <c r="C198" s="9">
        <f>+Historicals!C160</f>
        <v>109</v>
      </c>
      <c r="D198" s="9">
        <f>+Historicals!D160</f>
        <v>0</v>
      </c>
      <c r="E198" s="9">
        <f>+Historicals!E160</f>
        <v>0</v>
      </c>
      <c r="F198" s="9">
        <f>+Historicals!F160</f>
        <v>0</v>
      </c>
      <c r="G198" s="9">
        <f>+Historicals!G160</f>
        <v>0</v>
      </c>
      <c r="H198" s="9">
        <f>+Historicals!H160</f>
        <v>0</v>
      </c>
      <c r="I198" s="9">
        <f>+Historicals!I160</f>
        <v>0</v>
      </c>
      <c r="J198" s="9" t="e">
        <f>I198*(1+I199)</f>
        <v>#VALUE!</v>
      </c>
      <c r="K198" s="9" t="e">
        <f t="shared" ref="K198:N198" si="251">J198*(1+J199)</f>
        <v>#VALUE!</v>
      </c>
      <c r="L198" s="9" t="e">
        <f t="shared" si="251"/>
        <v>#VALUE!</v>
      </c>
      <c r="M198" s="9" t="e">
        <f t="shared" si="251"/>
        <v>#VALUE!</v>
      </c>
      <c r="N198" s="9" t="e">
        <f t="shared" si="251"/>
        <v>#VALUE!</v>
      </c>
    </row>
    <row r="199" spans="1:14" x14ac:dyDescent="0.3">
      <c r="A199" s="46" t="s">
        <v>129</v>
      </c>
      <c r="B199" s="47" t="str">
        <f t="shared" ref="B199" si="252">+IFERROR(B198/A198-1,"nm")</f>
        <v>nm</v>
      </c>
      <c r="C199" s="47">
        <f t="shared" ref="C199" si="253">+IFERROR(C198/B198-1,"nm")</f>
        <v>5.8252427184465994E-2</v>
      </c>
      <c r="D199" s="47">
        <f t="shared" ref="D199" si="254">+IFERROR(D198/C198-1,"nm")</f>
        <v>-1</v>
      </c>
      <c r="E199" s="47" t="str">
        <f t="shared" ref="E199" si="255">+IFERROR(E198/D198-1,"nm")</f>
        <v>nm</v>
      </c>
      <c r="F199" s="47" t="str">
        <f t="shared" ref="F199" si="256">+IFERROR(F198/E198-1,"nm")</f>
        <v>nm</v>
      </c>
      <c r="G199" s="47" t="str">
        <f t="shared" ref="G199" si="257">+IFERROR(G198/F198-1,"nm")</f>
        <v>nm</v>
      </c>
      <c r="H199" s="47" t="str">
        <f t="shared" ref="H199" si="258">+IFERROR(H198/G198-1,"nm")</f>
        <v>nm</v>
      </c>
      <c r="I199" s="47" t="str">
        <f t="shared" ref="I199" si="259">+IFERROR(I198/H198-1,"nm")</f>
        <v>nm</v>
      </c>
      <c r="J199" s="47" t="str">
        <f t="shared" ref="J199" si="260">+IFERROR(J198/I198-1,"nm")</f>
        <v>nm</v>
      </c>
      <c r="K199" s="47" t="str">
        <f t="shared" ref="K199" si="261">+IFERROR(K198/J198-1,"nm")</f>
        <v>nm</v>
      </c>
      <c r="L199" s="47" t="str">
        <f t="shared" ref="L199" si="262">+IFERROR(L198/K198-1,"nm")</f>
        <v>nm</v>
      </c>
      <c r="M199" s="47" t="str">
        <f t="shared" ref="M199" si="263">+IFERROR(M198/L198-1,"nm")</f>
        <v>nm</v>
      </c>
      <c r="N199" s="47" t="str">
        <f t="shared" ref="N199" si="264">+IFERROR(N198/M198-1,"nm")</f>
        <v>nm</v>
      </c>
    </row>
    <row r="200" spans="1:14" x14ac:dyDescent="0.3">
      <c r="A200" s="46" t="s">
        <v>133</v>
      </c>
      <c r="B200" s="47">
        <f t="shared" ref="B200:N200" si="265">+IFERROR(B198/B$21,"nm")</f>
        <v>7.4963609898107712E-3</v>
      </c>
      <c r="C200" s="47">
        <f t="shared" si="265"/>
        <v>7.3828230831752915E-3</v>
      </c>
      <c r="D200" s="47">
        <f t="shared" si="265"/>
        <v>0</v>
      </c>
      <c r="E200" s="47">
        <f t="shared" si="265"/>
        <v>0</v>
      </c>
      <c r="F200" s="47">
        <f t="shared" si="265"/>
        <v>0</v>
      </c>
      <c r="G200" s="47">
        <f t="shared" si="265"/>
        <v>0</v>
      </c>
      <c r="H200" s="47">
        <f t="shared" si="265"/>
        <v>0</v>
      </c>
      <c r="I200" s="47">
        <f t="shared" si="265"/>
        <v>0</v>
      </c>
      <c r="J200" s="47" t="str">
        <f t="shared" si="265"/>
        <v>nm</v>
      </c>
      <c r="K200" s="47" t="str">
        <f t="shared" si="265"/>
        <v>nm</v>
      </c>
      <c r="L200" s="47" t="str">
        <f t="shared" si="265"/>
        <v>nm</v>
      </c>
      <c r="M200" s="47" t="str">
        <f t="shared" si="265"/>
        <v>nm</v>
      </c>
      <c r="N200" s="47" t="str">
        <f t="shared" si="265"/>
        <v>nm</v>
      </c>
    </row>
    <row r="201" spans="1:14" x14ac:dyDescent="0.3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3">
      <c r="A202" s="9" t="s">
        <v>136</v>
      </c>
      <c r="B202" s="9">
        <v>3067</v>
      </c>
      <c r="C202" s="9">
        <v>3785</v>
      </c>
      <c r="D202" s="9">
        <v>4237</v>
      </c>
      <c r="E202" s="9">
        <v>5134</v>
      </c>
      <c r="F202" s="9">
        <v>6208</v>
      </c>
      <c r="G202" s="9">
        <v>6679</v>
      </c>
      <c r="H202" s="9">
        <v>8290</v>
      </c>
      <c r="I202" s="9">
        <v>7547</v>
      </c>
      <c r="J202" s="9">
        <f>I202*(1+I203)</f>
        <v>6870.5921592279856</v>
      </c>
      <c r="K202" s="9">
        <f t="shared" ref="K202:N202" si="266">J202*(1+J203)</f>
        <v>7484.1235645082088</v>
      </c>
      <c r="L202" s="9">
        <f t="shared" si="266"/>
        <v>8152.4422103262868</v>
      </c>
      <c r="M202" s="9">
        <f t="shared" si="266"/>
        <v>8880.4404977882114</v>
      </c>
      <c r="N202" s="9">
        <f t="shared" si="266"/>
        <v>9673.4477105358856</v>
      </c>
    </row>
    <row r="203" spans="1:14" x14ac:dyDescent="0.3">
      <c r="A203" s="44" t="s">
        <v>129</v>
      </c>
      <c r="B203" s="47" t="s">
        <v>169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3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9">
        <f>I204*(1+I205)</f>
        <v>5103.1760612386915</v>
      </c>
      <c r="K204" s="9">
        <f t="shared" ref="K204:N204" si="267">J204*(1+J205)</f>
        <v>5409.220192314413</v>
      </c>
      <c r="L204" s="9">
        <f t="shared" si="267"/>
        <v>5733.6181895005575</v>
      </c>
      <c r="M204" s="9">
        <f t="shared" si="267"/>
        <v>6077.4707581104913</v>
      </c>
      <c r="N204" s="9">
        <f t="shared" si="267"/>
        <v>6441.9446141922972</v>
      </c>
    </row>
    <row r="205" spans="1:14" x14ac:dyDescent="0.3">
      <c r="A205" s="44" t="s">
        <v>129</v>
      </c>
      <c r="B205" s="47" t="s">
        <v>169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3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3">
      <c r="A207" s="44" t="s">
        <v>138</v>
      </c>
      <c r="B207" s="47" t="s">
        <v>169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7">
        <v>-3.0028694404591022E-2</v>
      </c>
      <c r="K207" s="47">
        <v>-3.0028694404591022E-2</v>
      </c>
      <c r="L207" s="47">
        <v>-3.0028694404591022E-2</v>
      </c>
      <c r="M207" s="47">
        <v>-3.0028694404591022E-2</v>
      </c>
      <c r="N207" s="47">
        <v>-3.0028694404591022E-2</v>
      </c>
    </row>
    <row r="208" spans="1:14" x14ac:dyDescent="0.3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9">
        <f>I208*(1+I209)</f>
        <v>1600.2743928419259</v>
      </c>
      <c r="K208" s="9">
        <f t="shared" ref="K208:N208" si="268">J208*(1+J209)</f>
        <v>1812.9234675664161</v>
      </c>
      <c r="L208" s="9">
        <f t="shared" si="268"/>
        <v>2053.8299643826745</v>
      </c>
      <c r="M208" s="9">
        <f t="shared" si="268"/>
        <v>2326.7488110010931</v>
      </c>
      <c r="N208" s="9">
        <f t="shared" si="268"/>
        <v>2635.9339007512385</v>
      </c>
    </row>
    <row r="209" spans="1:14" x14ac:dyDescent="0.3">
      <c r="A209" s="44" t="s">
        <v>129</v>
      </c>
      <c r="B209" s="47" t="s">
        <v>169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3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3">
      <c r="A211" s="44" t="s">
        <v>138</v>
      </c>
      <c r="B211" s="47" t="s">
        <v>169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7">
        <v>-2.7117117117117034E-2</v>
      </c>
      <c r="K211" s="47">
        <v>-2.7117117117117034E-2</v>
      </c>
      <c r="L211" s="47">
        <v>-2.7117117117117034E-2</v>
      </c>
      <c r="M211" s="47">
        <v>-2.7117117117117034E-2</v>
      </c>
      <c r="N211" s="47">
        <v>-2.7117117117117034E-2</v>
      </c>
    </row>
    <row r="212" spans="1:14" x14ac:dyDescent="0.3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9">
        <f>I212*(1+I213)</f>
        <v>191.02051282051283</v>
      </c>
      <c r="K212" s="9">
        <f t="shared" ref="K212:N212" si="269">J212*(1+J213)</f>
        <v>219.86850863422293</v>
      </c>
      <c r="L212" s="9">
        <f t="shared" si="269"/>
        <v>253.07314055041172</v>
      </c>
      <c r="M212" s="9">
        <f t="shared" si="269"/>
        <v>291.29234953149432</v>
      </c>
      <c r="N212" s="9">
        <f t="shared" si="269"/>
        <v>335.28343905257714</v>
      </c>
    </row>
    <row r="213" spans="1:14" x14ac:dyDescent="0.3">
      <c r="A213" s="44" t="s">
        <v>129</v>
      </c>
      <c r="B213" s="47" t="s">
        <v>169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3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3">
      <c r="A215" s="44" t="s">
        <v>138</v>
      </c>
      <c r="B215" s="47" t="s">
        <v>169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7">
        <v>-1.8979591836734672E-2</v>
      </c>
      <c r="K215" s="47">
        <v>-1.8979591836734672E-2</v>
      </c>
      <c r="L215" s="47">
        <v>-1.8979591836734672E-2</v>
      </c>
      <c r="M215" s="47">
        <v>-1.8979591836734672E-2</v>
      </c>
      <c r="N215" s="47">
        <v>-1.8979591836734672E-2</v>
      </c>
    </row>
    <row r="216" spans="1:14" x14ac:dyDescent="0.3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9">
        <f>I216*(1+I217)</f>
        <v>1760.0595925813316</v>
      </c>
      <c r="K216" s="9">
        <f t="shared" ref="K216:N216" si="270">J216*(1+J217)</f>
        <v>2346.0615417254858</v>
      </c>
      <c r="L216" s="9">
        <f t="shared" si="270"/>
        <v>3127.1695462828625</v>
      </c>
      <c r="M216" s="9">
        <f t="shared" si="270"/>
        <v>4168.3430708328942</v>
      </c>
      <c r="N216" s="9">
        <f t="shared" si="270"/>
        <v>5556.1694685897819</v>
      </c>
    </row>
    <row r="217" spans="1:14" x14ac:dyDescent="0.3">
      <c r="A217" s="46" t="s">
        <v>129</v>
      </c>
      <c r="B217" s="47" t="s">
        <v>169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3">
      <c r="A218" s="46" t="s">
        <v>131</v>
      </c>
      <c r="B218" s="47">
        <v>0.33876752526899251</v>
      </c>
      <c r="C218" s="47">
        <v>0.37516512549537651</v>
      </c>
      <c r="D218" s="47">
        <v>0.36842105263157893</v>
      </c>
      <c r="E218" s="47">
        <v>0.36287495130502534</v>
      </c>
      <c r="F218" s="47">
        <v>0.3907860824742268</v>
      </c>
      <c r="G218" s="47">
        <v>0.37939811349004343</v>
      </c>
      <c r="H218" s="47">
        <v>0.39674306393244874</v>
      </c>
      <c r="I218" s="47">
        <v>0.31880217304889358</v>
      </c>
      <c r="J218" s="47">
        <v>0.27462136389133746</v>
      </c>
      <c r="K218" s="47">
        <v>0.27462136389133746</v>
      </c>
      <c r="L218" s="47">
        <v>0.27462136389133746</v>
      </c>
      <c r="M218" s="47">
        <v>0.27462136389133746</v>
      </c>
      <c r="N218" s="47">
        <v>0.27462136389133746</v>
      </c>
    </row>
    <row r="219" spans="1:14" x14ac:dyDescent="0.3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71">J219*(1+J220)</f>
        <v>36.006074168797952</v>
      </c>
      <c r="L219" s="9">
        <f t="shared" si="271"/>
        <v>35.476573078080335</v>
      </c>
      <c r="M219" s="9">
        <f t="shared" si="271"/>
        <v>34.954858768108565</v>
      </c>
      <c r="N219" s="9">
        <f t="shared" si="271"/>
        <v>34.440816727401085</v>
      </c>
    </row>
    <row r="220" spans="1:14" x14ac:dyDescent="0.3">
      <c r="A220" s="46" t="s">
        <v>129</v>
      </c>
      <c r="B220" s="47" t="s">
        <v>169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3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3">
      <c r="A222" s="9" t="s">
        <v>134</v>
      </c>
      <c r="B222" s="9">
        <v>993</v>
      </c>
      <c r="C222" s="9">
        <v>1372</v>
      </c>
      <c r="D222" s="9">
        <v>1507</v>
      </c>
      <c r="E222" s="9">
        <v>1807</v>
      </c>
      <c r="F222" s="9">
        <v>2376</v>
      </c>
      <c r="G222" s="9">
        <v>2490</v>
      </c>
      <c r="H222" s="9">
        <v>3243</v>
      </c>
      <c r="I222" s="9">
        <v>2365</v>
      </c>
      <c r="J222" s="9">
        <f>I222*(1+I223)</f>
        <v>1724.7070613629355</v>
      </c>
      <c r="K222" s="9">
        <f t="shared" ref="K222:N222" si="272">J222*(1+J223)</f>
        <v>2332.4272497199781</v>
      </c>
      <c r="L222" s="9">
        <f t="shared" si="272"/>
        <v>3154.2845722085781</v>
      </c>
      <c r="M222" s="9">
        <f t="shared" si="272"/>
        <v>4265.7326884118465</v>
      </c>
      <c r="N222" s="9">
        <f t="shared" si="272"/>
        <v>5768.8122147598397</v>
      </c>
    </row>
    <row r="223" spans="1:14" x14ac:dyDescent="0.3">
      <c r="A223" s="46" t="s">
        <v>129</v>
      </c>
      <c r="B223" s="47" t="s">
        <v>169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3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3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I225*(1+I226)</f>
        <v>64.723404255319153</v>
      </c>
      <c r="K225" s="9">
        <f t="shared" ref="K225:N225" si="273">J225*(1+J226)</f>
        <v>83.336670838548201</v>
      </c>
      <c r="L225" s="9">
        <f t="shared" si="273"/>
        <v>107.30277225616992</v>
      </c>
      <c r="M225" s="9">
        <f t="shared" si="273"/>
        <v>138.16108584617959</v>
      </c>
      <c r="N225" s="9">
        <f t="shared" si="273"/>
        <v>177.89368569736851</v>
      </c>
    </row>
    <row r="226" spans="1:14" x14ac:dyDescent="0.3">
      <c r="A226" s="46" t="s">
        <v>129</v>
      </c>
      <c r="B226" s="47" t="s">
        <v>169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3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1.5786521355877874E-2</v>
      </c>
      <c r="K227" s="47">
        <v>1.5786521355877874E-2</v>
      </c>
      <c r="L227" s="47">
        <v>1.5786521355877874E-2</v>
      </c>
      <c r="M227" s="47">
        <v>1.5786521355877874E-2</v>
      </c>
      <c r="N227" s="47">
        <v>1.5786521355877874E-2</v>
      </c>
    </row>
    <row r="228" spans="1:14" x14ac:dyDescent="0.3">
      <c r="A228" s="9" t="s">
        <v>143</v>
      </c>
      <c r="B228" s="9">
        <f>+Historicals!B155</f>
        <v>254</v>
      </c>
      <c r="C228" s="9">
        <f>+Historicals!C155</f>
        <v>234</v>
      </c>
      <c r="D228" s="9">
        <f>+Historicals!D155</f>
        <v>225</v>
      </c>
      <c r="E228" s="9">
        <f>+Historicals!E155</f>
        <v>256</v>
      </c>
      <c r="F228" s="9">
        <f>+Historicals!F155</f>
        <v>237</v>
      </c>
      <c r="G228" s="9">
        <f>+Historicals!G155</f>
        <v>214</v>
      </c>
      <c r="H228" s="9">
        <f>+Historicals!H155</f>
        <v>288</v>
      </c>
      <c r="I228" s="9">
        <f>+Historicals!I155</f>
        <v>303</v>
      </c>
      <c r="J228" s="9">
        <f>I228*(1+I229)</f>
        <v>318.78125</v>
      </c>
      <c r="K228" s="9">
        <f t="shared" ref="K228:N228" si="274">J228*(1+J229)</f>
        <v>335.38444010416663</v>
      </c>
      <c r="L228" s="9">
        <f t="shared" si="274"/>
        <v>352.8523796929253</v>
      </c>
      <c r="M228" s="9">
        <f t="shared" si="274"/>
        <v>371.23010780193181</v>
      </c>
      <c r="N228" s="9">
        <f t="shared" si="274"/>
        <v>390.56500924994907</v>
      </c>
    </row>
    <row r="229" spans="1:14" x14ac:dyDescent="0.3">
      <c r="A229" s="46" t="s">
        <v>129</v>
      </c>
      <c r="B229" s="47" t="str">
        <f t="shared" ref="B229" si="275">+IFERROR(B228/A228-1,"nm")</f>
        <v>nm</v>
      </c>
      <c r="C229" s="47">
        <f t="shared" ref="C229" si="276">+IFERROR(C228/B228-1,"nm")</f>
        <v>-7.8740157480314932E-2</v>
      </c>
      <c r="D229" s="47">
        <f t="shared" ref="D229" si="277">+IFERROR(D228/C228-1,"nm")</f>
        <v>-3.8461538461538436E-2</v>
      </c>
      <c r="E229" s="47">
        <f t="shared" ref="E229" si="278">+IFERROR(E228/D228-1,"nm")</f>
        <v>0.13777777777777778</v>
      </c>
      <c r="F229" s="47">
        <f t="shared" ref="F229" si="279">+IFERROR(F228/E228-1,"nm")</f>
        <v>-7.421875E-2</v>
      </c>
      <c r="G229" s="47">
        <f t="shared" ref="G229" si="280">+IFERROR(G228/F228-1,"nm")</f>
        <v>-9.7046413502109741E-2</v>
      </c>
      <c r="H229" s="47">
        <f t="shared" ref="H229" si="281">+IFERROR(H228/G228-1,"nm")</f>
        <v>0.34579439252336441</v>
      </c>
      <c r="I229" s="47">
        <f t="shared" ref="I229" si="282">+IFERROR(I228/H228-1,"nm")</f>
        <v>5.2083333333333259E-2</v>
      </c>
      <c r="J229" s="47">
        <f t="shared" ref="J229" si="283">+IFERROR(J228/I228-1,"nm")</f>
        <v>5.2083333333333259E-2</v>
      </c>
      <c r="K229" s="47">
        <f t="shared" ref="K229" si="284">+IFERROR(K228/J228-1,"nm")</f>
        <v>5.2083333333333259E-2</v>
      </c>
      <c r="L229" s="47">
        <f t="shared" ref="L229" si="285">+IFERROR(L228/K228-1,"nm")</f>
        <v>5.2083333333333259E-2</v>
      </c>
      <c r="M229" s="47">
        <f t="shared" ref="M229" si="286">+IFERROR(M228/L228-1,"nm")</f>
        <v>5.2083333333333259E-2</v>
      </c>
      <c r="N229" s="47">
        <f t="shared" ref="N229" si="287">+IFERROR(N228/M228-1,"nm")</f>
        <v>5.2083333333333259E-2</v>
      </c>
    </row>
    <row r="230" spans="1:14" x14ac:dyDescent="0.3">
      <c r="A230" s="46" t="s">
        <v>133</v>
      </c>
      <c r="B230" s="47">
        <f t="shared" ref="B230:N230" si="288">+IFERROR(B228/B$21,"nm")</f>
        <v>1.8486171761280933E-2</v>
      </c>
      <c r="C230" s="47">
        <f t="shared" si="288"/>
        <v>1.5849363316174477E-2</v>
      </c>
      <c r="D230" s="47">
        <f t="shared" si="288"/>
        <v>1.4787066246056782E-2</v>
      </c>
      <c r="E230" s="47">
        <f t="shared" si="288"/>
        <v>1.7233254796364859E-2</v>
      </c>
      <c r="F230" s="47">
        <f t="shared" si="288"/>
        <v>1.4903785687334926E-2</v>
      </c>
      <c r="G230" s="47">
        <f t="shared" si="288"/>
        <v>1.4774924054128693E-2</v>
      </c>
      <c r="H230" s="47">
        <f t="shared" si="288"/>
        <v>1.6764654520053553E-2</v>
      </c>
      <c r="I230" s="47">
        <f t="shared" si="288"/>
        <v>1.650956246935106E-2</v>
      </c>
      <c r="J230" s="47">
        <f t="shared" si="288"/>
        <v>1.6258351915535589E-2</v>
      </c>
      <c r="K230" s="47">
        <f t="shared" si="288"/>
        <v>1.6010963797503344E-2</v>
      </c>
      <c r="L230" s="47">
        <f t="shared" si="288"/>
        <v>1.5767339952828047E-2</v>
      </c>
      <c r="M230" s="47">
        <f t="shared" si="288"/>
        <v>1.5527423104086602E-2</v>
      </c>
      <c r="N230" s="47">
        <f t="shared" si="288"/>
        <v>1.5291156845392827E-2</v>
      </c>
    </row>
    <row r="231" spans="1:14" x14ac:dyDescent="0.3">
      <c r="A231" s="43" t="s">
        <v>167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3">
      <c r="A232" s="9" t="s">
        <v>136</v>
      </c>
      <c r="B232" s="9">
        <v>0</v>
      </c>
      <c r="C232" s="9">
        <v>0</v>
      </c>
      <c r="D232" s="9">
        <v>4737</v>
      </c>
      <c r="E232" s="9">
        <v>5166</v>
      </c>
      <c r="F232" s="9">
        <v>5254</v>
      </c>
      <c r="G232" s="9">
        <v>5028</v>
      </c>
      <c r="H232" s="9">
        <v>5343</v>
      </c>
      <c r="I232" s="9">
        <v>5955</v>
      </c>
      <c r="J232" s="9">
        <f>I232*(1+I233)</f>
        <v>6637.0999438517683</v>
      </c>
      <c r="K232" s="9">
        <f t="shared" ref="K232:N232" si="289">J232*(1+J233)</f>
        <v>7229.7809182372748</v>
      </c>
      <c r="L232" s="9">
        <f t="shared" si="289"/>
        <v>7875.3872275386666</v>
      </c>
      <c r="M232" s="9">
        <f t="shared" si="289"/>
        <v>8578.6450080704453</v>
      </c>
      <c r="N232" s="9">
        <f t="shared" si="289"/>
        <v>9344.7024315390281</v>
      </c>
    </row>
    <row r="233" spans="1:14" x14ac:dyDescent="0.3">
      <c r="A233" s="44" t="s">
        <v>129</v>
      </c>
      <c r="B233" s="47" t="s">
        <v>169</v>
      </c>
      <c r="C233" s="47" t="s">
        <v>169</v>
      </c>
      <c r="D233" s="47" t="s">
        <v>169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3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9">
        <f>I234*(1+I235)</f>
        <v>4618.8360207707019</v>
      </c>
      <c r="K234" s="9">
        <f t="shared" ref="K234:N234" si="290">J234*(1+J235)</f>
        <v>4895.8336472674246</v>
      </c>
      <c r="L234" s="9">
        <f t="shared" si="290"/>
        <v>5189.443183071985</v>
      </c>
      <c r="M234" s="9">
        <f t="shared" si="290"/>
        <v>5500.6608660740067</v>
      </c>
      <c r="N234" s="9">
        <f t="shared" si="290"/>
        <v>5830.5426798500375</v>
      </c>
    </row>
    <row r="235" spans="1:14" x14ac:dyDescent="0.3">
      <c r="A235" s="44" t="s">
        <v>129</v>
      </c>
      <c r="B235" s="47" t="s">
        <v>169</v>
      </c>
      <c r="C235" s="47" t="s">
        <v>169</v>
      </c>
      <c r="D235" s="47" t="s">
        <v>169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3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3">
      <c r="A237" s="44" t="s">
        <v>138</v>
      </c>
      <c r="B237" s="47" t="s">
        <v>169</v>
      </c>
      <c r="C237" s="47" t="s">
        <v>169</v>
      </c>
      <c r="D237" s="47" t="s">
        <v>169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7">
        <v>-3.0028694404591022E-2</v>
      </c>
      <c r="K237" s="47">
        <v>-3.0028694404591022E-2</v>
      </c>
      <c r="L237" s="47">
        <v>-3.0028694404591022E-2</v>
      </c>
      <c r="M237" s="47">
        <v>-3.0028694404591022E-2</v>
      </c>
      <c r="N237" s="47">
        <v>-3.0028694404591022E-2</v>
      </c>
    </row>
    <row r="238" spans="1:14" x14ac:dyDescent="0.3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9">
        <f>I238*(1+I239)</f>
        <v>1735.0066934404285</v>
      </c>
      <c r="K238" s="9">
        <f t="shared" ref="K238:N238" si="291">J238*(1+J239)</f>
        <v>1965.559384685891</v>
      </c>
      <c r="L238" s="9">
        <f t="shared" si="291"/>
        <v>2226.7485822004578</v>
      </c>
      <c r="M238" s="9">
        <f t="shared" si="291"/>
        <v>2522.645353258627</v>
      </c>
      <c r="N238" s="9">
        <f t="shared" si="291"/>
        <v>2857.8617402907421</v>
      </c>
    </row>
    <row r="239" spans="1:14" x14ac:dyDescent="0.3">
      <c r="A239" s="44" t="s">
        <v>129</v>
      </c>
      <c r="B239" s="47" t="s">
        <v>169</v>
      </c>
      <c r="C239" s="47" t="s">
        <v>169</v>
      </c>
      <c r="D239" s="47" t="s">
        <v>169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3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3">
      <c r="A241" s="44" t="s">
        <v>138</v>
      </c>
      <c r="B241" s="47" t="s">
        <v>169</v>
      </c>
      <c r="C241" s="47" t="s">
        <v>169</v>
      </c>
      <c r="D241" s="47" t="s">
        <v>169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7">
        <v>-2.7117117117117034E-2</v>
      </c>
      <c r="K241" s="47">
        <v>-2.7117117117117034E-2</v>
      </c>
      <c r="L241" s="47">
        <v>-2.7117117117117034E-2</v>
      </c>
      <c r="M241" s="47">
        <v>-2.7117117117117034E-2</v>
      </c>
      <c r="N241" s="47">
        <v>-2.7117117117117034E-2</v>
      </c>
    </row>
    <row r="242" spans="1:14" x14ac:dyDescent="0.3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9">
        <f>I242*(1+I243)</f>
        <v>288.18947368421055</v>
      </c>
      <c r="K242" s="9">
        <f t="shared" ref="K242:N242" si="292">J242*(1+J243)</f>
        <v>331.71196562835667</v>
      </c>
      <c r="L242" s="9">
        <f t="shared" si="292"/>
        <v>381.80724207019011</v>
      </c>
      <c r="M242" s="9">
        <f t="shared" si="292"/>
        <v>439.46792760732086</v>
      </c>
      <c r="N242" s="9">
        <f t="shared" si="292"/>
        <v>505.83655340924281</v>
      </c>
    </row>
    <row r="243" spans="1:14" x14ac:dyDescent="0.3">
      <c r="A243" s="44" t="s">
        <v>129</v>
      </c>
      <c r="B243" s="47" t="s">
        <v>169</v>
      </c>
      <c r="C243" s="47" t="s">
        <v>169</v>
      </c>
      <c r="D243" s="47" t="s">
        <v>169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3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3">
      <c r="A245" s="44" t="s">
        <v>138</v>
      </c>
      <c r="B245" s="47" t="s">
        <v>169</v>
      </c>
      <c r="C245" s="47" t="s">
        <v>169</v>
      </c>
      <c r="D245" s="47" t="s">
        <v>169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7">
        <v>-1.8979591836734672E-2</v>
      </c>
      <c r="K245" s="47">
        <v>-1.8979591836734672E-2</v>
      </c>
      <c r="L245" s="47">
        <v>-1.8979591836734672E-2</v>
      </c>
      <c r="M245" s="47">
        <v>-1.8979591836734672E-2</v>
      </c>
      <c r="N245" s="47">
        <v>-1.8979591836734672E-2</v>
      </c>
    </row>
    <row r="246" spans="1:14" x14ac:dyDescent="0.3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9">
        <f>I246*(1+I247)</f>
        <v>2387.6948506039416</v>
      </c>
      <c r="K246" s="9">
        <f t="shared" ref="K246:N246" si="293">J246*(1+J247)</f>
        <v>3182.6644313573352</v>
      </c>
      <c r="L246" s="9">
        <f t="shared" si="293"/>
        <v>4242.3146659905051</v>
      </c>
      <c r="M246" s="9">
        <f t="shared" si="293"/>
        <v>5654.7694906065581</v>
      </c>
      <c r="N246" s="9">
        <f t="shared" si="293"/>
        <v>7537.4932105440203</v>
      </c>
    </row>
    <row r="247" spans="1:14" x14ac:dyDescent="0.3">
      <c r="A247" s="46" t="s">
        <v>129</v>
      </c>
      <c r="B247" s="47" t="s">
        <v>169</v>
      </c>
      <c r="C247" s="47" t="s">
        <v>169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3">
      <c r="A248" s="46" t="s">
        <v>131</v>
      </c>
      <c r="B248" s="47" t="s">
        <v>169</v>
      </c>
      <c r="C248" s="47" t="s">
        <v>169</v>
      </c>
      <c r="D248" s="47">
        <v>0.21828161283512773</v>
      </c>
      <c r="E248" s="47">
        <v>0.2408052651955091</v>
      </c>
      <c r="F248" s="47">
        <v>0.26189569851541683</v>
      </c>
      <c r="G248" s="47">
        <v>0.24463007159904535</v>
      </c>
      <c r="H248" s="47">
        <v>0.2944038929440389</v>
      </c>
      <c r="I248" s="47">
        <v>0.32544080604534004</v>
      </c>
      <c r="J248" s="47">
        <v>0.27462136389133746</v>
      </c>
      <c r="K248" s="47">
        <v>0.27462136389133746</v>
      </c>
      <c r="L248" s="47">
        <v>0.27462136389133746</v>
      </c>
      <c r="M248" s="47">
        <v>0.27462136389133746</v>
      </c>
      <c r="N248" s="47">
        <v>0.27462136389133746</v>
      </c>
    </row>
    <row r="249" spans="1:14" x14ac:dyDescent="0.3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9">
        <f>I249*(1+I250)</f>
        <v>41.023255813953483</v>
      </c>
      <c r="K249" s="9">
        <f t="shared" ref="K249:N249" si="294">J249*(1+J250)</f>
        <v>40.419972640218873</v>
      </c>
      <c r="L249" s="9">
        <f t="shared" si="294"/>
        <v>39.825561277862718</v>
      </c>
      <c r="M249" s="9">
        <f t="shared" si="294"/>
        <v>39.239891259070625</v>
      </c>
      <c r="N249" s="9">
        <f t="shared" si="294"/>
        <v>38.662834034672528</v>
      </c>
    </row>
    <row r="250" spans="1:14" x14ac:dyDescent="0.3">
      <c r="A250" s="46" t="s">
        <v>129</v>
      </c>
      <c r="B250" s="47" t="s">
        <v>169</v>
      </c>
      <c r="C250" s="47" t="s">
        <v>169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3">
      <c r="A251" s="46" t="s">
        <v>133</v>
      </c>
      <c r="B251" s="47" t="s">
        <v>169</v>
      </c>
      <c r="C251" s="47" t="s">
        <v>169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3">
      <c r="A252" s="9" t="s">
        <v>134</v>
      </c>
      <c r="B252" s="9">
        <v>0</v>
      </c>
      <c r="C252" s="9">
        <v>0</v>
      </c>
      <c r="D252" s="9">
        <v>980</v>
      </c>
      <c r="E252" s="9">
        <v>1189</v>
      </c>
      <c r="F252" s="9">
        <v>1323</v>
      </c>
      <c r="G252" s="9">
        <v>1184</v>
      </c>
      <c r="H252" s="9">
        <v>1530</v>
      </c>
      <c r="I252" s="9">
        <v>1896</v>
      </c>
      <c r="J252" s="9">
        <f>I252*(1+I253)</f>
        <v>2349.5529411764705</v>
      </c>
      <c r="K252" s="9">
        <f t="shared" ref="K252:N252" si="295">J252*(1+J253)</f>
        <v>3177.4446962193501</v>
      </c>
      <c r="L252" s="9">
        <f t="shared" si="295"/>
        <v>4297.0535460576266</v>
      </c>
      <c r="M252" s="9">
        <f t="shared" si="295"/>
        <v>5811.1693335391228</v>
      </c>
      <c r="N252" s="9">
        <f t="shared" si="295"/>
        <v>7858.8010740633799</v>
      </c>
    </row>
    <row r="253" spans="1:14" x14ac:dyDescent="0.3">
      <c r="A253" s="46" t="s">
        <v>129</v>
      </c>
      <c r="B253" s="47" t="s">
        <v>169</v>
      </c>
      <c r="C253" s="47" t="s">
        <v>169</v>
      </c>
      <c r="D253" s="47" t="s">
        <v>169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3">
      <c r="A254" s="46" t="s">
        <v>131</v>
      </c>
      <c r="B254" s="47" t="s">
        <v>169</v>
      </c>
      <c r="C254" s="47" t="s">
        <v>169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3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9">
        <f>I255*(1+I256)</f>
        <v>58.074074074074069</v>
      </c>
      <c r="K255" s="9">
        <f t="shared" ref="K255:N255" si="296">J255*(1+J256)</f>
        <v>74.775114984265315</v>
      </c>
      <c r="L255" s="9">
        <f t="shared" si="296"/>
        <v>96.279069620263186</v>
      </c>
      <c r="M255" s="9">
        <f t="shared" si="296"/>
        <v>123.96716807314934</v>
      </c>
      <c r="N255" s="9">
        <f t="shared" si="296"/>
        <v>159.61785693078707</v>
      </c>
    </row>
    <row r="256" spans="1:14" x14ac:dyDescent="0.3">
      <c r="A256" s="46" t="s">
        <v>129</v>
      </c>
      <c r="B256" s="47" t="s">
        <v>169</v>
      </c>
      <c r="C256" s="47" t="s">
        <v>169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3">
      <c r="A257" s="46" t="s">
        <v>133</v>
      </c>
      <c r="B257" s="47" t="s">
        <v>169</v>
      </c>
      <c r="C257" s="47" t="s">
        <v>169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1.5786521355877874E-2</v>
      </c>
      <c r="K257" s="47">
        <v>1.5786521355877874E-2</v>
      </c>
      <c r="L257" s="47">
        <v>1.5786521355877874E-2</v>
      </c>
      <c r="M257" s="47">
        <v>1.5786521355877874E-2</v>
      </c>
      <c r="N257" s="47">
        <v>1.5786521355877874E-2</v>
      </c>
    </row>
    <row r="258" spans="1:14" x14ac:dyDescent="0.3">
      <c r="A258" s="9" t="s">
        <v>143</v>
      </c>
      <c r="B258" s="9">
        <f>+Historicals!B156</f>
        <v>0</v>
      </c>
      <c r="C258" s="9">
        <f>+Historicals!C156</f>
        <v>0</v>
      </c>
      <c r="D258" s="9">
        <f>+Historicals!D156</f>
        <v>340</v>
      </c>
      <c r="E258" s="9">
        <f>+Historicals!E156</f>
        <v>339</v>
      </c>
      <c r="F258" s="9">
        <f>+Historicals!F156</f>
        <v>326</v>
      </c>
      <c r="G258" s="9">
        <f>+Historicals!G156</f>
        <v>296</v>
      </c>
      <c r="H258" s="9">
        <f>+Historicals!H156</f>
        <v>304</v>
      </c>
      <c r="I258" s="9">
        <f>+Historicals!I156</f>
        <v>274</v>
      </c>
      <c r="J258" s="9">
        <f>I258*(1+I259)</f>
        <v>246.96052631578948</v>
      </c>
      <c r="K258" s="9">
        <f t="shared" ref="K258:N258" si="297">J258*(1+J259)</f>
        <v>222.58942174515235</v>
      </c>
      <c r="L258" s="9">
        <f t="shared" si="297"/>
        <v>200.62336038872283</v>
      </c>
      <c r="M258" s="9">
        <f t="shared" si="297"/>
        <v>180.82500245562517</v>
      </c>
      <c r="N258" s="9">
        <f t="shared" si="297"/>
        <v>162.98042984487267</v>
      </c>
    </row>
    <row r="259" spans="1:14" x14ac:dyDescent="0.3">
      <c r="A259" s="46" t="s">
        <v>129</v>
      </c>
      <c r="B259" s="47" t="str">
        <f t="shared" ref="B259" si="298">+IFERROR(B258/A258-1,"nm")</f>
        <v>nm</v>
      </c>
      <c r="C259" s="47" t="str">
        <f t="shared" ref="C259" si="299">+IFERROR(C258/B258-1,"nm")</f>
        <v>nm</v>
      </c>
      <c r="D259" s="47" t="str">
        <f t="shared" ref="D259" si="300">+IFERROR(D258/C258-1,"nm")</f>
        <v>nm</v>
      </c>
      <c r="E259" s="47">
        <f t="shared" ref="E259" si="301">+IFERROR(E258/D258-1,"nm")</f>
        <v>-2.9411764705882248E-3</v>
      </c>
      <c r="F259" s="47">
        <f t="shared" ref="F259" si="302">+IFERROR(F258/E258-1,"nm")</f>
        <v>-3.8348082595870192E-2</v>
      </c>
      <c r="G259" s="47">
        <f t="shared" ref="G259" si="303">+IFERROR(G258/F258-1,"nm")</f>
        <v>-9.2024539877300637E-2</v>
      </c>
      <c r="H259" s="47">
        <f t="shared" ref="H259" si="304">+IFERROR(H258/G258-1,"nm")</f>
        <v>2.7027027027026973E-2</v>
      </c>
      <c r="I259" s="47">
        <f t="shared" ref="I259" si="305">+IFERROR(I258/H258-1,"nm")</f>
        <v>-9.8684210526315819E-2</v>
      </c>
      <c r="J259" s="47">
        <f t="shared" ref="J259" si="306">+IFERROR(J258/I258-1,"nm")</f>
        <v>-9.8684210526315819E-2</v>
      </c>
      <c r="K259" s="47">
        <f t="shared" ref="K259" si="307">+IFERROR(K258/J258-1,"nm")</f>
        <v>-9.8684210526315819E-2</v>
      </c>
      <c r="L259" s="47">
        <f t="shared" ref="L259" si="308">+IFERROR(L258/K258-1,"nm")</f>
        <v>-9.8684210526315819E-2</v>
      </c>
      <c r="M259" s="47">
        <f t="shared" ref="M259" si="309">+IFERROR(M258/L258-1,"nm")</f>
        <v>-9.8684210526315819E-2</v>
      </c>
      <c r="N259" s="47">
        <f t="shared" ref="N259" si="310">+IFERROR(N258/M258-1,"nm")</f>
        <v>-9.8684210526315819E-2</v>
      </c>
    </row>
    <row r="260" spans="1:14" x14ac:dyDescent="0.3">
      <c r="A260" s="46" t="s">
        <v>133</v>
      </c>
      <c r="B260" s="47">
        <f t="shared" ref="B260:N260" si="311">+IFERROR(B258/B$21,"nm")</f>
        <v>0</v>
      </c>
      <c r="C260" s="47">
        <f t="shared" si="311"/>
        <v>0</v>
      </c>
      <c r="D260" s="47">
        <f t="shared" si="311"/>
        <v>2.2344900105152471E-2</v>
      </c>
      <c r="E260" s="47">
        <f t="shared" si="311"/>
        <v>2.2820599124873778E-2</v>
      </c>
      <c r="F260" s="47">
        <f t="shared" si="311"/>
        <v>2.0500565966545089E-2</v>
      </c>
      <c r="G260" s="47">
        <f t="shared" si="311"/>
        <v>2.0436343551505108E-2</v>
      </c>
      <c r="H260" s="47">
        <f t="shared" si="311"/>
        <v>1.7696024215612085E-2</v>
      </c>
      <c r="I260" s="47">
        <f t="shared" si="311"/>
        <v>1.4929439328720101E-2</v>
      </c>
      <c r="J260" s="47">
        <f t="shared" si="311"/>
        <v>1.25953805190487E-2</v>
      </c>
      <c r="K260" s="47">
        <f t="shared" si="311"/>
        <v>1.0626226941720789E-2</v>
      </c>
      <c r="L260" s="47">
        <f t="shared" si="311"/>
        <v>8.9649295506541073E-3</v>
      </c>
      <c r="M260" s="47">
        <f t="shared" si="311"/>
        <v>7.5633583104311453E-3</v>
      </c>
      <c r="N260" s="47">
        <f t="shared" si="311"/>
        <v>6.3809078039876021E-3</v>
      </c>
    </row>
    <row r="261" spans="1:14" x14ac:dyDescent="0.3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3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I262*(1+I263)</f>
        <v>416.16</v>
      </c>
      <c r="K262" s="9">
        <f t="shared" ref="K262:N262" si="312">J262*(1+J263)</f>
        <v>453.32233240223468</v>
      </c>
      <c r="L262" s="9">
        <f t="shared" si="312"/>
        <v>493.80319361448039</v>
      </c>
      <c r="M262" s="9">
        <f t="shared" si="312"/>
        <v>537.89892223420929</v>
      </c>
      <c r="N262" s="9">
        <f t="shared" si="312"/>
        <v>585.93231935760286</v>
      </c>
    </row>
    <row r="263" spans="1:14" x14ac:dyDescent="0.3">
      <c r="A263" s="44" t="s">
        <v>129</v>
      </c>
      <c r="B263" s="47" t="s">
        <v>169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3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13">J264*(1+J265)</f>
        <v>#VALUE!</v>
      </c>
      <c r="L264" s="9" t="e">
        <f t="shared" si="313"/>
        <v>#VALUE!</v>
      </c>
      <c r="M264" s="9" t="e">
        <f t="shared" si="313"/>
        <v>#VALUE!</v>
      </c>
      <c r="N264" s="9" t="e">
        <f t="shared" si="313"/>
        <v>#VALUE!</v>
      </c>
    </row>
    <row r="265" spans="1:14" x14ac:dyDescent="0.3">
      <c r="A265" s="44" t="s">
        <v>129</v>
      </c>
      <c r="B265" s="47" t="s">
        <v>169</v>
      </c>
      <c r="C265" s="47" t="s">
        <v>169</v>
      </c>
      <c r="D265" s="47" t="s">
        <v>169</v>
      </c>
      <c r="E265" s="47" t="s">
        <v>169</v>
      </c>
      <c r="F265" s="47" t="s">
        <v>169</v>
      </c>
      <c r="G265" s="47" t="s">
        <v>169</v>
      </c>
      <c r="H265" s="47" t="s">
        <v>169</v>
      </c>
      <c r="I265" s="47" t="s">
        <v>169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3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3">
      <c r="A267" s="44" t="s">
        <v>138</v>
      </c>
      <c r="B267" s="47" t="s">
        <v>169</v>
      </c>
      <c r="C267" s="47" t="s">
        <v>169</v>
      </c>
      <c r="D267" s="47" t="s">
        <v>169</v>
      </c>
      <c r="E267" s="47" t="s">
        <v>169</v>
      </c>
      <c r="F267" s="47" t="s">
        <v>169</v>
      </c>
      <c r="G267" s="47" t="s">
        <v>169</v>
      </c>
      <c r="H267" s="47" t="s">
        <v>169</v>
      </c>
      <c r="I267" s="47" t="s">
        <v>169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3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14">J268*(1+J269)</f>
        <v>#VALUE!</v>
      </c>
      <c r="L268" s="9" t="e">
        <f t="shared" si="314"/>
        <v>#VALUE!</v>
      </c>
      <c r="M268" s="9" t="e">
        <f t="shared" si="314"/>
        <v>#VALUE!</v>
      </c>
      <c r="N268" s="9" t="e">
        <f t="shared" si="314"/>
        <v>#VALUE!</v>
      </c>
    </row>
    <row r="269" spans="1:14" x14ac:dyDescent="0.3">
      <c r="A269" s="44" t="s">
        <v>129</v>
      </c>
      <c r="B269" s="47" t="s">
        <v>169</v>
      </c>
      <c r="C269" s="47" t="s">
        <v>169</v>
      </c>
      <c r="D269" s="47" t="s">
        <v>169</v>
      </c>
      <c r="E269" s="47" t="s">
        <v>169</v>
      </c>
      <c r="F269" s="47" t="s">
        <v>169</v>
      </c>
      <c r="G269" s="47" t="s">
        <v>169</v>
      </c>
      <c r="H269" s="47" t="s">
        <v>169</v>
      </c>
      <c r="I269" s="47" t="s">
        <v>169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3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3">
      <c r="A271" s="44" t="s">
        <v>138</v>
      </c>
      <c r="B271" s="47" t="s">
        <v>169</v>
      </c>
      <c r="C271" s="47" t="s">
        <v>169</v>
      </c>
      <c r="D271" s="47" t="s">
        <v>169</v>
      </c>
      <c r="E271" s="47" t="s">
        <v>169</v>
      </c>
      <c r="F271" s="47" t="s">
        <v>169</v>
      </c>
      <c r="G271" s="47" t="s">
        <v>169</v>
      </c>
      <c r="H271" s="47" t="s">
        <v>169</v>
      </c>
      <c r="I271" s="47" t="s">
        <v>169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3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15">J272*(1+J273)</f>
        <v>#VALUE!</v>
      </c>
      <c r="L272" s="9" t="e">
        <f t="shared" si="315"/>
        <v>#VALUE!</v>
      </c>
      <c r="M272" s="9" t="e">
        <f t="shared" si="315"/>
        <v>#VALUE!</v>
      </c>
      <c r="N272" s="9" t="e">
        <f t="shared" si="315"/>
        <v>#VALUE!</v>
      </c>
    </row>
    <row r="273" spans="1:14" x14ac:dyDescent="0.3">
      <c r="A273" s="44" t="s">
        <v>129</v>
      </c>
      <c r="B273" s="47" t="s">
        <v>169</v>
      </c>
      <c r="C273" s="47" t="s">
        <v>169</v>
      </c>
      <c r="D273" s="47" t="s">
        <v>169</v>
      </c>
      <c r="E273" s="47" t="s">
        <v>169</v>
      </c>
      <c r="F273" s="47" t="s">
        <v>169</v>
      </c>
      <c r="G273" s="47" t="s">
        <v>169</v>
      </c>
      <c r="H273" s="47" t="s">
        <v>169</v>
      </c>
      <c r="I273" s="47" t="s">
        <v>169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3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3">
      <c r="A275" s="44" t="s">
        <v>138</v>
      </c>
      <c r="B275" s="47" t="s">
        <v>169</v>
      </c>
      <c r="C275" s="47" t="s">
        <v>169</v>
      </c>
      <c r="D275" s="47" t="s">
        <v>169</v>
      </c>
      <c r="E275" s="47" t="s">
        <v>169</v>
      </c>
      <c r="F275" s="47" t="s">
        <v>169</v>
      </c>
      <c r="G275" s="47" t="s">
        <v>169</v>
      </c>
      <c r="H275" s="47" t="s">
        <v>169</v>
      </c>
      <c r="I275" s="47" t="s">
        <v>169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3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9">
        <f>I276*(1+I277)</f>
        <v>-4757.6482236458942</v>
      </c>
      <c r="K276" s="9">
        <f t="shared" ref="K276:N276" si="316">J276*(1+J277)</f>
        <v>-6341.6804599122834</v>
      </c>
      <c r="L276" s="9">
        <f t="shared" si="316"/>
        <v>-8453.1073263786056</v>
      </c>
      <c r="M276" s="9">
        <f t="shared" si="316"/>
        <v>-11267.521901011078</v>
      </c>
      <c r="N276" s="9">
        <f t="shared" si="316"/>
        <v>-15018.97999018474</v>
      </c>
    </row>
    <row r="277" spans="1:14" x14ac:dyDescent="0.3">
      <c r="A277" s="46" t="s">
        <v>129</v>
      </c>
      <c r="B277" s="47" t="s">
        <v>169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3">
      <c r="A278" s="46" t="s">
        <v>131</v>
      </c>
      <c r="B278" s="47">
        <v>-17.88695652173913</v>
      </c>
      <c r="C278" s="47">
        <v>-32.410958904109592</v>
      </c>
      <c r="D278" s="47">
        <v>-33.479452054794521</v>
      </c>
      <c r="E278" s="47">
        <v>-27.738636363636363</v>
      </c>
      <c r="F278" s="47">
        <v>-73.023809523809518</v>
      </c>
      <c r="G278" s="47">
        <v>-108.46666666666667</v>
      </c>
      <c r="H278" s="47">
        <v>-137.36000000000001</v>
      </c>
      <c r="I278" s="47">
        <v>-39.627450980392155</v>
      </c>
      <c r="J278" s="47">
        <v>0.27462136389133746</v>
      </c>
      <c r="K278" s="47">
        <v>0.27462136389133746</v>
      </c>
      <c r="L278" s="47">
        <v>0.27462136389133746</v>
      </c>
      <c r="M278" s="47">
        <v>0.27462136389133746</v>
      </c>
      <c r="N278" s="47">
        <v>0.27462136389133746</v>
      </c>
    </row>
    <row r="279" spans="1:14" x14ac:dyDescent="0.3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9">
        <f>I279*(1+I280)</f>
        <v>218.01801801801801</v>
      </c>
      <c r="K279" s="9">
        <f t="shared" ref="K279:N279" si="317">J279*(1+J280)</f>
        <v>214.81187069422364</v>
      </c>
      <c r="L279" s="9">
        <f t="shared" si="317"/>
        <v>211.6528725957792</v>
      </c>
      <c r="M279" s="9">
        <f t="shared" si="317"/>
        <v>208.54033035172364</v>
      </c>
      <c r="N279" s="9">
        <f t="shared" si="317"/>
        <v>205.47356078772771</v>
      </c>
    </row>
    <row r="280" spans="1:14" x14ac:dyDescent="0.3">
      <c r="A280" s="46" t="s">
        <v>129</v>
      </c>
      <c r="B280" s="47" t="s">
        <v>169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3">
      <c r="A281" s="46" t="s">
        <v>133</v>
      </c>
      <c r="B281" s="47">
        <v>1.826086956521739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3">
      <c r="A282" s="9" t="s">
        <v>134</v>
      </c>
      <c r="B282" s="9">
        <v>-2267</v>
      </c>
      <c r="C282" s="9">
        <v>-2596</v>
      </c>
      <c r="D282" s="9">
        <v>-2677</v>
      </c>
      <c r="E282" s="9">
        <v>-2658</v>
      </c>
      <c r="F282" s="9">
        <v>-3262</v>
      </c>
      <c r="G282" s="9">
        <v>-3468</v>
      </c>
      <c r="H282" s="9">
        <v>-3656</v>
      </c>
      <c r="I282" s="9">
        <v>-4262</v>
      </c>
      <c r="J282" s="9">
        <f>I282*(1+I283)</f>
        <v>-4968.4474835886213</v>
      </c>
      <c r="K282" s="9">
        <f t="shared" ref="K282:N282" si="318">J282*(1+J283)</f>
        <v>-6719.1365763685135</v>
      </c>
      <c r="L282" s="9">
        <f t="shared" si="318"/>
        <v>-9086.7009223743389</v>
      </c>
      <c r="M282" s="9">
        <f t="shared" si="318"/>
        <v>-12288.50354717811</v>
      </c>
      <c r="N282" s="9">
        <f t="shared" si="318"/>
        <v>-16618.497815547234</v>
      </c>
    </row>
    <row r="283" spans="1:14" x14ac:dyDescent="0.3">
      <c r="A283" s="46" t="s">
        <v>129</v>
      </c>
      <c r="B283" s="47" t="s">
        <v>169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3">
      <c r="A284" s="46" t="s">
        <v>131</v>
      </c>
      <c r="B284" s="47">
        <v>-19.713043478260868</v>
      </c>
      <c r="C284" s="47">
        <v>-35.561643835616437</v>
      </c>
      <c r="D284" s="47">
        <v>-36.671232876712331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3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9">
        <f>I285*(1+I286)</f>
        <v>177.28057553956836</v>
      </c>
      <c r="K285" s="9">
        <f t="shared" ref="K285:N285" si="319">J285*(1+J286)</f>
        <v>228.26322471434619</v>
      </c>
      <c r="L285" s="9">
        <f t="shared" si="319"/>
        <v>293.90755077598828</v>
      </c>
      <c r="M285" s="9">
        <f t="shared" si="319"/>
        <v>378.42998367888691</v>
      </c>
      <c r="N285" s="9">
        <f t="shared" si="319"/>
        <v>487.25952146889364</v>
      </c>
    </row>
    <row r="286" spans="1:14" x14ac:dyDescent="0.3">
      <c r="A286" s="46" t="s">
        <v>129</v>
      </c>
      <c r="B286" s="47" t="s">
        <v>169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3">
      <c r="A287" s="46" t="s">
        <v>133</v>
      </c>
      <c r="B287" s="47">
        <v>1.9565217391304348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1.5786521355877874E-2</v>
      </c>
      <c r="K287" s="47">
        <v>1.5786521355877874E-2</v>
      </c>
      <c r="L287" s="47">
        <v>1.5786521355877874E-2</v>
      </c>
      <c r="M287" s="47">
        <v>1.5786521355877874E-2</v>
      </c>
      <c r="N287" s="47">
        <v>1.5786521355877874E-2</v>
      </c>
    </row>
    <row r="288" spans="1:14" x14ac:dyDescent="0.3">
      <c r="A288" s="9" t="s">
        <v>143</v>
      </c>
      <c r="B288" s="9">
        <f>+Historicals!B161</f>
        <v>484</v>
      </c>
      <c r="C288" s="9">
        <f>+Historicals!C161</f>
        <v>511</v>
      </c>
      <c r="D288" s="9">
        <f>+Historicals!D161</f>
        <v>533</v>
      </c>
      <c r="E288" s="9">
        <f>+Historicals!E161</f>
        <v>597</v>
      </c>
      <c r="F288" s="9">
        <f>+Historicals!F161</f>
        <v>665</v>
      </c>
      <c r="G288" s="9">
        <f>+Historicals!G161</f>
        <v>830</v>
      </c>
      <c r="H288" s="9">
        <f>+Historicals!H161</f>
        <v>780</v>
      </c>
      <c r="I288" s="9">
        <f>+Historicals!I161</f>
        <v>789</v>
      </c>
      <c r="J288" s="9">
        <f>I288*(1+I289)</f>
        <v>798.10384615384612</v>
      </c>
      <c r="K288" s="9">
        <f t="shared" ref="K288:N288" si="320">J288*(1+J289)</f>
        <v>807.31273668639051</v>
      </c>
      <c r="L288" s="9">
        <f t="shared" si="320"/>
        <v>816.62788364815651</v>
      </c>
      <c r="M288" s="9">
        <f t="shared" si="320"/>
        <v>826.05051307486599</v>
      </c>
      <c r="N288" s="9">
        <f t="shared" si="320"/>
        <v>835.58186514880674</v>
      </c>
    </row>
    <row r="289" spans="1:14" x14ac:dyDescent="0.3">
      <c r="A289" s="46" t="s">
        <v>129</v>
      </c>
      <c r="B289" s="47" t="str">
        <f t="shared" ref="B289" si="321">+IFERROR(B288/A288-1,"nm")</f>
        <v>nm</v>
      </c>
      <c r="C289" s="47">
        <f t="shared" ref="C289" si="322">+IFERROR(C288/B288-1,"nm")</f>
        <v>5.5785123966942241E-2</v>
      </c>
      <c r="D289" s="47">
        <f t="shared" ref="D289" si="323">+IFERROR(D288/C288-1,"nm")</f>
        <v>4.3052837573385627E-2</v>
      </c>
      <c r="E289" s="47">
        <f t="shared" ref="E289" si="324">+IFERROR(E288/D288-1,"nm")</f>
        <v>0.12007504690431525</v>
      </c>
      <c r="F289" s="47">
        <f t="shared" ref="F289" si="325">+IFERROR(F288/E288-1,"nm")</f>
        <v>0.11390284757118918</v>
      </c>
      <c r="G289" s="47">
        <f t="shared" ref="G289" si="326">+IFERROR(G288/F288-1,"nm")</f>
        <v>0.24812030075187974</v>
      </c>
      <c r="H289" s="47">
        <f t="shared" ref="H289" si="327">+IFERROR(H288/G288-1,"nm")</f>
        <v>-6.0240963855421659E-2</v>
      </c>
      <c r="I289" s="47">
        <f t="shared" ref="I289" si="328">+IFERROR(I288/H288-1,"nm")</f>
        <v>1.1538461538461497E-2</v>
      </c>
      <c r="J289" s="47">
        <f t="shared" ref="J289" si="329">+IFERROR(J288/I288-1,"nm")</f>
        <v>1.1538461538461497E-2</v>
      </c>
      <c r="K289" s="47">
        <f t="shared" ref="K289" si="330">+IFERROR(K288/J288-1,"nm")</f>
        <v>1.1538461538461497E-2</v>
      </c>
      <c r="L289" s="47">
        <f t="shared" ref="L289" si="331">+IFERROR(L288/K288-1,"nm")</f>
        <v>1.1538461538461497E-2</v>
      </c>
      <c r="M289" s="47">
        <f t="shared" ref="M289" si="332">+IFERROR(M288/L288-1,"nm")</f>
        <v>1.1538461538461497E-2</v>
      </c>
      <c r="N289" s="47">
        <f t="shared" ref="N289" si="333">+IFERROR(N288/M288-1,"nm")</f>
        <v>1.1538461538461497E-2</v>
      </c>
    </row>
    <row r="290" spans="1:14" x14ac:dyDescent="0.3">
      <c r="A290" s="46" t="s">
        <v>133</v>
      </c>
      <c r="B290" s="47">
        <f t="shared" ref="B290:N290" si="334">+IFERROR(B288/B$21,"nm")</f>
        <v>3.5225618631732167E-2</v>
      </c>
      <c r="C290" s="47">
        <f t="shared" si="334"/>
        <v>3.4611216472500678E-2</v>
      </c>
      <c r="D290" s="47">
        <f t="shared" si="334"/>
        <v>3.5028916929547842E-2</v>
      </c>
      <c r="E290" s="47">
        <f t="shared" si="334"/>
        <v>4.0188488724335239E-2</v>
      </c>
      <c r="F290" s="47">
        <f t="shared" si="334"/>
        <v>4.1818639164884923E-2</v>
      </c>
      <c r="G290" s="47">
        <f t="shared" si="334"/>
        <v>5.7304611985639325E-2</v>
      </c>
      <c r="H290" s="47">
        <f t="shared" si="334"/>
        <v>4.5404272658478372E-2</v>
      </c>
      <c r="I290" s="47">
        <f t="shared" si="334"/>
        <v>4.2990246826131964E-2</v>
      </c>
      <c r="J290" s="47">
        <f t="shared" si="334"/>
        <v>4.0704568402036526E-2</v>
      </c>
      <c r="K290" s="47">
        <f t="shared" si="334"/>
        <v>3.8540413491855864E-2</v>
      </c>
      <c r="L290" s="47">
        <f t="shared" si="334"/>
        <v>3.6491321009779087E-2</v>
      </c>
      <c r="M290" s="47">
        <f t="shared" si="334"/>
        <v>3.4551173388944936E-2</v>
      </c>
      <c r="N290" s="47">
        <f t="shared" si="334"/>
        <v>3.2714178317442166E-2</v>
      </c>
    </row>
    <row r="291" spans="1:14" x14ac:dyDescent="0.3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3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v>2205</v>
      </c>
      <c r="I292" s="9">
        <v>2346</v>
      </c>
      <c r="J292" s="9">
        <f>I292*(1+I293)</f>
        <v>2496.0163265306123</v>
      </c>
      <c r="K292" s="9">
        <f t="shared" ref="K292:N292" si="335">J292*(1+J293)</f>
        <v>2655.6255338053588</v>
      </c>
      <c r="L292" s="9">
        <f t="shared" si="335"/>
        <v>2825.4410441303276</v>
      </c>
      <c r="M292" s="9">
        <f t="shared" si="335"/>
        <v>3006.1155054556684</v>
      </c>
      <c r="N292" s="9">
        <f t="shared" si="335"/>
        <v>3198.3432996820852</v>
      </c>
    </row>
    <row r="293" spans="1:14" x14ac:dyDescent="0.3">
      <c r="A293" s="44" t="s">
        <v>129</v>
      </c>
      <c r="B293" s="47" t="s">
        <v>169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3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9">
        <f>I294*(1+I295)</f>
        <v>2207.8731117824773</v>
      </c>
      <c r="K294" s="9">
        <f t="shared" ref="K294:N294" si="336">J294*(1+J295)</f>
        <v>2327.9387190697421</v>
      </c>
      <c r="L294" s="9">
        <f t="shared" si="336"/>
        <v>2454.5335738832023</v>
      </c>
      <c r="M294" s="9">
        <f t="shared" si="336"/>
        <v>2588.0127410430136</v>
      </c>
      <c r="N294" s="9">
        <f t="shared" si="336"/>
        <v>2728.7505940302472</v>
      </c>
    </row>
    <row r="295" spans="1:14" x14ac:dyDescent="0.3">
      <c r="A295" s="44" t="s">
        <v>129</v>
      </c>
      <c r="B295" s="47" t="s">
        <v>169</v>
      </c>
      <c r="C295" s="47" t="s">
        <v>169</v>
      </c>
      <c r="D295" s="47" t="s">
        <v>169</v>
      </c>
      <c r="E295" s="47" t="s">
        <v>169</v>
      </c>
      <c r="F295" s="47" t="s">
        <v>169</v>
      </c>
      <c r="G295" s="47" t="s">
        <v>169</v>
      </c>
      <c r="H295" s="47" t="s">
        <v>169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3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3">
      <c r="A297" s="44" t="s">
        <v>138</v>
      </c>
      <c r="B297" s="47" t="s">
        <v>169</v>
      </c>
      <c r="C297" s="47" t="s">
        <v>169</v>
      </c>
      <c r="D297" s="47" t="s">
        <v>169</v>
      </c>
      <c r="E297" s="47" t="s">
        <v>169</v>
      </c>
      <c r="F297" s="47" t="s">
        <v>169</v>
      </c>
      <c r="G297" s="47" t="s">
        <v>169</v>
      </c>
      <c r="H297" s="47" t="s">
        <v>169</v>
      </c>
      <c r="I297" s="47">
        <v>5.4380664652567967E-2</v>
      </c>
      <c r="J297" s="47">
        <v>5.4380664652567967E-2</v>
      </c>
      <c r="K297" s="47">
        <v>5.4380664652567967E-2</v>
      </c>
      <c r="L297" s="47">
        <v>5.4380664652567967E-2</v>
      </c>
      <c r="M297" s="47">
        <v>5.4380664652567967E-2</v>
      </c>
      <c r="N297" s="47">
        <v>5.4380664652567967E-2</v>
      </c>
    </row>
    <row r="298" spans="1:14" x14ac:dyDescent="0.3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9">
        <f>I298*(1+I299)</f>
        <v>102.00961538461539</v>
      </c>
      <c r="K298" s="9">
        <f t="shared" ref="K298:N298" si="337">J298*(1+J299)</f>
        <v>101.02875369822486</v>
      </c>
      <c r="L298" s="9">
        <f t="shared" si="337"/>
        <v>100.05732337420348</v>
      </c>
      <c r="M298" s="9">
        <f t="shared" si="337"/>
        <v>99.095233726374602</v>
      </c>
      <c r="N298" s="9">
        <f t="shared" si="337"/>
        <v>98.142394940544079</v>
      </c>
    </row>
    <row r="299" spans="1:14" x14ac:dyDescent="0.3">
      <c r="A299" s="44" t="s">
        <v>129</v>
      </c>
      <c r="B299" s="47" t="s">
        <v>169</v>
      </c>
      <c r="C299" s="47" t="s">
        <v>169</v>
      </c>
      <c r="D299" s="47" t="s">
        <v>169</v>
      </c>
      <c r="E299" s="47" t="s">
        <v>169</v>
      </c>
      <c r="F299" s="47" t="s">
        <v>169</v>
      </c>
      <c r="G299" s="47" t="s">
        <v>169</v>
      </c>
      <c r="H299" s="47" t="s">
        <v>169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3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30">
        <v>0.09</v>
      </c>
      <c r="K300" s="30">
        <v>0.09</v>
      </c>
      <c r="L300" s="30">
        <v>0.09</v>
      </c>
      <c r="M300" s="30">
        <v>0.09</v>
      </c>
      <c r="N300" s="30">
        <v>0.09</v>
      </c>
    </row>
    <row r="301" spans="1:14" x14ac:dyDescent="0.3">
      <c r="A301" s="44" t="s">
        <v>138</v>
      </c>
      <c r="B301" s="47" t="s">
        <v>169</v>
      </c>
      <c r="C301" s="47" t="s">
        <v>169</v>
      </c>
      <c r="D301" s="47" t="s">
        <v>169</v>
      </c>
      <c r="E301" s="47" t="s">
        <v>169</v>
      </c>
      <c r="F301" s="47" t="s">
        <v>169</v>
      </c>
      <c r="G301" s="47" t="s">
        <v>169</v>
      </c>
      <c r="H301" s="47" t="s">
        <v>169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3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9">
        <f>I302*(1+I303)</f>
        <v>23.310344827586206</v>
      </c>
      <c r="K302" s="9">
        <f t="shared" ref="K302:N302" si="338">J302*(1+J303)</f>
        <v>20.898929845422117</v>
      </c>
      <c r="L302" s="9">
        <f t="shared" si="338"/>
        <v>18.736971585550865</v>
      </c>
      <c r="M302" s="9">
        <f t="shared" si="338"/>
        <v>16.798664180149053</v>
      </c>
      <c r="N302" s="9">
        <f t="shared" si="338"/>
        <v>15.060871333926737</v>
      </c>
    </row>
    <row r="303" spans="1:14" x14ac:dyDescent="0.3">
      <c r="A303" s="44" t="s">
        <v>129</v>
      </c>
      <c r="B303" s="47" t="s">
        <v>169</v>
      </c>
      <c r="C303" s="47" t="s">
        <v>169</v>
      </c>
      <c r="D303" s="47" t="s">
        <v>169</v>
      </c>
      <c r="E303" s="47" t="s">
        <v>169</v>
      </c>
      <c r="F303" s="47" t="s">
        <v>169</v>
      </c>
      <c r="G303" s="47" t="s">
        <v>169</v>
      </c>
      <c r="H303" s="47" t="s">
        <v>169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3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3">
      <c r="A305" s="44" t="s">
        <v>138</v>
      </c>
      <c r="B305" s="47" t="s">
        <v>169</v>
      </c>
      <c r="C305" s="47" t="s">
        <v>169</v>
      </c>
      <c r="D305" s="47" t="s">
        <v>169</v>
      </c>
      <c r="E305" s="47" t="s">
        <v>169</v>
      </c>
      <c r="F305" s="47" t="s">
        <v>169</v>
      </c>
      <c r="G305" s="47" t="s">
        <v>169</v>
      </c>
      <c r="H305" s="47" t="s">
        <v>169</v>
      </c>
      <c r="I305" s="47">
        <v>-0.10344827586206895</v>
      </c>
      <c r="J305" s="47">
        <v>-0.10344827586206895</v>
      </c>
      <c r="K305" s="47">
        <v>-0.10344827586206895</v>
      </c>
      <c r="L305" s="47">
        <v>-0.10344827586206895</v>
      </c>
      <c r="M305" s="47">
        <v>-0.10344827586206895</v>
      </c>
      <c r="N305" s="47">
        <v>-0.10344827586206895</v>
      </c>
    </row>
    <row r="306" spans="1:14" x14ac:dyDescent="0.3">
      <c r="A306" s="46" t="s">
        <v>129</v>
      </c>
      <c r="B306" s="47" t="s">
        <v>169</v>
      </c>
      <c r="C306" s="47" t="s">
        <v>169</v>
      </c>
      <c r="D306" s="47" t="s">
        <v>169</v>
      </c>
      <c r="E306" s="47" t="s">
        <v>169</v>
      </c>
      <c r="F306" s="47" t="s">
        <v>169</v>
      </c>
      <c r="G306" s="47" t="s">
        <v>169</v>
      </c>
      <c r="H306" s="47" t="s">
        <v>169</v>
      </c>
      <c r="I306" s="47" t="s">
        <v>169</v>
      </c>
      <c r="J306" s="47" t="s">
        <v>169</v>
      </c>
      <c r="K306" s="47" t="s">
        <v>169</v>
      </c>
      <c r="L306" s="47" t="s">
        <v>169</v>
      </c>
      <c r="M306" s="47" t="s">
        <v>169</v>
      </c>
      <c r="N306" s="47" t="s">
        <v>169</v>
      </c>
    </row>
    <row r="307" spans="1:14" x14ac:dyDescent="0.3">
      <c r="A307" s="46" t="s">
        <v>131</v>
      </c>
      <c r="B307" s="47" t="s">
        <v>169</v>
      </c>
      <c r="C307" s="47" t="s">
        <v>169</v>
      </c>
      <c r="D307" s="47" t="s">
        <v>169</v>
      </c>
      <c r="E307" s="47" t="s">
        <v>169</v>
      </c>
      <c r="F307" s="47" t="s">
        <v>169</v>
      </c>
      <c r="G307" s="47" t="s">
        <v>169</v>
      </c>
      <c r="H307" s="47" t="s">
        <v>169</v>
      </c>
      <c r="I307" s="47">
        <v>-4.4095599259193927E-5</v>
      </c>
      <c r="J307" s="47">
        <v>-4.4095599259193927E-5</v>
      </c>
      <c r="K307" s="47">
        <v>-4.4095599259193927E-5</v>
      </c>
      <c r="L307" s="47">
        <v>-4.4095599259193927E-5</v>
      </c>
      <c r="M307" s="47">
        <v>-4.4095599259193927E-5</v>
      </c>
      <c r="N307" s="47">
        <v>-4.4095599259193927E-5</v>
      </c>
    </row>
    <row r="308" spans="1:14" x14ac:dyDescent="0.3">
      <c r="A308" s="9" t="s">
        <v>132</v>
      </c>
      <c r="B308" s="9">
        <v>18</v>
      </c>
      <c r="C308" s="9">
        <v>27</v>
      </c>
      <c r="D308" s="9">
        <v>28</v>
      </c>
      <c r="E308" s="9">
        <v>33</v>
      </c>
      <c r="F308" s="9">
        <v>31</v>
      </c>
      <c r="G308" s="9">
        <v>25</v>
      </c>
      <c r="H308" s="9">
        <v>26</v>
      </c>
      <c r="I308" s="9">
        <v>22</v>
      </c>
      <c r="J308" s="9">
        <f>I308*(1+I309)</f>
        <v>18.615384615384617</v>
      </c>
      <c r="K308" s="9">
        <f t="shared" ref="K308:N308" si="339">J308*(1+J309)</f>
        <v>15.75147928994083</v>
      </c>
      <c r="L308" s="9">
        <f t="shared" si="339"/>
        <v>13.328174783796086</v>
      </c>
      <c r="M308" s="9">
        <f t="shared" si="339"/>
        <v>11.277686355519766</v>
      </c>
      <c r="N308" s="9">
        <f t="shared" si="339"/>
        <v>9.5426576854398011</v>
      </c>
    </row>
    <row r="309" spans="1:14" x14ac:dyDescent="0.3">
      <c r="A309" s="46" t="s">
        <v>129</v>
      </c>
      <c r="B309" s="47" t="s">
        <v>169</v>
      </c>
      <c r="C309" s="47">
        <v>0.5</v>
      </c>
      <c r="D309" s="47">
        <v>3.7037037037036979E-2</v>
      </c>
      <c r="E309" s="47">
        <v>0.1785714285714286</v>
      </c>
      <c r="F309" s="47">
        <v>-6.0606060606060552E-2</v>
      </c>
      <c r="G309" s="47">
        <v>-0.19354838709677424</v>
      </c>
      <c r="H309" s="47">
        <v>4.0000000000000036E-2</v>
      </c>
      <c r="I309" s="47">
        <v>-0.15384615384615385</v>
      </c>
      <c r="J309" s="47">
        <v>-0.15384615384615385</v>
      </c>
      <c r="K309" s="47">
        <v>-0.15384615384615385</v>
      </c>
      <c r="L309" s="47">
        <v>-0.15384615384615385</v>
      </c>
      <c r="M309" s="47">
        <v>-0.15384615384615385</v>
      </c>
      <c r="N309" s="47">
        <v>-0.15384615384615385</v>
      </c>
    </row>
    <row r="310" spans="1:14" x14ac:dyDescent="0.3">
      <c r="A310" s="46" t="s">
        <v>133</v>
      </c>
      <c r="B310" s="47">
        <v>9.0817356205852677E-3</v>
      </c>
      <c r="C310" s="47">
        <v>1.3810741687979539E-2</v>
      </c>
      <c r="D310" s="47">
        <v>1.3712047012732615E-2</v>
      </c>
      <c r="E310" s="47">
        <v>1.7497348886532343E-2</v>
      </c>
      <c r="F310" s="47">
        <v>1.6264428121720881E-2</v>
      </c>
      <c r="G310" s="47">
        <v>1.3542795232936078E-2</v>
      </c>
      <c r="H310" s="47">
        <v>1.1791383219954649E-2</v>
      </c>
      <c r="I310" s="47">
        <v>9.3776641091219103E-3</v>
      </c>
      <c r="J310" s="47">
        <v>9.3776641091219103E-3</v>
      </c>
      <c r="K310" s="47">
        <v>9.3776641091219103E-3</v>
      </c>
      <c r="L310" s="47">
        <v>9.3776641091219103E-3</v>
      </c>
      <c r="M310" s="47">
        <v>9.3776641091219103E-3</v>
      </c>
      <c r="N310" s="47">
        <v>9.3776641091219103E-3</v>
      </c>
    </row>
    <row r="311" spans="1:14" x14ac:dyDescent="0.3">
      <c r="A311" s="9" t="s">
        <v>134</v>
      </c>
      <c r="B311" s="9">
        <v>517</v>
      </c>
      <c r="C311" s="9">
        <v>487</v>
      </c>
      <c r="D311" s="9">
        <v>477</v>
      </c>
      <c r="E311" s="9">
        <v>310</v>
      </c>
      <c r="F311" s="9">
        <v>303</v>
      </c>
      <c r="G311" s="9">
        <v>297</v>
      </c>
      <c r="H311" s="9">
        <v>543</v>
      </c>
      <c r="I311" s="9">
        <v>669</v>
      </c>
      <c r="J311" s="9">
        <f>I311*(1+I312)</f>
        <v>824.23756906077358</v>
      </c>
      <c r="K311" s="9">
        <f t="shared" ref="K311:N311" si="340">J311*(1+J312)</f>
        <v>1015.4971154726659</v>
      </c>
      <c r="L311" s="9">
        <f t="shared" si="340"/>
        <v>1251.1373301127321</v>
      </c>
      <c r="M311" s="9">
        <f t="shared" si="340"/>
        <v>1541.4564895864048</v>
      </c>
      <c r="N311" s="9">
        <f t="shared" si="340"/>
        <v>1899.1425258440238</v>
      </c>
    </row>
    <row r="312" spans="1:14" x14ac:dyDescent="0.3">
      <c r="A312" s="46" t="s">
        <v>129</v>
      </c>
      <c r="B312" s="47" t="s">
        <v>169</v>
      </c>
      <c r="C312" s="47">
        <v>-5.8027079303675011E-2</v>
      </c>
      <c r="D312" s="47">
        <v>-2.0533880903490731E-2</v>
      </c>
      <c r="E312" s="47">
        <v>-0.35010482180293501</v>
      </c>
      <c r="F312" s="47">
        <v>-2.2580645161290325E-2</v>
      </c>
      <c r="G312" s="47">
        <v>-1.980198019801982E-2</v>
      </c>
      <c r="H312" s="47">
        <v>0.82828282828282829</v>
      </c>
      <c r="I312" s="47">
        <v>0.2320441988950277</v>
      </c>
      <c r="J312" s="47">
        <v>0.2320441988950277</v>
      </c>
      <c r="K312" s="47">
        <v>0.2320441988950277</v>
      </c>
      <c r="L312" s="47">
        <v>0.2320441988950277</v>
      </c>
      <c r="M312" s="47">
        <v>0.2320441988950277</v>
      </c>
      <c r="N312" s="47">
        <v>0.2320441988950277</v>
      </c>
    </row>
    <row r="313" spans="1:14" x14ac:dyDescent="0.3">
      <c r="A313" s="46" t="s">
        <v>131</v>
      </c>
      <c r="B313" s="47">
        <v>0.26084762865792127</v>
      </c>
      <c r="C313" s="47">
        <v>0.24910485933503837</v>
      </c>
      <c r="D313" s="47">
        <v>0.23359451518119489</v>
      </c>
      <c r="E313" s="47">
        <v>0.16436903499469777</v>
      </c>
      <c r="F313" s="47">
        <v>0.1589716684155299</v>
      </c>
      <c r="G313" s="47">
        <v>0.16088840736728061</v>
      </c>
      <c r="H313" s="47">
        <v>0.24625850340136055</v>
      </c>
      <c r="I313" s="47">
        <v>0.28516624040920718</v>
      </c>
      <c r="J313" s="47">
        <v>0.28516624040920718</v>
      </c>
      <c r="K313" s="47">
        <v>0.28516624040920718</v>
      </c>
      <c r="L313" s="47">
        <v>0.28516624040920718</v>
      </c>
      <c r="M313" s="47">
        <v>0.28516624040920718</v>
      </c>
      <c r="N313" s="47">
        <v>0.28516624040920718</v>
      </c>
    </row>
    <row r="314" spans="1:14" x14ac:dyDescent="0.3">
      <c r="A314" s="9" t="s">
        <v>135</v>
      </c>
      <c r="B314" s="9">
        <v>69</v>
      </c>
      <c r="C314" s="9">
        <v>39</v>
      </c>
      <c r="D314" s="9">
        <v>30</v>
      </c>
      <c r="E314" s="9">
        <v>22</v>
      </c>
      <c r="F314" s="9">
        <v>18</v>
      </c>
      <c r="G314" s="9">
        <v>12</v>
      </c>
      <c r="H314" s="9">
        <v>7</v>
      </c>
      <c r="I314" s="9">
        <v>9</v>
      </c>
      <c r="J314" s="9">
        <f>I314*(1+I315)</f>
        <v>11.571428571428573</v>
      </c>
      <c r="K314" s="9">
        <f t="shared" ref="K314:N314" si="341">J314*(1+J315)</f>
        <v>14.877551020408166</v>
      </c>
      <c r="L314" s="9">
        <f t="shared" si="341"/>
        <v>19.128279883381929</v>
      </c>
      <c r="M314" s="9">
        <f t="shared" si="341"/>
        <v>24.593502707205339</v>
      </c>
      <c r="N314" s="9">
        <f t="shared" si="341"/>
        <v>31.620217766406867</v>
      </c>
    </row>
    <row r="315" spans="1:14" x14ac:dyDescent="0.3">
      <c r="A315" s="46" t="s">
        <v>129</v>
      </c>
      <c r="B315" s="47" t="s">
        <v>169</v>
      </c>
      <c r="C315" s="47">
        <v>-0.43478260869565222</v>
      </c>
      <c r="D315" s="47">
        <v>-0.23076923076923073</v>
      </c>
      <c r="E315" s="47">
        <v>-0.26666666666666672</v>
      </c>
      <c r="F315" s="47">
        <v>-0.18181818181818177</v>
      </c>
      <c r="G315" s="47">
        <v>-0.33333333333333337</v>
      </c>
      <c r="H315" s="47">
        <v>-0.41666666666666663</v>
      </c>
      <c r="I315" s="47">
        <v>0.28571428571428581</v>
      </c>
      <c r="J315" s="47">
        <v>0.28571428571428581</v>
      </c>
      <c r="K315" s="47">
        <v>0.28571428571428581</v>
      </c>
      <c r="L315" s="47">
        <v>0.28571428571428581</v>
      </c>
      <c r="M315" s="47">
        <v>0.28571428571428581</v>
      </c>
      <c r="N315" s="47">
        <v>0.28571428571428581</v>
      </c>
    </row>
    <row r="316" spans="1:14" x14ac:dyDescent="0.3">
      <c r="A316" s="46" t="s">
        <v>133</v>
      </c>
      <c r="B316" s="47">
        <v>5.0218340611353713E-3</v>
      </c>
      <c r="C316" s="47">
        <v>2.6415605526957462E-3</v>
      </c>
      <c r="D316" s="47">
        <v>1.9716088328075709E-3</v>
      </c>
      <c r="E316" s="47">
        <v>1.4809828340626053E-3</v>
      </c>
      <c r="F316" s="47">
        <v>1.1319330901773362E-3</v>
      </c>
      <c r="G316" s="47">
        <v>8.2850041425020708E-4</v>
      </c>
      <c r="H316" s="47">
        <v>4.0747424180685721E-4</v>
      </c>
      <c r="I316" s="47">
        <v>4.9038304364409089E-4</v>
      </c>
      <c r="J316" s="47">
        <v>4.9038304364409089E-4</v>
      </c>
      <c r="K316" s="47">
        <v>4.9038304364409089E-4</v>
      </c>
      <c r="L316" s="47">
        <v>4.9038304364409089E-4</v>
      </c>
      <c r="M316" s="47">
        <v>4.9038304364409089E-4</v>
      </c>
      <c r="N316" s="47">
        <v>4.9038304364409089E-4</v>
      </c>
    </row>
    <row r="317" spans="1:14" x14ac:dyDescent="0.3">
      <c r="A317" s="9" t="s">
        <v>143</v>
      </c>
      <c r="B317" s="9">
        <f>+Historicals!B163</f>
        <v>122</v>
      </c>
      <c r="C317" s="9">
        <f>+Historicals!C163</f>
        <v>125</v>
      </c>
      <c r="D317" s="9">
        <f>+Historicals!D163</f>
        <v>125</v>
      </c>
      <c r="E317" s="9">
        <f>+Historicals!E163</f>
        <v>115</v>
      </c>
      <c r="F317" s="9">
        <f>+Historicals!F163</f>
        <v>100</v>
      </c>
      <c r="G317" s="9">
        <f>+Historicals!G163</f>
        <v>80</v>
      </c>
      <c r="H317" s="9">
        <f>+Historicals!H163</f>
        <v>63</v>
      </c>
      <c r="I317" s="9">
        <f>+Historicals!I163</f>
        <v>49</v>
      </c>
      <c r="J317" s="9">
        <f>I317*(1+I318)</f>
        <v>38.111111111111114</v>
      </c>
      <c r="K317" s="9">
        <f t="shared" ref="K317:N317" si="342">J317*(1+J318)</f>
        <v>29.641975308641978</v>
      </c>
      <c r="L317" s="9">
        <f t="shared" si="342"/>
        <v>23.054869684499316</v>
      </c>
      <c r="M317" s="9">
        <f t="shared" si="342"/>
        <v>17.931565310166135</v>
      </c>
      <c r="N317" s="9">
        <f t="shared" si="342"/>
        <v>13.946773019018105</v>
      </c>
    </row>
    <row r="318" spans="1:14" x14ac:dyDescent="0.3">
      <c r="A318" s="46" t="s">
        <v>129</v>
      </c>
      <c r="B318" s="47" t="str">
        <f t="shared" ref="B318" si="343">+IFERROR(B317/A317-1,"nm")</f>
        <v>nm</v>
      </c>
      <c r="C318" s="47">
        <f t="shared" ref="C318" si="344">+IFERROR(C317/B317-1,"nm")</f>
        <v>2.4590163934426146E-2</v>
      </c>
      <c r="D318" s="47">
        <f t="shared" ref="D318" si="345">+IFERROR(D317/C317-1,"nm")</f>
        <v>0</v>
      </c>
      <c r="E318" s="47">
        <f t="shared" ref="E318" si="346">+IFERROR(E317/D317-1,"nm")</f>
        <v>-7.999999999999996E-2</v>
      </c>
      <c r="F318" s="47">
        <f t="shared" ref="F318" si="347">+IFERROR(F317/E317-1,"nm")</f>
        <v>-0.13043478260869568</v>
      </c>
      <c r="G318" s="47">
        <f t="shared" ref="G318" si="348">+IFERROR(G317/F317-1,"nm")</f>
        <v>-0.19999999999999996</v>
      </c>
      <c r="H318" s="47">
        <f t="shared" ref="H318" si="349">+IFERROR(H317/G317-1,"nm")</f>
        <v>-0.21250000000000002</v>
      </c>
      <c r="I318" s="47">
        <f t="shared" ref="I318" si="350">+IFERROR(I317/H317-1,"nm")</f>
        <v>-0.22222222222222221</v>
      </c>
      <c r="J318" s="47">
        <f t="shared" ref="J318" si="351">+IFERROR(J317/I317-1,"nm")</f>
        <v>-0.22222222222222221</v>
      </c>
      <c r="K318" s="47">
        <f t="shared" ref="K318" si="352">+IFERROR(K317/J317-1,"nm")</f>
        <v>-0.22222222222222221</v>
      </c>
      <c r="L318" s="47">
        <f t="shared" ref="L318" si="353">+IFERROR(L317/K317-1,"nm")</f>
        <v>-0.22222222222222221</v>
      </c>
      <c r="M318" s="47">
        <f t="shared" ref="M318" si="354">+IFERROR(M317/L317-1,"nm")</f>
        <v>-0.22222222222222221</v>
      </c>
      <c r="N318" s="47">
        <f t="shared" ref="N318" si="355">+IFERROR(N317/M317-1,"nm")</f>
        <v>-0.22222222222222221</v>
      </c>
    </row>
    <row r="319" spans="1:14" x14ac:dyDescent="0.3">
      <c r="A319" s="46" t="s">
        <v>133</v>
      </c>
      <c r="B319" s="47">
        <f t="shared" ref="B319:N319" si="356">+IFERROR(B317/B$21,"nm")</f>
        <v>8.8791848617176122E-3</v>
      </c>
      <c r="C319" s="47">
        <f t="shared" si="356"/>
        <v>8.4665402329991875E-3</v>
      </c>
      <c r="D319" s="47">
        <f t="shared" si="356"/>
        <v>8.2150368033648783E-3</v>
      </c>
      <c r="E319" s="47">
        <f t="shared" si="356"/>
        <v>7.7415011780545273E-3</v>
      </c>
      <c r="F319" s="47">
        <f t="shared" si="356"/>
        <v>6.2885171676518676E-3</v>
      </c>
      <c r="G319" s="47">
        <f t="shared" si="356"/>
        <v>5.5233360950013811E-3</v>
      </c>
      <c r="H319" s="47">
        <f t="shared" si="356"/>
        <v>3.6672681762617149E-3</v>
      </c>
      <c r="I319" s="47">
        <f t="shared" si="356"/>
        <v>2.6698632376178279E-3</v>
      </c>
      <c r="J319" s="47">
        <f t="shared" si="356"/>
        <v>1.9437274191519201E-3</v>
      </c>
      <c r="K319" s="47">
        <f t="shared" si="356"/>
        <v>1.4150823258400132E-3</v>
      </c>
      <c r="L319" s="47">
        <f t="shared" si="356"/>
        <v>1.0302154351346684E-3</v>
      </c>
      <c r="M319" s="47">
        <f t="shared" si="356"/>
        <v>7.5002268306876435E-4</v>
      </c>
      <c r="N319" s="47">
        <f t="shared" si="356"/>
        <v>5.460353300221466E-4</v>
      </c>
    </row>
    <row r="320" spans="1:14" x14ac:dyDescent="0.3">
      <c r="A320" s="43" t="s">
        <v>168</v>
      </c>
      <c r="B320" s="43"/>
      <c r="C320" s="43"/>
      <c r="D320" s="43"/>
      <c r="E320" s="43"/>
      <c r="F320" s="43"/>
      <c r="G320" s="43"/>
      <c r="H320" s="43"/>
      <c r="I320" s="43"/>
    </row>
    <row r="321" spans="1:14" x14ac:dyDescent="0.3">
      <c r="A321" s="9" t="s">
        <v>136</v>
      </c>
      <c r="B321" s="9">
        <v>-82</v>
      </c>
      <c r="C321" s="9">
        <v>-86</v>
      </c>
      <c r="D321" s="9">
        <v>75</v>
      </c>
      <c r="E321" s="9">
        <v>26</v>
      </c>
      <c r="F321" s="9">
        <v>-7</v>
      </c>
      <c r="G321" s="9">
        <v>-11</v>
      </c>
      <c r="H321" s="9">
        <v>40</v>
      </c>
      <c r="I321" s="9">
        <v>-72</v>
      </c>
      <c r="J321" s="9">
        <f>I321*(1+I322)</f>
        <v>129.6</v>
      </c>
      <c r="K321" s="9">
        <f t="shared" ref="K321:N321" si="357">J321*(1+J322)</f>
        <v>-233.27999999999997</v>
      </c>
      <c r="L321" s="9">
        <f t="shared" si="357"/>
        <v>419.90399999999988</v>
      </c>
      <c r="M321" s="9">
        <f t="shared" si="357"/>
        <v>-755.82719999999972</v>
      </c>
      <c r="N321" s="9">
        <f t="shared" si="357"/>
        <v>1360.4889599999995</v>
      </c>
    </row>
    <row r="322" spans="1:14" x14ac:dyDescent="0.3">
      <c r="A322" s="44" t="s">
        <v>129</v>
      </c>
      <c r="B322" s="47" t="s">
        <v>169</v>
      </c>
      <c r="C322" s="47">
        <v>4.8780487804878092E-2</v>
      </c>
      <c r="D322" s="47">
        <v>-1.8720930232558139</v>
      </c>
      <c r="E322" s="47">
        <v>-0.65333333333333332</v>
      </c>
      <c r="F322" s="47">
        <v>-1.2692307692307692</v>
      </c>
      <c r="G322" s="47">
        <v>0.5714285714285714</v>
      </c>
      <c r="H322" s="47">
        <v>-4.6363636363636367</v>
      </c>
      <c r="I322" s="47">
        <v>-2.8</v>
      </c>
      <c r="J322" s="47">
        <v>-2.8</v>
      </c>
      <c r="K322" s="47">
        <v>-2.8</v>
      </c>
      <c r="L322" s="47">
        <v>-2.8</v>
      </c>
      <c r="M322" s="47">
        <v>-2.8</v>
      </c>
      <c r="N322" s="47">
        <v>-2.8</v>
      </c>
    </row>
    <row r="323" spans="1:14" x14ac:dyDescent="0.3">
      <c r="A323" s="9" t="s">
        <v>130</v>
      </c>
      <c r="B323" s="48">
        <v>-1022</v>
      </c>
      <c r="C323" s="48">
        <v>-1089</v>
      </c>
      <c r="D323" s="48">
        <v>-633</v>
      </c>
      <c r="E323" s="48">
        <v>-1346</v>
      </c>
      <c r="F323" s="48">
        <v>-1694</v>
      </c>
      <c r="G323" s="48">
        <v>-1855</v>
      </c>
      <c r="H323" s="48">
        <v>-2120</v>
      </c>
      <c r="I323" s="48">
        <v>-2085</v>
      </c>
      <c r="J323" s="9">
        <f>I323*(1+I324)</f>
        <v>-2050.5778301886794</v>
      </c>
      <c r="K323" s="9">
        <f t="shared" ref="K323:N323" si="358">J323*(1+J324)</f>
        <v>-2016.7239509166966</v>
      </c>
      <c r="L323" s="9">
        <f t="shared" si="358"/>
        <v>-1983.4289800289209</v>
      </c>
      <c r="M323" s="9">
        <f t="shared" si="358"/>
        <v>-1950.6836902642926</v>
      </c>
      <c r="N323" s="9">
        <f t="shared" si="358"/>
        <v>-1918.4790066986086</v>
      </c>
    </row>
    <row r="324" spans="1:14" x14ac:dyDescent="0.3">
      <c r="A324" s="46" t="s">
        <v>129</v>
      </c>
      <c r="B324" s="47" t="s">
        <v>169</v>
      </c>
      <c r="C324" s="47">
        <v>6.5557729941291498E-2</v>
      </c>
      <c r="D324" s="47">
        <v>-0.41873278236914602</v>
      </c>
      <c r="E324" s="47">
        <v>1.126382306477093</v>
      </c>
      <c r="F324" s="47">
        <v>0.25854383358098065</v>
      </c>
      <c r="G324" s="47">
        <v>9.5041322314049603E-2</v>
      </c>
      <c r="H324" s="47">
        <v>0.14285714285714279</v>
      </c>
      <c r="I324" s="47">
        <v>-1.650943396226412E-2</v>
      </c>
      <c r="J324" s="47">
        <v>-1.650943396226412E-2</v>
      </c>
      <c r="K324" s="47">
        <v>-1.650943396226412E-2</v>
      </c>
      <c r="L324" s="47">
        <v>-1.650943396226412E-2</v>
      </c>
      <c r="M324" s="47">
        <v>-1.650943396226412E-2</v>
      </c>
      <c r="N324" s="47">
        <v>-1.650943396226412E-2</v>
      </c>
    </row>
    <row r="325" spans="1:14" x14ac:dyDescent="0.3">
      <c r="A325" s="46" t="s">
        <v>131</v>
      </c>
      <c r="B325" s="47">
        <v>12.463414634146341</v>
      </c>
      <c r="C325" s="47">
        <v>12.662790697674419</v>
      </c>
      <c r="D325" s="47">
        <v>-8.44</v>
      </c>
      <c r="E325" s="47">
        <v>-51.769230769230766</v>
      </c>
      <c r="F325" s="47">
        <v>242</v>
      </c>
      <c r="G325" s="47">
        <v>168.63636363636363</v>
      </c>
      <c r="H325" s="47">
        <v>-53</v>
      </c>
      <c r="I325" s="47">
        <v>28.958333333333332</v>
      </c>
      <c r="J325" s="47">
        <v>28.958333333333332</v>
      </c>
      <c r="K325" s="47">
        <v>28.958333333333332</v>
      </c>
      <c r="L325" s="47">
        <v>28.958333333333332</v>
      </c>
      <c r="M325" s="47">
        <v>28.958333333333332</v>
      </c>
      <c r="N325" s="47">
        <v>28.958333333333332</v>
      </c>
    </row>
    <row r="326" spans="1:14" x14ac:dyDescent="0.3">
      <c r="A326" s="9" t="s">
        <v>132</v>
      </c>
      <c r="B326" s="9">
        <v>75</v>
      </c>
      <c r="C326" s="9">
        <v>84</v>
      </c>
      <c r="D326" s="9">
        <v>91</v>
      </c>
      <c r="E326" s="9">
        <v>110</v>
      </c>
      <c r="F326" s="9">
        <v>116</v>
      </c>
      <c r="G326" s="9">
        <v>112</v>
      </c>
      <c r="H326" s="9">
        <v>141</v>
      </c>
      <c r="I326" s="9">
        <v>134</v>
      </c>
      <c r="J326" s="9">
        <f>I326*(1+I327)</f>
        <v>127.34751773049646</v>
      </c>
      <c r="K326" s="9">
        <f t="shared" ref="K326:N326" si="359">J326*(1+J327)</f>
        <v>121.02530053820232</v>
      </c>
      <c r="L326" s="9">
        <f t="shared" si="359"/>
        <v>115.01695228453271</v>
      </c>
      <c r="M326" s="9">
        <f t="shared" si="359"/>
        <v>109.30689082359847</v>
      </c>
      <c r="N326" s="9">
        <f t="shared" si="359"/>
        <v>103.88030759122124</v>
      </c>
    </row>
    <row r="327" spans="1:14" x14ac:dyDescent="0.3">
      <c r="A327" s="46" t="s">
        <v>129</v>
      </c>
      <c r="B327" s="47" t="s">
        <v>169</v>
      </c>
      <c r="C327" s="47">
        <v>0.12000000000000011</v>
      </c>
      <c r="D327" s="47">
        <v>8.3333333333333259E-2</v>
      </c>
      <c r="E327" s="47">
        <v>0.20879120879120872</v>
      </c>
      <c r="F327" s="47">
        <v>5.4545454545454453E-2</v>
      </c>
      <c r="G327" s="47">
        <v>-3.4482758620689613E-2</v>
      </c>
      <c r="H327" s="47">
        <v>0.2589285714285714</v>
      </c>
      <c r="I327" s="47">
        <v>-4.9645390070921946E-2</v>
      </c>
      <c r="J327" s="47">
        <v>-4.9645390070921946E-2</v>
      </c>
      <c r="K327" s="47">
        <v>-4.9645390070921946E-2</v>
      </c>
      <c r="L327" s="47">
        <v>-4.9645390070921946E-2</v>
      </c>
      <c r="M327" s="47">
        <v>-4.9645390070921946E-2</v>
      </c>
      <c r="N327" s="47">
        <v>-4.9645390070921946E-2</v>
      </c>
    </row>
    <row r="328" spans="1:14" x14ac:dyDescent="0.3">
      <c r="A328" s="46" t="s">
        <v>133</v>
      </c>
      <c r="B328" s="47">
        <v>-0.91463414634146345</v>
      </c>
      <c r="C328" s="47">
        <v>-0.97674418604651159</v>
      </c>
      <c r="D328" s="47">
        <v>1.2133333333333334</v>
      </c>
      <c r="E328" s="47">
        <v>4.2307692307692308</v>
      </c>
      <c r="F328" s="47">
        <v>-16.571428571428573</v>
      </c>
      <c r="G328" s="47">
        <v>-10.181818181818182</v>
      </c>
      <c r="H328" s="47">
        <v>3.5249999999999999</v>
      </c>
      <c r="I328" s="47">
        <v>-1.8611111111111112</v>
      </c>
      <c r="J328" s="47">
        <v>-1.8611111111111112</v>
      </c>
      <c r="K328" s="47">
        <v>-1.8611111111111112</v>
      </c>
      <c r="L328" s="47">
        <v>-1.8611111111111112</v>
      </c>
      <c r="M328" s="47">
        <v>-1.8611111111111112</v>
      </c>
      <c r="N328" s="47">
        <v>-1.8611111111111112</v>
      </c>
    </row>
    <row r="329" spans="1:14" x14ac:dyDescent="0.3">
      <c r="A329" s="9" t="s">
        <v>134</v>
      </c>
      <c r="B329" s="9">
        <v>-1097</v>
      </c>
      <c r="C329" s="9">
        <v>-1173</v>
      </c>
      <c r="D329" s="9">
        <v>-724</v>
      </c>
      <c r="E329" s="9">
        <v>-1456</v>
      </c>
      <c r="F329" s="9">
        <v>-1810</v>
      </c>
      <c r="G329" s="9">
        <v>-1967</v>
      </c>
      <c r="H329" s="9">
        <v>-2261</v>
      </c>
      <c r="I329" s="9">
        <v>-2219</v>
      </c>
      <c r="J329" s="9">
        <f>I329*(1+I330)</f>
        <v>-2177.7801857585141</v>
      </c>
      <c r="K329" s="9">
        <f t="shared" ref="K329:N329" si="360">J329*(1+J330)</f>
        <v>-2137.3260646608328</v>
      </c>
      <c r="L329" s="9">
        <f t="shared" si="360"/>
        <v>-2097.6234133049038</v>
      </c>
      <c r="M329" s="9">
        <f t="shared" si="360"/>
        <v>-2058.6582725004782</v>
      </c>
      <c r="N329" s="9">
        <f t="shared" si="360"/>
        <v>-2020.4169423611504</v>
      </c>
    </row>
    <row r="330" spans="1:14" x14ac:dyDescent="0.3">
      <c r="A330" s="46" t="s">
        <v>129</v>
      </c>
      <c r="B330" s="47" t="s">
        <v>169</v>
      </c>
      <c r="C330" s="47">
        <v>6.9279854147675568E-2</v>
      </c>
      <c r="D330" s="47">
        <v>-0.38277919863597609</v>
      </c>
      <c r="E330" s="47">
        <v>1.0110497237569063</v>
      </c>
      <c r="F330" s="47">
        <v>0.24313186813186816</v>
      </c>
      <c r="G330" s="47">
        <v>8.6740331491712785E-2</v>
      </c>
      <c r="H330" s="47">
        <v>0.14946619217081847</v>
      </c>
      <c r="I330" s="47">
        <v>-1.8575851393188847E-2</v>
      </c>
      <c r="J330" s="47">
        <v>-1.8575851393188847E-2</v>
      </c>
      <c r="K330" s="47">
        <v>-1.8575851393188847E-2</v>
      </c>
      <c r="L330" s="47">
        <v>-1.8575851393188847E-2</v>
      </c>
      <c r="M330" s="47">
        <v>-1.8575851393188847E-2</v>
      </c>
      <c r="N330" s="47">
        <v>-1.8575851393188847E-2</v>
      </c>
    </row>
    <row r="331" spans="1:14" x14ac:dyDescent="0.3">
      <c r="A331" s="46" t="s">
        <v>131</v>
      </c>
      <c r="B331" s="47">
        <v>13.378048780487806</v>
      </c>
      <c r="C331" s="47">
        <v>13.63953488372093</v>
      </c>
      <c r="D331" s="47">
        <v>-9.6533333333333342</v>
      </c>
      <c r="E331" s="47">
        <v>-56</v>
      </c>
      <c r="F331" s="47">
        <v>258.57142857142856</v>
      </c>
      <c r="G331" s="47">
        <v>178.81818181818181</v>
      </c>
      <c r="H331" s="47">
        <v>-56.524999999999999</v>
      </c>
      <c r="I331" s="47">
        <v>30.819444444444443</v>
      </c>
      <c r="J331" s="47">
        <v>30.819444444444443</v>
      </c>
      <c r="K331" s="47">
        <v>30.819444444444443</v>
      </c>
      <c r="L331" s="47">
        <v>30.819444444444443</v>
      </c>
      <c r="M331" s="47">
        <v>30.819444444444443</v>
      </c>
      <c r="N331" s="47">
        <v>30.819444444444443</v>
      </c>
    </row>
    <row r="332" spans="1:14" x14ac:dyDescent="0.3">
      <c r="A332" s="9" t="s">
        <v>135</v>
      </c>
      <c r="B332" s="9">
        <v>104</v>
      </c>
      <c r="C332" s="9">
        <v>264</v>
      </c>
      <c r="D332" s="9">
        <v>291</v>
      </c>
      <c r="E332" s="9">
        <v>159</v>
      </c>
      <c r="F332" s="9">
        <v>377</v>
      </c>
      <c r="G332" s="9">
        <v>318</v>
      </c>
      <c r="H332" s="9">
        <v>11</v>
      </c>
      <c r="I332" s="9">
        <v>50</v>
      </c>
      <c r="J332" s="9">
        <f>I332*(1+I333)</f>
        <v>227.27272727272728</v>
      </c>
      <c r="K332" s="9">
        <f t="shared" ref="K332:N332" si="361">J332*(1+J333)</f>
        <v>1033.0578512396696</v>
      </c>
      <c r="L332" s="9">
        <f t="shared" si="361"/>
        <v>4695.7175056348624</v>
      </c>
      <c r="M332" s="9">
        <f t="shared" si="361"/>
        <v>21344.170480158467</v>
      </c>
      <c r="N332" s="9">
        <f t="shared" si="361"/>
        <v>97018.956727993049</v>
      </c>
    </row>
    <row r="333" spans="1:14" x14ac:dyDescent="0.3">
      <c r="A333" s="46" t="s">
        <v>129</v>
      </c>
      <c r="B333" s="47" t="s">
        <v>169</v>
      </c>
      <c r="C333" s="47">
        <v>1.5384615384615383</v>
      </c>
      <c r="D333" s="47">
        <v>0.10227272727272729</v>
      </c>
      <c r="E333" s="47">
        <v>-0.45360824742268047</v>
      </c>
      <c r="F333" s="47">
        <v>1.3710691823899372</v>
      </c>
      <c r="G333" s="47">
        <v>-0.156498673740053</v>
      </c>
      <c r="H333" s="47">
        <v>-0.96540880503144655</v>
      </c>
      <c r="I333" s="47">
        <v>3.5454545454545459</v>
      </c>
      <c r="J333" s="47">
        <v>3.5454545454545459</v>
      </c>
      <c r="K333" s="47">
        <v>3.5454545454545459</v>
      </c>
      <c r="L333" s="47">
        <v>3.5454545454545459</v>
      </c>
      <c r="M333" s="47">
        <v>3.5454545454545459</v>
      </c>
      <c r="N333" s="47">
        <v>3.5454545454545459</v>
      </c>
    </row>
    <row r="334" spans="1:14" x14ac:dyDescent="0.3">
      <c r="A334" s="46" t="s">
        <v>133</v>
      </c>
      <c r="B334" s="47">
        <v>-1.2682926829268293</v>
      </c>
      <c r="C334" s="47">
        <v>-3.0697674418604652</v>
      </c>
      <c r="D334" s="47">
        <v>3.88</v>
      </c>
      <c r="E334" s="47">
        <v>6.115384615384615</v>
      </c>
      <c r="F334" s="47">
        <v>-53.857142857142854</v>
      </c>
      <c r="G334" s="47">
        <v>-28.90909090909091</v>
      </c>
      <c r="H334" s="47">
        <v>0.27500000000000002</v>
      </c>
      <c r="I334" s="47">
        <v>-0.69444444444444442</v>
      </c>
      <c r="J334" s="47">
        <v>-0.69444444444444442</v>
      </c>
      <c r="K334" s="47">
        <v>-0.69444444444444442</v>
      </c>
      <c r="L334" s="47">
        <v>-0.69444444444444442</v>
      </c>
      <c r="M334" s="47">
        <v>-0.69444444444444442</v>
      </c>
      <c r="N334" s="47">
        <v>-0.69444444444444442</v>
      </c>
    </row>
    <row r="335" spans="1:14" x14ac:dyDescent="0.3">
      <c r="A335" s="9" t="s">
        <v>143</v>
      </c>
      <c r="B335" s="9">
        <f>+Historicals!B164</f>
        <v>713</v>
      </c>
      <c r="C335" s="9">
        <f>+Historicals!C164</f>
        <v>937</v>
      </c>
      <c r="D335" s="9">
        <f>+Historicals!D164</f>
        <v>1238</v>
      </c>
      <c r="E335" s="9">
        <f>+Historicals!E164</f>
        <v>1450</v>
      </c>
      <c r="F335" s="9">
        <f>+Historicals!F164</f>
        <v>1673</v>
      </c>
      <c r="G335" s="9">
        <f>+Historicals!G164</f>
        <v>1916</v>
      </c>
      <c r="H335" s="9">
        <f>+Historicals!H164</f>
        <v>1870</v>
      </c>
      <c r="I335" s="9">
        <f>+Historicals!I164</f>
        <v>1817</v>
      </c>
      <c r="J335" s="9">
        <f>I335*(1+I336)</f>
        <v>1765.5021390374332</v>
      </c>
      <c r="K335" s="9">
        <f t="shared" ref="K335:N335" si="362">J335*(1+J336)</f>
        <v>1715.4638431181904</v>
      </c>
      <c r="L335" s="9">
        <f t="shared" si="362"/>
        <v>1666.8437448907764</v>
      </c>
      <c r="M335" s="9">
        <f t="shared" si="362"/>
        <v>1619.6016494473479</v>
      </c>
      <c r="N335" s="9">
        <f t="shared" si="362"/>
        <v>1573.6985010940273</v>
      </c>
    </row>
    <row r="336" spans="1:14" x14ac:dyDescent="0.3">
      <c r="A336" s="46" t="s">
        <v>129</v>
      </c>
      <c r="B336" s="47" t="str">
        <f t="shared" ref="B336" si="363">+IFERROR(B335/A335-1,"nm")</f>
        <v>nm</v>
      </c>
      <c r="C336" s="47">
        <f t="shared" ref="C336" si="364">+IFERROR(C335/B335-1,"nm")</f>
        <v>0.31416549789621318</v>
      </c>
      <c r="D336" s="47">
        <f t="shared" ref="D336" si="365">+IFERROR(D335/C335-1,"nm")</f>
        <v>0.32123799359658478</v>
      </c>
      <c r="E336" s="47">
        <f t="shared" ref="E336" si="366">+IFERROR(E335/D335-1,"nm")</f>
        <v>0.17124394184168024</v>
      </c>
      <c r="F336" s="47">
        <f t="shared" ref="F336" si="367">+IFERROR(F335/E335-1,"nm")</f>
        <v>0.15379310344827579</v>
      </c>
      <c r="G336" s="47">
        <f t="shared" ref="G336" si="368">+IFERROR(G335/F335-1,"nm")</f>
        <v>0.14524805738194857</v>
      </c>
      <c r="H336" s="47">
        <f t="shared" ref="H336" si="369">+IFERROR(H335/G335-1,"nm")</f>
        <v>-2.4008350730688965E-2</v>
      </c>
      <c r="I336" s="47">
        <f t="shared" ref="I336" si="370">+IFERROR(I335/H335-1,"nm")</f>
        <v>-2.8342245989304793E-2</v>
      </c>
      <c r="J336" s="47">
        <f t="shared" ref="J336" si="371">+IFERROR(J335/I335-1,"nm")</f>
        <v>-2.8342245989304793E-2</v>
      </c>
      <c r="K336" s="47">
        <f t="shared" ref="K336" si="372">+IFERROR(K335/J335-1,"nm")</f>
        <v>-2.8342245989304793E-2</v>
      </c>
      <c r="L336" s="47">
        <f t="shared" ref="L336" si="373">+IFERROR(L335/K335-1,"nm")</f>
        <v>-2.8342245989304904E-2</v>
      </c>
      <c r="M336" s="47">
        <f t="shared" ref="M336" si="374">+IFERROR(M335/L335-1,"nm")</f>
        <v>-2.8342245989304904E-2</v>
      </c>
      <c r="N336" s="47">
        <f t="shared" ref="N336" si="375">+IFERROR(N335/M335-1,"nm")</f>
        <v>-2.8342245989304793E-2</v>
      </c>
    </row>
    <row r="337" spans="1:14" x14ac:dyDescent="0.3">
      <c r="A337" s="46" t="s">
        <v>133</v>
      </c>
      <c r="B337" s="47">
        <f t="shared" ref="B337:N337" si="376">+IFERROR(B335/B$21,"nm")</f>
        <v>5.1892285298398837E-2</v>
      </c>
      <c r="C337" s="47">
        <f t="shared" si="376"/>
        <v>6.3465185586561904E-2</v>
      </c>
      <c r="D337" s="47">
        <f t="shared" si="376"/>
        <v>8.1361724500525756E-2</v>
      </c>
      <c r="E337" s="47">
        <f t="shared" si="376"/>
        <v>9.7610232245035344E-2</v>
      </c>
      <c r="F337" s="47">
        <f t="shared" si="376"/>
        <v>0.10520689221481574</v>
      </c>
      <c r="G337" s="47">
        <f t="shared" si="376"/>
        <v>0.13228389947528307</v>
      </c>
      <c r="H337" s="47">
        <f t="shared" si="376"/>
        <v>0.10885383316840329</v>
      </c>
      <c r="I337" s="47">
        <f t="shared" si="376"/>
        <v>9.9002887811257018E-2</v>
      </c>
      <c r="J337" s="47">
        <f t="shared" si="376"/>
        <v>9.0043423457626295E-2</v>
      </c>
      <c r="K337" s="47">
        <f t="shared" si="376"/>
        <v>8.189476375099751E-2</v>
      </c>
      <c r="L337" s="47">
        <f t="shared" si="376"/>
        <v>7.4483533303105032E-2</v>
      </c>
      <c r="M337" s="47">
        <f t="shared" si="376"/>
        <v>6.7742996978206446E-2</v>
      </c>
      <c r="N337" s="47">
        <f t="shared" si="376"/>
        <v>6.1612458970149039E-2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2023-11-20T19:24:01Z</dcterms:modified>
</cp:coreProperties>
</file>