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esktop/"/>
    </mc:Choice>
  </mc:AlternateContent>
  <xr:revisionPtr revIDLastSave="0" documentId="13_ncr:1_{738194BC-971A-D949-90E2-4D863A91FCF8}" xr6:coauthVersionLast="47" xr6:coauthVersionMax="47" xr10:uidLastSave="{00000000-0000-0000-0000-000000000000}"/>
  <bookViews>
    <workbookView xWindow="-75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3" l="1"/>
  <c r="K232" i="3"/>
  <c r="L232" i="3"/>
  <c r="M232" i="3"/>
  <c r="N232" i="3"/>
  <c r="J232" i="3"/>
  <c r="J202" i="3"/>
  <c r="K202" i="3"/>
  <c r="L202" i="3"/>
  <c r="M202" i="3"/>
  <c r="N202" i="3"/>
  <c r="I202" i="3"/>
  <c r="J52" i="3"/>
  <c r="K52" i="3"/>
  <c r="L52" i="3"/>
  <c r="M52" i="3"/>
  <c r="N52" i="3"/>
  <c r="I52" i="3"/>
  <c r="I78" i="3" s="1"/>
  <c r="K21" i="3"/>
  <c r="L21" i="3"/>
  <c r="M21" i="3"/>
  <c r="N21" i="3"/>
  <c r="J21" i="3"/>
  <c r="B3" i="3"/>
  <c r="K315" i="3"/>
  <c r="L315" i="3"/>
  <c r="M315" i="3"/>
  <c r="N315" i="3"/>
  <c r="J315" i="3"/>
  <c r="B336" i="3"/>
  <c r="C336" i="3"/>
  <c r="D336" i="3"/>
  <c r="E336" i="3"/>
  <c r="F336" i="3"/>
  <c r="G336" i="3"/>
  <c r="H336" i="3"/>
  <c r="I337" i="3" s="1"/>
  <c r="J336" i="3" s="1"/>
  <c r="J318" i="3"/>
  <c r="B108" i="3"/>
  <c r="D108" i="3"/>
  <c r="D17" i="3" s="1"/>
  <c r="E108" i="3"/>
  <c r="F108" i="3"/>
  <c r="G108" i="3"/>
  <c r="H108" i="3"/>
  <c r="I108" i="3"/>
  <c r="C108" i="3"/>
  <c r="J14" i="3"/>
  <c r="K11" i="3"/>
  <c r="L11" i="3"/>
  <c r="M11" i="3"/>
  <c r="N11" i="3"/>
  <c r="J11" i="3"/>
  <c r="J8" i="3"/>
  <c r="C8" i="3"/>
  <c r="D8" i="3"/>
  <c r="E8" i="3"/>
  <c r="F8" i="3"/>
  <c r="G8" i="3"/>
  <c r="H8" i="3"/>
  <c r="I8" i="3"/>
  <c r="K333" i="3"/>
  <c r="L333" i="3"/>
  <c r="M333" i="3"/>
  <c r="N333" i="3"/>
  <c r="J333" i="3"/>
  <c r="J262" i="3"/>
  <c r="K285" i="3"/>
  <c r="L285" i="3"/>
  <c r="M285" i="3"/>
  <c r="N285" i="3"/>
  <c r="J285" i="3"/>
  <c r="J255" i="3"/>
  <c r="K255" i="3"/>
  <c r="J225" i="3"/>
  <c r="N75" i="3"/>
  <c r="J75" i="3"/>
  <c r="K45" i="3"/>
  <c r="J45" i="3"/>
  <c r="C78" i="3"/>
  <c r="D78" i="3"/>
  <c r="E78" i="3"/>
  <c r="F78" i="3"/>
  <c r="F79" i="3" s="1"/>
  <c r="G78" i="3"/>
  <c r="H78" i="3"/>
  <c r="B78" i="3"/>
  <c r="B17" i="3" s="1"/>
  <c r="H48" i="3"/>
  <c r="B337" i="3"/>
  <c r="C318" i="3"/>
  <c r="D318" i="3"/>
  <c r="E318" i="3"/>
  <c r="F318" i="3"/>
  <c r="G318" i="3"/>
  <c r="H318" i="3"/>
  <c r="I318" i="3"/>
  <c r="B318" i="3"/>
  <c r="C288" i="3"/>
  <c r="D288" i="3"/>
  <c r="E288" i="3"/>
  <c r="F288" i="3"/>
  <c r="G288" i="3"/>
  <c r="H288" i="3"/>
  <c r="I288" i="3"/>
  <c r="B288" i="3"/>
  <c r="C258" i="3"/>
  <c r="D258" i="3"/>
  <c r="E258" i="3"/>
  <c r="F258" i="3"/>
  <c r="G258" i="3"/>
  <c r="H258" i="3"/>
  <c r="I258" i="3"/>
  <c r="B258" i="3"/>
  <c r="C228" i="3"/>
  <c r="D228" i="3"/>
  <c r="E228" i="3"/>
  <c r="F228" i="3"/>
  <c r="G228" i="3"/>
  <c r="H228" i="3"/>
  <c r="I228" i="3"/>
  <c r="B228" i="3"/>
  <c r="B48" i="3"/>
  <c r="C48" i="3"/>
  <c r="D48" i="3"/>
  <c r="E48" i="3"/>
  <c r="F48" i="3"/>
  <c r="G48" i="3"/>
  <c r="I4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J282" i="3" s="1"/>
  <c r="K282" i="3" s="1"/>
  <c r="L282" i="3" s="1"/>
  <c r="M282" i="3" s="1"/>
  <c r="N282" i="3" s="1"/>
  <c r="B282" i="3"/>
  <c r="C252" i="3"/>
  <c r="D252" i="3"/>
  <c r="E252" i="3"/>
  <c r="F252" i="3"/>
  <c r="G252" i="3"/>
  <c r="H252" i="3"/>
  <c r="I252" i="3"/>
  <c r="J252" i="3" s="1"/>
  <c r="K252" i="3" s="1"/>
  <c r="L252" i="3" s="1"/>
  <c r="M252" i="3" s="1"/>
  <c r="N252" i="3" s="1"/>
  <c r="B252" i="3"/>
  <c r="C222" i="3"/>
  <c r="D222" i="3"/>
  <c r="E222" i="3"/>
  <c r="F222" i="3"/>
  <c r="G222" i="3"/>
  <c r="H222" i="3"/>
  <c r="I222" i="3"/>
  <c r="B222" i="3"/>
  <c r="C72" i="3"/>
  <c r="D72" i="3"/>
  <c r="E72" i="3"/>
  <c r="F72" i="3"/>
  <c r="G72" i="3"/>
  <c r="H72" i="3"/>
  <c r="I72" i="3"/>
  <c r="J72" i="3" s="1"/>
  <c r="K72" i="3" s="1"/>
  <c r="L72" i="3" s="1"/>
  <c r="M72" i="3" s="1"/>
  <c r="N72" i="3" s="1"/>
  <c r="B72" i="3"/>
  <c r="B42" i="3"/>
  <c r="C42" i="3"/>
  <c r="D42" i="3"/>
  <c r="E42" i="3"/>
  <c r="F42" i="3"/>
  <c r="G42" i="3"/>
  <c r="H42" i="3"/>
  <c r="I42" i="3"/>
  <c r="J38" i="3"/>
  <c r="J48" i="3" s="1"/>
  <c r="I5" i="3"/>
  <c r="K324" i="3"/>
  <c r="J324" i="3"/>
  <c r="J306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J276" i="3" s="1"/>
  <c r="J278" i="3" s="1"/>
  <c r="B278" i="3"/>
  <c r="H248" i="3"/>
  <c r="I248" i="3"/>
  <c r="J246" i="3" s="1"/>
  <c r="J248" i="3" s="1"/>
  <c r="G218" i="3"/>
  <c r="H218" i="3"/>
  <c r="I218" i="3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N128" i="3"/>
  <c r="B128" i="3"/>
  <c r="C98" i="3"/>
  <c r="D98" i="3"/>
  <c r="E98" i="3"/>
  <c r="F98" i="3"/>
  <c r="G98" i="3"/>
  <c r="H98" i="3"/>
  <c r="I98" i="3"/>
  <c r="B98" i="3"/>
  <c r="D68" i="3"/>
  <c r="H68" i="3"/>
  <c r="I68" i="3"/>
  <c r="J66" i="3" s="1"/>
  <c r="B68" i="3"/>
  <c r="D290" i="3"/>
  <c r="J294" i="3"/>
  <c r="D308" i="3"/>
  <c r="E308" i="3"/>
  <c r="F308" i="3"/>
  <c r="G308" i="3"/>
  <c r="H308" i="3"/>
  <c r="I308" i="3"/>
  <c r="I232" i="3"/>
  <c r="H232" i="3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J216" i="3"/>
  <c r="J218" i="3" s="1"/>
  <c r="H202" i="3"/>
  <c r="G202" i="3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G52" i="3"/>
  <c r="G68" i="3" s="1"/>
  <c r="F52" i="3"/>
  <c r="F68" i="3" s="1"/>
  <c r="E52" i="3"/>
  <c r="E68" i="3" s="1"/>
  <c r="D52" i="3"/>
  <c r="C52" i="3"/>
  <c r="C68" i="3" s="1"/>
  <c r="B52" i="3"/>
  <c r="J327" i="3"/>
  <c r="K327" i="3" s="1"/>
  <c r="L327" i="3" s="1"/>
  <c r="M327" i="3" s="1"/>
  <c r="N327" i="3" s="1"/>
  <c r="J330" i="3"/>
  <c r="K330" i="3" s="1"/>
  <c r="L330" i="3" s="1"/>
  <c r="M330" i="3" s="1"/>
  <c r="N330" i="3" s="1"/>
  <c r="J322" i="3"/>
  <c r="K322" i="3" s="1"/>
  <c r="L322" i="3" s="1"/>
  <c r="M322" i="3" s="1"/>
  <c r="N322" i="3" s="1"/>
  <c r="J312" i="3"/>
  <c r="K312" i="3" s="1"/>
  <c r="L312" i="3" s="1"/>
  <c r="M312" i="3" s="1"/>
  <c r="N312" i="3" s="1"/>
  <c r="J309" i="3"/>
  <c r="K309" i="3" s="1"/>
  <c r="L309" i="3" s="1"/>
  <c r="M309" i="3" s="1"/>
  <c r="N309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K294" i="3"/>
  <c r="L294" i="3" s="1"/>
  <c r="M294" i="3" s="1"/>
  <c r="N294" i="3" s="1"/>
  <c r="J292" i="3"/>
  <c r="K292" i="3" s="1"/>
  <c r="L292" i="3" s="1"/>
  <c r="M292" i="3" s="1"/>
  <c r="N292" i="3" s="1"/>
  <c r="J279" i="3"/>
  <c r="K279" i="3" s="1"/>
  <c r="L279" i="3" s="1"/>
  <c r="M279" i="3" s="1"/>
  <c r="N279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K262" i="3"/>
  <c r="L262" i="3" s="1"/>
  <c r="M262" i="3" s="1"/>
  <c r="N262" i="3" s="1"/>
  <c r="J249" i="3"/>
  <c r="K249" i="3" s="1"/>
  <c r="L249" i="3" s="1"/>
  <c r="M249" i="3" s="1"/>
  <c r="N249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K234" i="3" s="1"/>
  <c r="L234" i="3" s="1"/>
  <c r="M234" i="3" s="1"/>
  <c r="N234" i="3" s="1"/>
  <c r="K225" i="3"/>
  <c r="L225" i="3" s="1"/>
  <c r="M225" i="3" s="1"/>
  <c r="N225" i="3" s="1"/>
  <c r="J222" i="3"/>
  <c r="K222" i="3" s="1"/>
  <c r="L222" i="3" s="1"/>
  <c r="M222" i="3" s="1"/>
  <c r="N222" i="3" s="1"/>
  <c r="J219" i="3"/>
  <c r="K219" i="3" s="1"/>
  <c r="L219" i="3" s="1"/>
  <c r="M219" i="3" s="1"/>
  <c r="N219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L204" i="3" s="1"/>
  <c r="M204" i="3" s="1"/>
  <c r="N204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N188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N158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N98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69" i="3"/>
  <c r="K69" i="3" s="1"/>
  <c r="L69" i="3" s="1"/>
  <c r="M69" i="3" s="1"/>
  <c r="N69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D105" i="3"/>
  <c r="E105" i="3"/>
  <c r="F105" i="3"/>
  <c r="G105" i="3"/>
  <c r="I105" i="3"/>
  <c r="J105" i="3" s="1"/>
  <c r="K105" i="3" s="1"/>
  <c r="L105" i="3" s="1"/>
  <c r="M105" i="3" s="1"/>
  <c r="N105" i="3" s="1"/>
  <c r="B105" i="3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N255" i="3" l="1"/>
  <c r="M255" i="3"/>
  <c r="L255" i="3"/>
  <c r="J3" i="3"/>
  <c r="L75" i="3"/>
  <c r="K75" i="3"/>
  <c r="M75" i="3"/>
  <c r="K14" i="3"/>
  <c r="J17" i="3"/>
  <c r="C337" i="3"/>
  <c r="J308" i="3"/>
  <c r="K306" i="3" s="1"/>
  <c r="M128" i="3"/>
  <c r="J158" i="3"/>
  <c r="L128" i="3"/>
  <c r="J68" i="3"/>
  <c r="K66" i="3" s="1"/>
  <c r="K68" i="3" s="1"/>
  <c r="L66" i="3" s="1"/>
  <c r="L68" i="3" s="1"/>
  <c r="M66" i="3" s="1"/>
  <c r="M68" i="3" s="1"/>
  <c r="N66" i="3" s="1"/>
  <c r="N68" i="3" s="1"/>
  <c r="K128" i="3"/>
  <c r="M188" i="3"/>
  <c r="M98" i="3"/>
  <c r="J128" i="3"/>
  <c r="L188" i="3"/>
  <c r="K246" i="3"/>
  <c r="K248" i="3" s="1"/>
  <c r="L246" i="3" s="1"/>
  <c r="L98" i="3"/>
  <c r="K188" i="3"/>
  <c r="K326" i="3"/>
  <c r="K98" i="3"/>
  <c r="M158" i="3"/>
  <c r="J188" i="3"/>
  <c r="J326" i="3"/>
  <c r="K216" i="3"/>
  <c r="K218" i="3" s="1"/>
  <c r="K276" i="3"/>
  <c r="K278" i="3" s="1"/>
  <c r="L276" i="3" s="1"/>
  <c r="L278" i="3" s="1"/>
  <c r="M276" i="3" s="1"/>
  <c r="M278" i="3" s="1"/>
  <c r="N276" i="3" s="1"/>
  <c r="N278" i="3" s="1"/>
  <c r="K158" i="3"/>
  <c r="J98" i="3"/>
  <c r="L158" i="3"/>
  <c r="K308" i="3"/>
  <c r="L306" i="3" s="1"/>
  <c r="L216" i="3"/>
  <c r="L218" i="3" s="1"/>
  <c r="M216" i="3" s="1"/>
  <c r="M218" i="3" s="1"/>
  <c r="N216" i="3" s="1"/>
  <c r="N218" i="3" s="1"/>
  <c r="E319" i="3"/>
  <c r="I139" i="3"/>
  <c r="J138" i="3" s="1"/>
  <c r="J139" i="3" s="1"/>
  <c r="E109" i="3"/>
  <c r="I229" i="3"/>
  <c r="J228" i="3" s="1"/>
  <c r="J229" i="3" s="1"/>
  <c r="J337" i="3"/>
  <c r="K336" i="3" s="1"/>
  <c r="H229" i="3"/>
  <c r="H259" i="3"/>
  <c r="H289" i="3"/>
  <c r="H319" i="3"/>
  <c r="G109" i="3"/>
  <c r="F169" i="3"/>
  <c r="F199" i="3"/>
  <c r="F259" i="3"/>
  <c r="F319" i="3"/>
  <c r="E259" i="3"/>
  <c r="G319" i="3"/>
  <c r="H337" i="3"/>
  <c r="G259" i="3"/>
  <c r="H109" i="3"/>
  <c r="G199" i="3"/>
  <c r="I289" i="3"/>
  <c r="J288" i="3" s="1"/>
  <c r="J289" i="3" s="1"/>
  <c r="E169" i="3"/>
  <c r="E199" i="3"/>
  <c r="E79" i="3"/>
  <c r="I259" i="3"/>
  <c r="J258" i="3" s="1"/>
  <c r="J259" i="3" s="1"/>
  <c r="I199" i="3"/>
  <c r="J198" i="3" s="1"/>
  <c r="J199" i="3" s="1"/>
  <c r="H79" i="3"/>
  <c r="F109" i="3"/>
  <c r="G139" i="3"/>
  <c r="G169" i="3"/>
  <c r="H199" i="3"/>
  <c r="G79" i="3"/>
  <c r="B199" i="3"/>
  <c r="I79" i="3"/>
  <c r="J78" i="3" s="1"/>
  <c r="G229" i="3"/>
  <c r="G289" i="3"/>
  <c r="G337" i="3"/>
  <c r="B319" i="3"/>
  <c r="I109" i="3"/>
  <c r="J108" i="3" s="1"/>
  <c r="F229" i="3"/>
  <c r="F289" i="3"/>
  <c r="I169" i="3"/>
  <c r="J168" i="3" s="1"/>
  <c r="J169" i="3" s="1"/>
  <c r="E289" i="3"/>
  <c r="E337" i="3"/>
  <c r="B229" i="3"/>
  <c r="H139" i="3"/>
  <c r="H169" i="3"/>
  <c r="F337" i="3"/>
  <c r="E229" i="3"/>
  <c r="I319" i="3"/>
  <c r="F139" i="3"/>
  <c r="E139" i="3"/>
  <c r="K228" i="3"/>
  <c r="K138" i="3"/>
  <c r="B109" i="3"/>
  <c r="B79" i="3"/>
  <c r="D337" i="3"/>
  <c r="C319" i="3"/>
  <c r="D319" i="3"/>
  <c r="C289" i="3"/>
  <c r="D289" i="3"/>
  <c r="B259" i="3"/>
  <c r="C259" i="3"/>
  <c r="D259" i="3"/>
  <c r="C229" i="3"/>
  <c r="D22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L324" i="3" l="1"/>
  <c r="L326" i="3" s="1"/>
  <c r="L308" i="3"/>
  <c r="M306" i="3" s="1"/>
  <c r="L248" i="3"/>
  <c r="M246" i="3" s="1"/>
  <c r="K258" i="3"/>
  <c r="K259" i="3" s="1"/>
  <c r="K198" i="3"/>
  <c r="K199" i="3" s="1"/>
  <c r="L198" i="3" s="1"/>
  <c r="K288" i="3"/>
  <c r="K289" i="3" s="1"/>
  <c r="L288" i="3" s="1"/>
  <c r="J109" i="3"/>
  <c r="K108" i="3" s="1"/>
  <c r="K109" i="3" s="1"/>
  <c r="L108" i="3" s="1"/>
  <c r="J319" i="3"/>
  <c r="K318" i="3" s="1"/>
  <c r="K337" i="3"/>
  <c r="L336" i="3" s="1"/>
  <c r="J79" i="3"/>
  <c r="K78" i="3" s="1"/>
  <c r="K168" i="3"/>
  <c r="K229" i="3"/>
  <c r="L228" i="3" s="1"/>
  <c r="K139" i="3"/>
  <c r="L138" i="3" s="1"/>
  <c r="L337" i="3" l="1"/>
  <c r="M336" i="3" s="1"/>
  <c r="M324" i="3"/>
  <c r="M326" i="3" s="1"/>
  <c r="M308" i="3"/>
  <c r="N306" i="3" s="1"/>
  <c r="N308" i="3" s="1"/>
  <c r="M248" i="3"/>
  <c r="N246" i="3" s="1"/>
  <c r="N248" i="3" s="1"/>
  <c r="L258" i="3"/>
  <c r="L259" i="3" s="1"/>
  <c r="M258" i="3" s="1"/>
  <c r="K169" i="3"/>
  <c r="L168" i="3" s="1"/>
  <c r="L169" i="3" s="1"/>
  <c r="M168" i="3" s="1"/>
  <c r="K79" i="3"/>
  <c r="L78" i="3" s="1"/>
  <c r="K319" i="3"/>
  <c r="L318" i="3" s="1"/>
  <c r="M337" i="3"/>
  <c r="L289" i="3"/>
  <c r="M288" i="3" s="1"/>
  <c r="L229" i="3"/>
  <c r="M228" i="3" s="1"/>
  <c r="L199" i="3"/>
  <c r="M198" i="3" s="1"/>
  <c r="L139" i="3"/>
  <c r="M138" i="3" s="1"/>
  <c r="L109" i="3"/>
  <c r="M108" i="3" s="1"/>
  <c r="N336" i="3" l="1"/>
  <c r="N324" i="3"/>
  <c r="N326" i="3" s="1"/>
  <c r="L79" i="3"/>
  <c r="M78" i="3" s="1"/>
  <c r="L319" i="3"/>
  <c r="M318" i="3" s="1"/>
  <c r="N337" i="3"/>
  <c r="M289" i="3"/>
  <c r="N288" i="3" s="1"/>
  <c r="M259" i="3"/>
  <c r="N258" i="3" s="1"/>
  <c r="M229" i="3"/>
  <c r="N228" i="3" s="1"/>
  <c r="M199" i="3"/>
  <c r="N198" i="3" s="1"/>
  <c r="M169" i="3"/>
  <c r="N168" i="3" s="1"/>
  <c r="M139" i="3"/>
  <c r="N138" i="3" s="1"/>
  <c r="M109" i="3"/>
  <c r="N108" i="3" s="1"/>
  <c r="M79" i="3" l="1"/>
  <c r="N78" i="3" s="1"/>
  <c r="M319" i="3"/>
  <c r="N318" i="3" s="1"/>
  <c r="N289" i="3"/>
  <c r="N259" i="3"/>
  <c r="N229" i="3"/>
  <c r="N199" i="3"/>
  <c r="N169" i="3"/>
  <c r="N139" i="3"/>
  <c r="N109" i="3"/>
  <c r="B18" i="3"/>
  <c r="N319" i="3" l="1"/>
  <c r="N79" i="3"/>
  <c r="H17" i="3"/>
  <c r="G17" i="3"/>
  <c r="F17" i="3"/>
  <c r="E17" i="3"/>
  <c r="C17" i="3"/>
  <c r="C18" i="3" s="1"/>
  <c r="B49" i="3"/>
  <c r="J24" i="3"/>
  <c r="K25" i="3"/>
  <c r="L25" i="3" s="1"/>
  <c r="M25" i="3" s="1"/>
  <c r="N25" i="3" s="1"/>
  <c r="K26" i="3"/>
  <c r="L26" i="3" s="1"/>
  <c r="M26" i="3" s="1"/>
  <c r="N26" i="3" s="1"/>
  <c r="F18" i="3" l="1"/>
  <c r="E18" i="3"/>
  <c r="H18" i="3"/>
  <c r="D18" i="3"/>
  <c r="G18" i="3"/>
  <c r="I17" i="3"/>
  <c r="N24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F21" i="3" s="1"/>
  <c r="G23" i="3"/>
  <c r="G21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21" i="3" l="1"/>
  <c r="C21" i="3"/>
  <c r="B24" i="3"/>
  <c r="B26" i="3" s="1"/>
  <c r="B21" i="3"/>
  <c r="D21" i="3"/>
  <c r="J23" i="3"/>
  <c r="K23" i="3" s="1"/>
  <c r="L23" i="3" s="1"/>
  <c r="M23" i="3" s="1"/>
  <c r="N23" i="3" s="1"/>
  <c r="I21" i="3"/>
  <c r="H21" i="3"/>
  <c r="I18" i="3"/>
  <c r="I14" i="3"/>
  <c r="I15" i="3" s="1"/>
  <c r="G15" i="3"/>
  <c r="H15" i="3"/>
  <c r="H41" i="3"/>
  <c r="B15" i="3"/>
  <c r="C15" i="3"/>
  <c r="D15" i="3"/>
  <c r="I41" i="3"/>
  <c r="J41" i="3" s="1"/>
  <c r="K41" i="3" s="1"/>
  <c r="L41" i="3" s="1"/>
  <c r="F41" i="3"/>
  <c r="B41" i="3"/>
  <c r="B8" i="3"/>
  <c r="C41" i="3"/>
  <c r="D41" i="3"/>
  <c r="E41" i="3"/>
  <c r="E15" i="3"/>
  <c r="G41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F43" i="3"/>
  <c r="C28" i="3"/>
  <c r="C30" i="3" s="1"/>
  <c r="F46" i="3"/>
  <c r="D28" i="3"/>
  <c r="D30" i="3" s="1"/>
  <c r="D32" i="3"/>
  <c r="D34" i="3" s="1"/>
  <c r="I24" i="3"/>
  <c r="I26" i="3" s="1"/>
  <c r="I39" i="3"/>
  <c r="I43" i="3"/>
  <c r="J42" i="3" s="1"/>
  <c r="I46" i="3"/>
  <c r="E43" i="3"/>
  <c r="F24" i="3"/>
  <c r="F26" i="3" s="1"/>
  <c r="G39" i="3"/>
  <c r="B39" i="3"/>
  <c r="B46" i="3"/>
  <c r="F39" i="3"/>
  <c r="H43" i="3"/>
  <c r="I28" i="3"/>
  <c r="I30" i="3" s="1"/>
  <c r="C39" i="3"/>
  <c r="H39" i="3"/>
  <c r="I32" i="3"/>
  <c r="I34" i="3" s="1"/>
  <c r="D39" i="3"/>
  <c r="D43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G5" i="3" l="1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J35" i="3" s="1"/>
  <c r="I11" i="3"/>
  <c r="J18" i="3"/>
  <c r="J27" i="3"/>
  <c r="J31" i="3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M41" i="3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I12" i="3" l="1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J34" i="3" s="1"/>
  <c r="B10" i="3"/>
  <c r="B290" i="3"/>
  <c r="B338" i="3"/>
  <c r="B170" i="3"/>
  <c r="B230" i="3"/>
  <c r="B110" i="3"/>
  <c r="B80" i="3"/>
  <c r="B200" i="3"/>
  <c r="B260" i="3"/>
  <c r="B140" i="3"/>
  <c r="B320" i="3"/>
  <c r="J28" i="3"/>
  <c r="J30" i="3" s="1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47" i="3" s="1"/>
  <c r="J37" i="3"/>
  <c r="H128" i="1"/>
  <c r="H135" i="1" s="1"/>
  <c r="H136" i="1" s="1"/>
  <c r="I128" i="1"/>
  <c r="K35" i="3" l="1"/>
  <c r="K5" i="3" s="1"/>
  <c r="K31" i="3"/>
  <c r="K32" i="3" s="1"/>
  <c r="B16" i="3"/>
  <c r="B19" i="3"/>
  <c r="K27" i="3"/>
  <c r="K28" i="3" s="1"/>
  <c r="K30" i="3" s="1"/>
  <c r="G13" i="3"/>
  <c r="G19" i="3"/>
  <c r="G16" i="3"/>
  <c r="G4" i="3"/>
  <c r="G7" i="3"/>
  <c r="C16" i="3"/>
  <c r="J230" i="3"/>
  <c r="J200" i="3"/>
  <c r="J260" i="3"/>
  <c r="J140" i="3"/>
  <c r="J338" i="3"/>
  <c r="J290" i="3"/>
  <c r="J80" i="3"/>
  <c r="J170" i="3"/>
  <c r="J110" i="3"/>
  <c r="J320" i="3"/>
  <c r="J22" i="3"/>
  <c r="K36" i="3"/>
  <c r="B4" i="3"/>
  <c r="H19" i="3"/>
  <c r="C10" i="3"/>
  <c r="J49" i="3"/>
  <c r="L31" i="3"/>
  <c r="L32" i="3" s="1"/>
  <c r="K34" i="3"/>
  <c r="H4" i="3"/>
  <c r="H10" i="3"/>
  <c r="C13" i="3"/>
  <c r="C19" i="3"/>
  <c r="C4" i="3"/>
  <c r="H13" i="3"/>
  <c r="H16" i="3"/>
  <c r="F7" i="3"/>
  <c r="J9" i="3"/>
  <c r="I4" i="3"/>
  <c r="J10" i="3" s="1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49" i="3"/>
  <c r="K47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K3" i="3" l="1"/>
  <c r="L45" i="3"/>
  <c r="L14" i="3" s="1"/>
  <c r="L35" i="3"/>
  <c r="L5" i="3" s="1"/>
  <c r="L27" i="3"/>
  <c r="M31" i="3"/>
  <c r="M32" i="3" s="1"/>
  <c r="L34" i="3"/>
  <c r="K200" i="3"/>
  <c r="K290" i="3"/>
  <c r="K140" i="3"/>
  <c r="K230" i="3"/>
  <c r="K260" i="3"/>
  <c r="K338" i="3"/>
  <c r="K170" i="3"/>
  <c r="K80" i="3"/>
  <c r="K110" i="3"/>
  <c r="K320" i="3"/>
  <c r="K22" i="3"/>
  <c r="J4" i="3"/>
  <c r="J19" i="3"/>
  <c r="L28" i="3"/>
  <c r="L30" i="3" s="1"/>
  <c r="J46" i="3"/>
  <c r="H59" i="1"/>
  <c r="H60" i="1" s="1"/>
  <c r="I10" i="1"/>
  <c r="I151" i="1" s="1"/>
  <c r="L47" i="3"/>
  <c r="L49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L36" i="3" l="1"/>
  <c r="M35" i="3"/>
  <c r="M5" i="3" s="1"/>
  <c r="M45" i="3"/>
  <c r="M14" i="3" s="1"/>
  <c r="L3" i="3"/>
  <c r="M36" i="3"/>
  <c r="M27" i="3"/>
  <c r="M28" i="3" s="1"/>
  <c r="M30" i="3" s="1"/>
  <c r="K4" i="3"/>
  <c r="N31" i="3"/>
  <c r="N32" i="3" s="1"/>
  <c r="N34" i="3" s="1"/>
  <c r="M34" i="3"/>
  <c r="L290" i="3"/>
  <c r="L140" i="3"/>
  <c r="L260" i="3"/>
  <c r="L230" i="3"/>
  <c r="L200" i="3"/>
  <c r="L110" i="3"/>
  <c r="L170" i="3"/>
  <c r="L338" i="3"/>
  <c r="L80" i="3"/>
  <c r="L320" i="3"/>
  <c r="L22" i="3"/>
  <c r="J44" i="3"/>
  <c r="J15" i="3"/>
  <c r="J16" i="3"/>
  <c r="K46" i="3"/>
  <c r="I12" i="1"/>
  <c r="I20" i="1" s="1"/>
  <c r="J43" i="3"/>
  <c r="K42" i="3" s="1"/>
  <c r="M49" i="3"/>
  <c r="N50" i="3"/>
  <c r="M47" i="3"/>
  <c r="M37" i="3"/>
  <c r="I64" i="1"/>
  <c r="I76" i="1" s="1"/>
  <c r="I94" i="1" s="1"/>
  <c r="G20" i="1"/>
  <c r="G151" i="1"/>
  <c r="I95" i="1"/>
  <c r="H97" i="1"/>
  <c r="N45" i="3" l="1"/>
  <c r="N14" i="3" s="1"/>
  <c r="M3" i="3"/>
  <c r="N35" i="3"/>
  <c r="N27" i="3"/>
  <c r="N28" i="3" s="1"/>
  <c r="N30" i="3" s="1"/>
  <c r="M338" i="3"/>
  <c r="M230" i="3"/>
  <c r="M200" i="3"/>
  <c r="M170" i="3"/>
  <c r="M260" i="3"/>
  <c r="M140" i="3"/>
  <c r="M290" i="3"/>
  <c r="M110" i="3"/>
  <c r="M80" i="3"/>
  <c r="M320" i="3"/>
  <c r="M22" i="3"/>
  <c r="N3" i="3" s="1"/>
  <c r="L4" i="3"/>
  <c r="L46" i="3"/>
  <c r="K15" i="3"/>
  <c r="K16" i="3"/>
  <c r="J13" i="3"/>
  <c r="J12" i="3"/>
  <c r="K13" i="3" s="1"/>
  <c r="I96" i="1"/>
  <c r="I97" i="1" s="1"/>
  <c r="N47" i="3"/>
  <c r="K43" i="3"/>
  <c r="L42" i="3" s="1"/>
  <c r="K44" i="3"/>
  <c r="N49" i="3"/>
  <c r="N37" i="3"/>
  <c r="H1" i="1"/>
  <c r="G1" i="1" s="1"/>
  <c r="F1" i="1" s="1"/>
  <c r="E1" i="1" s="1"/>
  <c r="D1" i="1" s="1"/>
  <c r="C1" i="1" s="1"/>
  <c r="B1" i="1" s="1"/>
  <c r="N36" i="3" l="1"/>
  <c r="N338" i="3"/>
  <c r="N170" i="3"/>
  <c r="N260" i="3"/>
  <c r="N230" i="3"/>
  <c r="N140" i="3"/>
  <c r="N290" i="3"/>
  <c r="N110" i="3"/>
  <c r="N200" i="3"/>
  <c r="N320" i="3"/>
  <c r="N80" i="3"/>
  <c r="N22" i="3"/>
  <c r="M4" i="3"/>
  <c r="K7" i="3"/>
  <c r="K12" i="3"/>
  <c r="J7" i="3"/>
  <c r="J6" i="3"/>
  <c r="L16" i="3"/>
  <c r="L15" i="3"/>
  <c r="M46" i="3"/>
  <c r="L44" i="3"/>
  <c r="L43" i="3"/>
  <c r="M42" i="3" s="1"/>
  <c r="K6" i="3" l="1"/>
  <c r="N4" i="3"/>
  <c r="L13" i="3"/>
  <c r="L12" i="3"/>
  <c r="M44" i="3"/>
  <c r="L6" i="3"/>
  <c r="L7" i="3"/>
  <c r="M15" i="3"/>
  <c r="M16" i="3"/>
  <c r="N46" i="3"/>
  <c r="M43" i="3"/>
  <c r="N42" i="3" s="1"/>
  <c r="J39" i="3"/>
  <c r="J40" i="3"/>
  <c r="K38" i="3" s="1"/>
  <c r="K48" i="3" l="1"/>
  <c r="K17" i="3" s="1"/>
  <c r="K8" i="3"/>
  <c r="K39" i="3"/>
  <c r="K40" i="3"/>
  <c r="L38" i="3" s="1"/>
  <c r="L8" i="3" s="1"/>
  <c r="N44" i="3"/>
  <c r="N43" i="3"/>
  <c r="M12" i="3"/>
  <c r="N12" i="3" s="1"/>
  <c r="M13" i="3"/>
  <c r="N15" i="3"/>
  <c r="N16" i="3"/>
  <c r="K9" i="3" l="1"/>
  <c r="K10" i="3"/>
  <c r="L9" i="3"/>
  <c r="L10" i="3"/>
  <c r="K18" i="3"/>
  <c r="K19" i="3"/>
  <c r="L48" i="3"/>
  <c r="L17" i="3" s="1"/>
  <c r="L19" i="3" s="1"/>
  <c r="L40" i="3"/>
  <c r="N6" i="3"/>
  <c r="N13" i="3"/>
  <c r="N7" i="3"/>
  <c r="M7" i="3"/>
  <c r="M6" i="3"/>
  <c r="M38" i="3" l="1"/>
  <c r="M8" i="3" s="1"/>
  <c r="L18" i="3"/>
  <c r="M9" i="3"/>
  <c r="M10" i="3"/>
  <c r="M48" i="3"/>
  <c r="M17" i="3" s="1"/>
  <c r="L39" i="3"/>
  <c r="M40" i="3"/>
  <c r="N38" i="3" s="1"/>
  <c r="N8" i="3" s="1"/>
  <c r="M39" i="3"/>
  <c r="N9" i="3" l="1"/>
  <c r="N10" i="3"/>
  <c r="M18" i="3"/>
  <c r="M19" i="3"/>
  <c r="N48" i="3"/>
  <c r="N17" i="3" s="1"/>
  <c r="N19" i="3" s="1"/>
  <c r="N40" i="3"/>
  <c r="N39" i="3"/>
  <c r="N18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<sst xmlns="http://schemas.openxmlformats.org/spreadsheetml/2006/main" count="1075" uniqueCount="172">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</sst>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9737"/>
          <a:ext cx="8023013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783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441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0599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0233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5295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869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149</v>
      </c>
    </row>
    <row r="3" spans="1:1" ht="16" x14ac:dyDescent="0.2">
      <c r="A3" s="20" t="s">
        <v>140</v>
      </c>
    </row>
    <row r="4" spans="1:1" ht="16" x14ac:dyDescent="0.2">
      <c r="A4" s="20" t="s">
        <v>150</v>
      </c>
    </row>
    <row r="5" spans="1:1" ht="16" x14ac:dyDescent="0.2">
      <c r="A5" s="38" t="s">
        <v>151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2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2">
      <c r="A123" s="11"/>
      <c r="B123">
        <v>3898</v>
      </c>
      <c r="C123">
        <v>3701</v>
      </c>
    </row>
    <row r="124" spans="1:14" x14ac:dyDescent="0.2">
      <c r="A124" s="11"/>
      <c r="B124">
        <v>755</v>
      </c>
      <c r="C124">
        <v>869</v>
      </c>
    </row>
    <row r="125" spans="1:14" x14ac:dyDescent="0.2">
      <c r="A125" s="11"/>
      <c r="B125">
        <v>1421</v>
      </c>
      <c r="C125">
        <v>1431</v>
      </c>
    </row>
    <row r="126" spans="1:14" x14ac:dyDescent="0.2">
      <c r="A126" s="11"/>
      <c r="B126">
        <v>5705</v>
      </c>
      <c r="C126">
        <v>5884</v>
      </c>
    </row>
    <row r="127" spans="1:14" ht="16" customHeight="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2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" customHeight="1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2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2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2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2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2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2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2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2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6" thickBot="1" x14ac:dyDescent="0.2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6" thickTop="1" x14ac:dyDescent="0.2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2">
      <c r="A152" s="1" t="s">
        <v>117</v>
      </c>
    </row>
    <row r="153" spans="1:9" x14ac:dyDescent="0.2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2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2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2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2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2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2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2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2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2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2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2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6" thickBot="1" x14ac:dyDescent="0.2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6" thickTop="1" x14ac:dyDescent="0.2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2">
      <c r="A167" s="1" t="s">
        <v>122</v>
      </c>
    </row>
    <row r="168" spans="1:9" x14ac:dyDescent="0.2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2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2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2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2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2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2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2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2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2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2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2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6" thickBot="1" x14ac:dyDescent="0.2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6" thickTop="1" x14ac:dyDescent="0.2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2">
      <c r="A182" s="1" t="s">
        <v>124</v>
      </c>
    </row>
    <row r="183" spans="1:9" x14ac:dyDescent="0.2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2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2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2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2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2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2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2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2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2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2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2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6" thickBot="1" x14ac:dyDescent="0.2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6" thickTop="1" x14ac:dyDescent="0.2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2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28" t="s">
        <v>127</v>
      </c>
    </row>
    <row r="199" spans="1:9" x14ac:dyDescent="0.2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2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2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2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2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2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2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2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2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2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2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2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2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2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2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2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2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2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2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2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2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2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2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2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6" thickBot="1" x14ac:dyDescent="0.2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8"/>
  <sheetViews>
    <sheetView tabSelected="1" zoomScale="110" zoomScaleNormal="110" workbookViewId="0">
      <selection activeCell="H8" sqref="H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29.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 t="s">
        <v>169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</row>
    <row r="3" spans="1:16" x14ac:dyDescent="0.2">
      <c r="A3" s="41" t="s">
        <v>139</v>
      </c>
      <c r="B3" s="3">
        <f>B21+B52+B82+B112+B142+B172+B202+B232+B262+B292+B322</f>
        <v>30601</v>
      </c>
      <c r="C3" s="3">
        <f>C21+C52+C82+C112+C142+C172+C202+C232+C262+C292+C322</f>
        <v>32376</v>
      </c>
      <c r="D3" s="3">
        <f>D21+D52+D82+D112+D142+D172+D202+D232+D262+D292+D322</f>
        <v>34350</v>
      </c>
      <c r="E3" s="3">
        <f>E21+E52+E82+E112+E142+E172+E202+E232+E262+E292+E322</f>
        <v>36397</v>
      </c>
      <c r="F3" s="3">
        <f>F21+F52+F82+F112+F142+F172+F202+F232+F262+F292+F322</f>
        <v>39117</v>
      </c>
      <c r="G3" s="3">
        <f>G21+G52+G82+G112+G142+G172+G202+G232+G262+G292+G322</f>
        <v>37403</v>
      </c>
      <c r="H3" s="3">
        <f>H21+H52+H82+H112+H142+H172+H202+H232+H262+H292+H322</f>
        <v>44538</v>
      </c>
      <c r="I3" s="3">
        <f>I21+I52+I82+I112+I142+I172+I202+I232+I262+I292+I322</f>
        <v>46710</v>
      </c>
      <c r="J3" s="3">
        <f>J21+J52+J202+J232+J262+J292+J322</f>
        <v>49204.216828845048</v>
      </c>
      <c r="K3" s="3">
        <f t="shared" ref="K3:N3" si="2">K21+K52+K202+K232+K262+K292+K322</f>
        <v>52135.89808331809</v>
      </c>
      <c r="L3" s="3">
        <f t="shared" si="2"/>
        <v>56435.386318112993</v>
      </c>
      <c r="M3" s="3">
        <f t="shared" si="2"/>
        <v>59303.028909279194</v>
      </c>
      <c r="N3" s="3">
        <f t="shared" si="2"/>
        <v>65912.086024266217</v>
      </c>
      <c r="O3" t="s">
        <v>170</v>
      </c>
      <c r="P3" t="s">
        <v>144</v>
      </c>
    </row>
    <row r="4" spans="1:16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>+IFERROR(J3/I3-1,"nm")</f>
        <v>5.3397919692679263E-2</v>
      </c>
      <c r="K4" s="47">
        <f t="shared" ref="K4:N4" si="4">+IFERROR(K3/J3-1,"nm")</f>
        <v>5.9581910726691945E-2</v>
      </c>
      <c r="L4" s="47">
        <f t="shared" si="4"/>
        <v>8.2466944904716399E-2</v>
      </c>
      <c r="M4" s="47">
        <f t="shared" si="4"/>
        <v>5.0812845950977792E-2</v>
      </c>
      <c r="N4" s="47">
        <f t="shared" si="4"/>
        <v>0.11144552372017036</v>
      </c>
    </row>
    <row r="5" spans="1:16" x14ac:dyDescent="0.2">
      <c r="A5" s="41" t="s">
        <v>130</v>
      </c>
      <c r="B5" s="51">
        <f>B35+B66+B96+B126+B156+B186+B216+B246+B276+B324+B306</f>
        <v>4839</v>
      </c>
      <c r="C5" s="51">
        <f>C35+C66+C96+C126+C156+C186+C216+C246+C276+C324+C306</f>
        <v>5291</v>
      </c>
      <c r="D5" s="51">
        <f>D35+D66+D96+D126+D156+D186+D216+D246+D276+D324+D306</f>
        <v>5651</v>
      </c>
      <c r="E5" s="51">
        <f>E35+E66+E96+E126+E156+E186+E216+E246+E276+E324+E306</f>
        <v>5126</v>
      </c>
      <c r="F5" s="51">
        <f>F35+F66+F96+F126+F156+F186+F216+F246+F276+F324+F306</f>
        <v>5555</v>
      </c>
      <c r="G5" s="51">
        <f>G35+G66+G96+G126+G156+G186+G216+G246+G276+G324+G306</f>
        <v>3697</v>
      </c>
      <c r="H5" s="51">
        <f>H35+H66+H96+H126+H156+H186+H216+H246+H276+H324+H306</f>
        <v>7667</v>
      </c>
      <c r="I5" s="51">
        <f>I35+I66+I96+I126+I156+I186+I216+I246+I276+I324+I306</f>
        <v>7573</v>
      </c>
      <c r="J5" s="51">
        <f>J35+J66+J216+J246+J276+J306+J324</f>
        <v>7573</v>
      </c>
      <c r="K5" s="51">
        <f t="shared" ref="K5:N5" si="5">K35+K66+K216+K246+K276+K306+K324</f>
        <v>7762.5455109662107</v>
      </c>
      <c r="L5" s="51">
        <f t="shared" si="5"/>
        <v>7976.5976053116428</v>
      </c>
      <c r="M5" s="51">
        <f t="shared" si="5"/>
        <v>8219.1611311251636</v>
      </c>
      <c r="N5" s="51">
        <f>N35+N66+N216+N246+N276+N306+N324</f>
        <v>8495.0437633526399</v>
      </c>
    </row>
    <row r="6" spans="1:16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2.5029118046508758E-2</v>
      </c>
      <c r="L6" s="47">
        <f t="shared" si="7"/>
        <v>2.7574987359885839E-2</v>
      </c>
      <c r="M6" s="47">
        <f t="shared" si="7"/>
        <v>3.0409397316469411E-2</v>
      </c>
      <c r="N6" s="47">
        <f t="shared" si="7"/>
        <v>3.3565789479748087E-2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0.1539095729608376</v>
      </c>
      <c r="K7" s="47">
        <f t="shared" si="9"/>
        <v>0.14889060697795845</v>
      </c>
      <c r="L7" s="47">
        <f t="shared" si="9"/>
        <v>0.14134035621461752</v>
      </c>
      <c r="M7" s="47">
        <f t="shared" si="9"/>
        <v>0.13859597532022694</v>
      </c>
      <c r="N7" s="47">
        <f t="shared" si="9"/>
        <v>0.12888446225514849</v>
      </c>
    </row>
    <row r="8" spans="1:16" x14ac:dyDescent="0.2">
      <c r="A8" s="41" t="s">
        <v>132</v>
      </c>
      <c r="B8" s="51">
        <f>B38+B69+B99+B129+B159+B189+B219+B249+B279+B309+B327</f>
        <v>531</v>
      </c>
      <c r="C8" s="51">
        <f t="shared" ref="C8:N8" si="10">C38+C69+C99+C129+C159+C189+C219+C249+C279+C309+C327</f>
        <v>649</v>
      </c>
      <c r="D8" s="51">
        <f t="shared" si="10"/>
        <v>706</v>
      </c>
      <c r="E8" s="51">
        <f t="shared" si="10"/>
        <v>747</v>
      </c>
      <c r="F8" s="51">
        <f t="shared" si="10"/>
        <v>705</v>
      </c>
      <c r="G8" s="51">
        <f t="shared" si="10"/>
        <v>721</v>
      </c>
      <c r="H8" s="51">
        <f t="shared" si="10"/>
        <v>744</v>
      </c>
      <c r="I8" s="51">
        <f t="shared" si="10"/>
        <v>717</v>
      </c>
      <c r="J8" s="51">
        <f>J38+K69+K219+K249+K279+K309+K327</f>
        <v>682.25114064877857</v>
      </c>
      <c r="K8" s="51">
        <f t="shared" ref="K8:N8" si="11">K38+L69+L219+L249+L279+L309+L327</f>
        <v>667.76617259987142</v>
      </c>
      <c r="L8" s="51">
        <f t="shared" si="11"/>
        <v>654.07049274037786</v>
      </c>
      <c r="M8" s="51">
        <f t="shared" si="11"/>
        <v>641.09174687548841</v>
      </c>
      <c r="N8" s="51">
        <f t="shared" si="11"/>
        <v>124.88622915991103</v>
      </c>
      <c r="O8" t="s">
        <v>170</v>
      </c>
      <c r="P8" t="s">
        <v>145</v>
      </c>
    </row>
    <row r="9" spans="1:16" x14ac:dyDescent="0.2">
      <c r="A9" s="42" t="s">
        <v>129</v>
      </c>
      <c r="B9" s="47" t="str">
        <f t="shared" ref="B9:H9" si="12">+IFERROR(B8/A8-1,"nm")</f>
        <v>nm</v>
      </c>
      <c r="C9" s="47">
        <f t="shared" si="12"/>
        <v>0.22222222222222232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-4.8464238983572439E-2</v>
      </c>
      <c r="K9" s="47">
        <f t="shared" si="13"/>
        <v>-2.1231137899062835E-2</v>
      </c>
      <c r="L9" s="47">
        <f t="shared" si="13"/>
        <v>-2.0509693993888578E-2</v>
      </c>
      <c r="M9" s="47">
        <f t="shared" si="13"/>
        <v>-1.9843038340580099E-2</v>
      </c>
      <c r="N9" s="47">
        <f t="shared" si="13"/>
        <v>-0.80519757153547289</v>
      </c>
    </row>
    <row r="10" spans="1:16" x14ac:dyDescent="0.2">
      <c r="A10" s="42" t="s">
        <v>133</v>
      </c>
      <c r="B10" s="47">
        <f>+IFERROR(B8/B$3,"nm")</f>
        <v>1.7352374105421391E-2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1.3865704702138895E-2</v>
      </c>
      <c r="K10" s="47">
        <f t="shared" si="15"/>
        <v>1.2808183941374099E-2</v>
      </c>
      <c r="L10" s="47">
        <f t="shared" si="15"/>
        <v>1.1589722963063218E-2</v>
      </c>
      <c r="M10" s="47">
        <f t="shared" si="15"/>
        <v>1.0810438499797711E-2</v>
      </c>
      <c r="N10" s="47">
        <f t="shared" si="15"/>
        <v>1.8947394429897557E-3</v>
      </c>
    </row>
    <row r="11" spans="1:16" x14ac:dyDescent="0.2">
      <c r="A11" s="41" t="s">
        <v>134</v>
      </c>
      <c r="B11" s="51">
        <f>B5-B8</f>
        <v>4308</v>
      </c>
      <c r="C11" s="51">
        <f t="shared" ref="C11:I11" si="16">C5-C8</f>
        <v>4642</v>
      </c>
      <c r="D11" s="51">
        <f t="shared" si="16"/>
        <v>4945</v>
      </c>
      <c r="E11" s="51">
        <f t="shared" si="16"/>
        <v>4379</v>
      </c>
      <c r="F11" s="51">
        <f t="shared" si="16"/>
        <v>4850</v>
      </c>
      <c r="G11" s="51">
        <f t="shared" si="16"/>
        <v>2976</v>
      </c>
      <c r="H11" s="51">
        <f t="shared" si="16"/>
        <v>6923</v>
      </c>
      <c r="I11" s="51">
        <f t="shared" si="16"/>
        <v>6856</v>
      </c>
      <c r="J11" s="51">
        <f>J42+J72+J222+J252+J282+J312+J330</f>
        <v>7344.718794194152</v>
      </c>
      <c r="K11" s="51">
        <f t="shared" ref="K11:N11" si="17">K42+K72+K222+K252+K282+K312+K330</f>
        <v>8855.7817385295457</v>
      </c>
      <c r="L11" s="51">
        <f t="shared" si="17"/>
        <v>10852.495405169722</v>
      </c>
      <c r="M11" s="51">
        <f t="shared" si="17"/>
        <v>13500.880259405407</v>
      </c>
      <c r="N11" s="51">
        <f t="shared" si="17"/>
        <v>17024.211520038203</v>
      </c>
      <c r="O11" t="s">
        <v>170</v>
      </c>
      <c r="P11" t="s">
        <v>146</v>
      </c>
    </row>
    <row r="12" spans="1:16" x14ac:dyDescent="0.2">
      <c r="A12" s="42" t="s">
        <v>129</v>
      </c>
      <c r="B12" s="47" t="str">
        <f t="shared" ref="B12:H12" si="18">+IFERROR(B11/A11-1,"nm")</f>
        <v>nm</v>
      </c>
      <c r="C12" s="47">
        <f t="shared" si="18"/>
        <v>7.7530176415970375E-2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7.1283371381877458E-2</v>
      </c>
      <c r="K12" s="47">
        <f t="shared" si="19"/>
        <v>0.20573462193404302</v>
      </c>
      <c r="L12" s="47">
        <f t="shared" si="19"/>
        <v>0.22547006301577177</v>
      </c>
      <c r="M12" s="47">
        <f t="shared" si="19"/>
        <v>0.24403464414037845</v>
      </c>
      <c r="N12" s="47">
        <f t="shared" si="19"/>
        <v>0.26097048436365933</v>
      </c>
    </row>
    <row r="13" spans="1:16" x14ac:dyDescent="0.2">
      <c r="A13" s="42" t="s">
        <v>131</v>
      </c>
      <c r="B13" s="47">
        <f>+IFERROR(B11/B$3,"nm")</f>
        <v>0.14077971308127185</v>
      </c>
      <c r="C13" s="47">
        <f t="shared" ref="C13:I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ref="J13:N13" si="21">+IFERROR(J11/J$3,"nm")</f>
        <v>0.14927010869296975</v>
      </c>
      <c r="K13" s="47">
        <f t="shared" si="21"/>
        <v>0.1698595797539954</v>
      </c>
      <c r="L13" s="47">
        <f t="shared" si="21"/>
        <v>0.19229947933725056</v>
      </c>
      <c r="M13" s="47">
        <f t="shared" si="21"/>
        <v>0.22765920236652387</v>
      </c>
      <c r="N13" s="47">
        <f t="shared" si="21"/>
        <v>0.25828664433060977</v>
      </c>
    </row>
    <row r="14" spans="1:16" x14ac:dyDescent="0.2">
      <c r="A14" s="41" t="s">
        <v>135</v>
      </c>
      <c r="B14" s="51">
        <f>B45+B75+B105+B135+B165+B195+B225+B255+B285+B315+B333</f>
        <v>963</v>
      </c>
      <c r="C14" s="51">
        <f>C45+C75+C105+C135+C165+C195+C225+C255+C285+C315+C333</f>
        <v>1143</v>
      </c>
      <c r="D14" s="51">
        <f>D45+D75+D105+D135+D165+D195+D225+D255+D285+D315+D333</f>
        <v>1105</v>
      </c>
      <c r="E14" s="51">
        <f>E45+E75+E105+E135+E165+E195+E225+E255+E285+E315+E333</f>
        <v>1028</v>
      </c>
      <c r="F14" s="51">
        <f>F45+F75+F105+F135+F165+F195+F225+F255+F285+F315+F333</f>
        <v>1119</v>
      </c>
      <c r="G14" s="51">
        <f>G45+G75+G105+G135+G165+G195+G225+G255+G285+G315+G333</f>
        <v>1086</v>
      </c>
      <c r="H14" s="51">
        <f>H45+H75+H105+H135+H165+H195+H225+H255+H285+H315+H333</f>
        <v>789</v>
      </c>
      <c r="I14" s="51">
        <f>I45+I75+I105+I135+I165+I195+I225+I255+I285+I315+I333</f>
        <v>836</v>
      </c>
      <c r="J14" s="51">
        <f>J45+J75+J225+J255+J285+J315+J333</f>
        <v>750.15043862038908</v>
      </c>
      <c r="K14" s="51">
        <f t="shared" ref="K14:N14" si="22">K45+K75+K225+K255+K285+K315+K333</f>
        <v>489.19860486452717</v>
      </c>
      <c r="L14" s="51">
        <f t="shared" si="22"/>
        <v>805.13175474244269</v>
      </c>
      <c r="M14" s="51">
        <f t="shared" si="22"/>
        <v>427.58062882271975</v>
      </c>
      <c r="N14" s="51">
        <f t="shared" si="22"/>
        <v>1335.1004843444753</v>
      </c>
      <c r="O14" t="s">
        <v>170</v>
      </c>
      <c r="P14" t="s">
        <v>147</v>
      </c>
    </row>
    <row r="15" spans="1:16" x14ac:dyDescent="0.2">
      <c r="A15" s="42" t="s">
        <v>129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-0.27348066298342544</v>
      </c>
      <c r="I15" s="47">
        <f>+IFERROR(I14/H14-1,"nm")</f>
        <v>5.9569074778200282E-2</v>
      </c>
      <c r="J15" s="47">
        <f t="shared" ref="J15:N15" si="24">+IFERROR(J14/I14-1,"nm")</f>
        <v>-0.10269086289427143</v>
      </c>
      <c r="K15" s="47">
        <f t="shared" si="24"/>
        <v>-0.3478660016993147</v>
      </c>
      <c r="L15" s="47">
        <f t="shared" si="24"/>
        <v>0.645817765497116</v>
      </c>
      <c r="M15" s="47">
        <f t="shared" si="24"/>
        <v>-0.46893085969575188</v>
      </c>
      <c r="N15" s="47">
        <f t="shared" si="24"/>
        <v>2.122453157011527</v>
      </c>
    </row>
    <row r="16" spans="1:16" x14ac:dyDescent="0.2">
      <c r="A16" s="42" t="s">
        <v>133</v>
      </c>
      <c r="B16" s="47">
        <f>+IFERROR(B14/B$3,"nm")</f>
        <v>3.146955981830659E-2</v>
      </c>
      <c r="C16" s="47">
        <f t="shared" ref="C16:I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1.7715209484036105E-2</v>
      </c>
      <c r="I16" s="47">
        <f t="shared" si="25"/>
        <v>1.7897666452579748E-2</v>
      </c>
      <c r="J16" s="47">
        <f t="shared" ref="J16:N16" si="26">+IFERROR(J14/J$3,"nm")</f>
        <v>1.5245653461567291E-2</v>
      </c>
      <c r="K16" s="47">
        <f t="shared" si="26"/>
        <v>9.3831433397913583E-3</v>
      </c>
      <c r="L16" s="47">
        <f t="shared" si="26"/>
        <v>1.4266434718885496E-2</v>
      </c>
      <c r="M16" s="47">
        <f t="shared" si="26"/>
        <v>7.2100976406588883E-3</v>
      </c>
      <c r="N16" s="47">
        <f t="shared" si="26"/>
        <v>2.0255776518026514E-2</v>
      </c>
    </row>
    <row r="17" spans="1:16" x14ac:dyDescent="0.2">
      <c r="A17" s="9" t="s">
        <v>143</v>
      </c>
      <c r="B17" s="51">
        <f>B48+B78+B108+B138+B168+B198+B228+B258+B288+B318+B336</f>
        <v>26069</v>
      </c>
      <c r="C17" s="51">
        <f>C48+C78+C108+C138+C168+C198+C228+C258+C288+C318+C336</f>
        <v>28094</v>
      </c>
      <c r="D17" s="51">
        <f>D48+D78+D108+D138+D168+D198+D228+D258+D288+D318+D336</f>
        <v>35712</v>
      </c>
      <c r="E17" s="51">
        <f>E48+E78+E108+E138+E168+E198+E228+E258+E288+E318+E336</f>
        <v>38053</v>
      </c>
      <c r="F17" s="51">
        <f>F48+F78+F108+F138+F168+F198+F228+F258+F288+F318+F336</f>
        <v>40950</v>
      </c>
      <c r="G17" s="51">
        <f>G48+G78+G108+G138+G168+G198+G228+G258+G288+G318+G336</f>
        <v>39489</v>
      </c>
      <c r="H17" s="51">
        <f>H48+H78+H108+H138+H168+H198+H228+H258+H288+H318+H336</f>
        <v>46543</v>
      </c>
      <c r="I17" s="51">
        <f>I48+I78+I108+I138+I168+I198+I228+I258+I288+I318+I336</f>
        <v>48802</v>
      </c>
      <c r="J17" s="51">
        <f>J48+J78+J228+J258+J318+J288+J336</f>
        <v>50691.334118609382</v>
      </c>
      <c r="K17" s="51">
        <f t="shared" ref="K17:N17" si="27">K48+K78+K228+K258+K318+K288+K336</f>
        <v>53019.879916201608</v>
      </c>
      <c r="L17" s="51">
        <f t="shared" si="27"/>
        <v>55735.669400314844</v>
      </c>
      <c r="M17" s="51">
        <f t="shared" si="27"/>
        <v>58875.507835585784</v>
      </c>
      <c r="N17" s="51">
        <f t="shared" si="27"/>
        <v>62483.246028680813</v>
      </c>
      <c r="O17" t="s">
        <v>170</v>
      </c>
      <c r="P17" t="s">
        <v>148</v>
      </c>
    </row>
    <row r="18" spans="1:16" x14ac:dyDescent="0.2">
      <c r="A18" s="42" t="s">
        <v>129</v>
      </c>
      <c r="B18" s="47" t="str">
        <f t="shared" ref="B18:H18" si="28">+IFERROR(B17/A17-1,"nm")</f>
        <v>nm</v>
      </c>
      <c r="C18" s="47">
        <f t="shared" si="28"/>
        <v>7.7678468679274193E-2</v>
      </c>
      <c r="D18" s="47">
        <f t="shared" si="28"/>
        <v>0.27116110201466515</v>
      </c>
      <c r="E18" s="47">
        <f t="shared" si="28"/>
        <v>6.5552195340501829E-2</v>
      </c>
      <c r="F18" s="47">
        <f t="shared" si="28"/>
        <v>7.6130659869129813E-2</v>
      </c>
      <c r="G18" s="47">
        <f t="shared" si="28"/>
        <v>-3.5677655677655684E-2</v>
      </c>
      <c r="H18" s="47">
        <f t="shared" si="28"/>
        <v>0.17863202410797951</v>
      </c>
      <c r="I18" s="47">
        <f>+IFERROR(I17/H17-1,"nm")</f>
        <v>4.8535762628107326E-2</v>
      </c>
      <c r="J18" s="47">
        <f t="shared" ref="J18:N18" si="29">+IFERROR(J17/I17-1,"nm")</f>
        <v>3.8714276435584338E-2</v>
      </c>
      <c r="K18" s="47">
        <f t="shared" si="29"/>
        <v>4.5935776559831831E-2</v>
      </c>
      <c r="L18" s="47">
        <f t="shared" si="29"/>
        <v>5.1222097982974724E-2</v>
      </c>
      <c r="M18" s="47">
        <f t="shared" si="29"/>
        <v>5.6334452767031973E-2</v>
      </c>
      <c r="N18" s="47">
        <f t="shared" si="29"/>
        <v>6.1277402535022008E-2</v>
      </c>
    </row>
    <row r="19" spans="1:16" x14ac:dyDescent="0.2">
      <c r="A19" s="42" t="s">
        <v>133</v>
      </c>
      <c r="B19" s="47">
        <f>+IFERROR(B17/B$3,"nm")</f>
        <v>0.85190026469723212</v>
      </c>
      <c r="C19" s="47">
        <f t="shared" ref="C19:I19" si="30">+IFERROR(C17/C$3,"nm")</f>
        <v>0.86774153694094391</v>
      </c>
      <c r="D19" s="47">
        <f t="shared" si="30"/>
        <v>1.0396506550218341</v>
      </c>
      <c r="E19" s="47">
        <f t="shared" si="30"/>
        <v>1.0454982553507157</v>
      </c>
      <c r="F19" s="47">
        <f t="shared" si="30"/>
        <v>1.0468594217347955</v>
      </c>
      <c r="G19" s="47">
        <f t="shared" si="30"/>
        <v>1.0557709274657112</v>
      </c>
      <c r="H19" s="47">
        <f t="shared" si="30"/>
        <v>1.0450177376622209</v>
      </c>
      <c r="I19" s="47">
        <f t="shared" si="30"/>
        <v>1.0447869835153072</v>
      </c>
      <c r="J19" s="47">
        <f t="shared" ref="J19:N19" si="31">+IFERROR(J17/J$3,"nm")</f>
        <v>1.030223370792329</v>
      </c>
      <c r="K19" s="47">
        <f t="shared" si="31"/>
        <v>1.0169553391306472</v>
      </c>
      <c r="L19" s="47">
        <f t="shared" si="31"/>
        <v>0.98760145073068151</v>
      </c>
      <c r="M19" s="47">
        <f t="shared" si="31"/>
        <v>0.99279090661039548</v>
      </c>
      <c r="N19" s="47">
        <f t="shared" si="31"/>
        <v>0.9479785847724036</v>
      </c>
    </row>
    <row r="20" spans="1:16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t="s">
        <v>171</v>
      </c>
    </row>
    <row r="21" spans="1:16" x14ac:dyDescent="0.2">
      <c r="A21" s="9" t="s">
        <v>136</v>
      </c>
      <c r="B21" s="9">
        <f>B23+B27+B31</f>
        <v>13740</v>
      </c>
      <c r="C21" s="9">
        <f t="shared" ref="C21:I21" si="32">C23+C27+C31</f>
        <v>14764</v>
      </c>
      <c r="D21" s="9">
        <f t="shared" si="32"/>
        <v>15216</v>
      </c>
      <c r="E21" s="9">
        <f t="shared" si="32"/>
        <v>14855</v>
      </c>
      <c r="F21" s="9">
        <f t="shared" si="32"/>
        <v>15902</v>
      </c>
      <c r="G21" s="9">
        <f t="shared" si="32"/>
        <v>14484</v>
      </c>
      <c r="H21" s="9">
        <f t="shared" si="32"/>
        <v>17179</v>
      </c>
      <c r="I21" s="9">
        <f t="shared" si="32"/>
        <v>18353</v>
      </c>
      <c r="J21" s="9">
        <f>J23+J27+J31</f>
        <v>19017.133020764195</v>
      </c>
      <c r="K21" s="9">
        <f t="shared" ref="K21:N21" si="33">K23+K27+K31</f>
        <v>19767.132655648067</v>
      </c>
      <c r="L21" s="9">
        <f t="shared" si="33"/>
        <v>20617.031164478831</v>
      </c>
      <c r="M21" s="9">
        <f t="shared" si="33"/>
        <v>21583.673766477852</v>
      </c>
      <c r="N21" s="9">
        <f t="shared" si="33"/>
        <v>22687.355487945992</v>
      </c>
    </row>
    <row r="22" spans="1:16" x14ac:dyDescent="0.2">
      <c r="A22" s="44" t="s">
        <v>129</v>
      </c>
      <c r="B22" s="47" t="str">
        <f t="shared" ref="B22:H22" si="34">+IFERROR(B21/A21-1,"nm")</f>
        <v>nm</v>
      </c>
      <c r="C22" s="47">
        <f t="shared" si="34"/>
        <v>7.4526928675400228E-2</v>
      </c>
      <c r="D22" s="47">
        <f t="shared" si="34"/>
        <v>3.0615009482525046E-2</v>
      </c>
      <c r="E22" s="47">
        <f t="shared" si="34"/>
        <v>-2.372502628811779E-2</v>
      </c>
      <c r="F22" s="47">
        <f t="shared" si="34"/>
        <v>7.0481319421070276E-2</v>
      </c>
      <c r="G22" s="47">
        <f t="shared" si="34"/>
        <v>-8.9171173437303519E-2</v>
      </c>
      <c r="H22" s="47">
        <f t="shared" si="34"/>
        <v>0.18606738470035911</v>
      </c>
      <c r="I22" s="47">
        <f>+IFERROR(I21/H21-1,"nm")</f>
        <v>6.8339251411607238E-2</v>
      </c>
      <c r="J22" s="47">
        <f t="shared" ref="J22:N22" si="35">+IFERROR(J21/I21-1,"nm")</f>
        <v>3.6186619122987818E-2</v>
      </c>
      <c r="K22" s="47">
        <f t="shared" si="35"/>
        <v>3.9438102161086563E-2</v>
      </c>
      <c r="L22" s="47">
        <f t="shared" si="35"/>
        <v>4.2995538282479373E-2</v>
      </c>
      <c r="M22" s="47">
        <f t="shared" si="35"/>
        <v>4.6885635195840214E-2</v>
      </c>
      <c r="N22" s="47">
        <f t="shared" si="35"/>
        <v>5.1135026103957149E-2</v>
      </c>
    </row>
    <row r="23" spans="1:16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6" x14ac:dyDescent="0.2">
      <c r="A24" s="44" t="s">
        <v>129</v>
      </c>
      <c r="B24" s="47" t="str">
        <f t="shared" ref="B24" si="37">+IFERROR(B23/A23-1,"nm")</f>
        <v>nm</v>
      </c>
      <c r="C24" s="47">
        <f t="shared" ref="C24" si="38">+IFERROR(C23/B23-1,"nm")</f>
        <v>9.3228309428638578E-2</v>
      </c>
      <c r="D24" s="47">
        <f t="shared" ref="D24" si="39">+IFERROR(D23/C23-1,"nm")</f>
        <v>4.1402301322722934E-2</v>
      </c>
      <c r="E24" s="47">
        <f t="shared" ref="E24" si="40">+IFERROR(E23/D23-1,"nm")</f>
        <v>-3.7381247418422192E-2</v>
      </c>
      <c r="F24" s="47">
        <f t="shared" ref="F24" si="41">+IFERROR(F23/E23-1,"nm")</f>
        <v>7.755846384895948E-2</v>
      </c>
      <c r="G24" s="47">
        <f t="shared" ref="G24" si="42">+IFERROR(G23/F23-1,"nm")</f>
        <v>-7.1279243404678949E-2</v>
      </c>
      <c r="H24" s="47">
        <f t="shared" ref="H24" si="43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4">+K25+K26</f>
        <v>0</v>
      </c>
      <c r="L24" s="47">
        <f t="shared" si="44"/>
        <v>0</v>
      </c>
      <c r="M24" s="47">
        <f t="shared" si="44"/>
        <v>0</v>
      </c>
      <c r="N24" s="47">
        <f t="shared" si="44"/>
        <v>0</v>
      </c>
    </row>
    <row r="25" spans="1:16" x14ac:dyDescent="0.2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6" si="45">+J25</f>
        <v>0</v>
      </c>
      <c r="L25" s="49">
        <f t="shared" si="45"/>
        <v>0</v>
      </c>
      <c r="M25" s="49">
        <f t="shared" si="45"/>
        <v>0</v>
      </c>
      <c r="N25" s="49">
        <f t="shared" si="45"/>
        <v>0</v>
      </c>
    </row>
    <row r="26" spans="1:16" x14ac:dyDescent="0.2">
      <c r="A26" s="44" t="s">
        <v>138</v>
      </c>
      <c r="B26" s="47" t="str">
        <f t="shared" ref="B26:H26" si="46">+IFERROR(B24-B25,"nm")</f>
        <v>nm</v>
      </c>
      <c r="C26" s="47">
        <f t="shared" si="46"/>
        <v>-6.7716905713614273E-3</v>
      </c>
      <c r="D26" s="47">
        <f t="shared" si="46"/>
        <v>1.4023013227229333E-3</v>
      </c>
      <c r="E26" s="47">
        <f t="shared" si="46"/>
        <v>2.6187525815778087E-3</v>
      </c>
      <c r="F26" s="47">
        <f t="shared" si="46"/>
        <v>-2.4415361510405215E-3</v>
      </c>
      <c r="G26" s="47">
        <f t="shared" si="46"/>
        <v>-1.2792434046789425E-3</v>
      </c>
      <c r="H26" s="47">
        <f t="shared" si="46"/>
        <v>-1.849072783792538E-3</v>
      </c>
      <c r="I26" s="47">
        <f>+IFERROR(I24-I25,"nm")</f>
        <v>1.5458605290268046E-4</v>
      </c>
      <c r="J26" s="49">
        <v>0</v>
      </c>
      <c r="K26" s="49">
        <f t="shared" si="45"/>
        <v>0</v>
      </c>
      <c r="L26" s="49">
        <f t="shared" si="45"/>
        <v>0</v>
      </c>
      <c r="M26" s="49">
        <f t="shared" si="45"/>
        <v>0</v>
      </c>
      <c r="N26" s="49">
        <f t="shared" si="45"/>
        <v>0</v>
      </c>
    </row>
    <row r="27" spans="1:16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51">
        <f>I27*(1+I28)</f>
        <v>5998.8194112967376</v>
      </c>
      <c r="K27" s="51">
        <f t="shared" ref="K27:N27" si="47">J27*(1+J28)</f>
        <v>6552.409746786333</v>
      </c>
      <c r="L27" s="51">
        <f t="shared" si="47"/>
        <v>7157.0871776751274</v>
      </c>
      <c r="M27" s="51">
        <f>L27*(1+L28)</f>
        <v>7817.5661853205638</v>
      </c>
      <c r="N27" s="51">
        <f t="shared" si="47"/>
        <v>8538.9963185721026</v>
      </c>
    </row>
    <row r="28" spans="1:16" x14ac:dyDescent="0.2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 t="shared" ref="J28:N28" si="55">+IFERROR(J27/I27-1,"nm")</f>
        <v>9.2283214001591007E-2</v>
      </c>
      <c r="K28" s="47">
        <f t="shared" si="55"/>
        <v>9.2283214001591007E-2</v>
      </c>
      <c r="L28" s="47">
        <f t="shared" si="55"/>
        <v>9.2283214001591007E-2</v>
      </c>
      <c r="M28" s="47">
        <f t="shared" si="55"/>
        <v>9.2283214001591007E-2</v>
      </c>
      <c r="N28" s="47">
        <f t="shared" si="55"/>
        <v>9.2283214001591007E-2</v>
      </c>
    </row>
    <row r="29" spans="1:16" x14ac:dyDescent="0.2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6" x14ac:dyDescent="0.2">
      <c r="A30" s="44" t="s">
        <v>138</v>
      </c>
      <c r="B30" s="47" t="str">
        <f t="shared" ref="B30" si="56">+IFERROR(B28-B29,"nm")</f>
        <v>nm</v>
      </c>
      <c r="C30" s="47">
        <f t="shared" ref="C30" si="57">+IFERROR(C28-C29,"nm")</f>
        <v>7.6190476190476142E-2</v>
      </c>
      <c r="D30" s="47">
        <f t="shared" ref="D30" si="58">+IFERROR(D28-D29,"nm")</f>
        <v>2.9498525073746285E-2</v>
      </c>
      <c r="E30" s="47">
        <f t="shared" ref="E30" si="59">+IFERROR(E28-E29,"nm")</f>
        <v>-4.9357347523536654E-2</v>
      </c>
      <c r="F30" s="47">
        <f t="shared" ref="F30" si="60">+IFERROR(F28-F29,"nm")</f>
        <v>-5.4791413527743971E-2</v>
      </c>
      <c r="G30" s="47">
        <f t="shared" ref="G30" si="61">+IFERROR(G28-G29,"nm")</f>
        <v>-0.14806083650190113</v>
      </c>
      <c r="H30" s="47">
        <f t="shared" ref="H30" si="62">+IFERROR(H28-H29,"nm")</f>
        <v>-4.6145721060573464E-2</v>
      </c>
      <c r="I30" s="47">
        <f>+IFERROR(I28-I29,"nm")</f>
        <v>2.2832140015910107E-3</v>
      </c>
      <c r="J30" s="47">
        <f t="shared" ref="J30:N30" si="63">+IFERROR(J28-J29,"nm")</f>
        <v>9.2283214001591007E-2</v>
      </c>
      <c r="K30" s="47">
        <f t="shared" si="63"/>
        <v>9.2283214001591007E-2</v>
      </c>
      <c r="L30" s="47">
        <f t="shared" si="63"/>
        <v>9.2283214001591007E-2</v>
      </c>
      <c r="M30" s="47">
        <f t="shared" si="63"/>
        <v>9.2283214001591007E-2</v>
      </c>
      <c r="N30" s="47">
        <f t="shared" si="63"/>
        <v>9.2283214001591007E-2</v>
      </c>
    </row>
    <row r="31" spans="1:16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51">
        <f>I31*(1+I32)</f>
        <v>790.31360946745554</v>
      </c>
      <c r="K31" s="51">
        <f t="shared" ref="K31:N31" si="64">J31*(1+J32)</f>
        <v>986.72290886173437</v>
      </c>
      <c r="L31" s="51">
        <f t="shared" si="64"/>
        <v>1231.9439868037039</v>
      </c>
      <c r="M31" s="51">
        <f t="shared" si="64"/>
        <v>1538.1075811572871</v>
      </c>
      <c r="N31" s="51">
        <f t="shared" si="64"/>
        <v>1920.3591693738908</v>
      </c>
    </row>
    <row r="32" spans="1:16" x14ac:dyDescent="0.2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47">
        <f>+IFERROR(I31/H31-1,"nm")</f>
        <v>0.24852071005917153</v>
      </c>
      <c r="J32" s="47">
        <f t="shared" ref="J32:N32" si="72">+IFERROR(J31/I31-1,"nm")</f>
        <v>0.24852071005917153</v>
      </c>
      <c r="K32" s="47">
        <f t="shared" si="72"/>
        <v>0.24852071005917153</v>
      </c>
      <c r="L32" s="47">
        <f t="shared" si="72"/>
        <v>0.24852071005917153</v>
      </c>
      <c r="M32" s="47">
        <f t="shared" si="72"/>
        <v>0.24852071005917153</v>
      </c>
      <c r="N32" s="47">
        <f t="shared" si="72"/>
        <v>0.24852071005917153</v>
      </c>
    </row>
    <row r="33" spans="1:14" x14ac:dyDescent="0.2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4" x14ac:dyDescent="0.2">
      <c r="A34" s="44" t="s">
        <v>138</v>
      </c>
      <c r="B34" s="47" t="str">
        <f t="shared" ref="B34" si="73">+IFERROR(B32-B33,"nm")</f>
        <v>nm</v>
      </c>
      <c r="C34" s="47">
        <f t="shared" ref="C34" si="74">+IFERROR(C32-C33,"nm")</f>
        <v>2.572815533980588E-3</v>
      </c>
      <c r="D34" s="47">
        <f t="shared" ref="D34" si="75">+IFERROR(D32-D33,"nm")</f>
        <v>-1.5299026425591167E-3</v>
      </c>
      <c r="E34" s="47">
        <f t="shared" ref="E34" si="76">+IFERROR(E32-E33,"nm")</f>
        <v>1.0526315789473467E-3</v>
      </c>
      <c r="F34" s="47">
        <f t="shared" ref="F34" si="77">+IFERROR(F32-F33,"nm")</f>
        <v>3.3613445378151141E-3</v>
      </c>
      <c r="G34" s="47">
        <f t="shared" ref="G34" si="78">+IFERROR(G32-G33,"nm")</f>
        <v>-0.27567839195979904</v>
      </c>
      <c r="H34" s="47">
        <f t="shared" ref="H34" si="79">+IFERROR(H32-H33,"nm")</f>
        <v>2.5581395348836904E-3</v>
      </c>
      <c r="I34" s="47">
        <f>+IFERROR(I32-I33,"nm")</f>
        <v>-1.4792899408284654E-3</v>
      </c>
      <c r="J34" s="47">
        <f t="shared" ref="J34:N34" si="80">+IFERROR(J32-J33,"nm")</f>
        <v>0.24852071005917153</v>
      </c>
      <c r="K34" s="47">
        <f t="shared" si="80"/>
        <v>0.24852071005917153</v>
      </c>
      <c r="L34" s="47">
        <f t="shared" si="80"/>
        <v>0.24852071005917153</v>
      </c>
      <c r="M34" s="47">
        <f t="shared" si="80"/>
        <v>0.24852071005917153</v>
      </c>
      <c r="N34" s="47">
        <f t="shared" si="80"/>
        <v>0.24852071005917153</v>
      </c>
    </row>
    <row r="35" spans="1:14" x14ac:dyDescent="0.2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5427.5455109662098</v>
      </c>
      <c r="L35" s="9">
        <f t="shared" ref="L35:N35" si="81">K21*K37</f>
        <v>5641.5976053116419</v>
      </c>
      <c r="M35" s="9">
        <f t="shared" si="81"/>
        <v>5884.1611311251627</v>
      </c>
      <c r="N35" s="9">
        <f t="shared" si="81"/>
        <v>6160.043763352639</v>
      </c>
    </row>
    <row r="36" spans="1:14" x14ac:dyDescent="0.2">
      <c r="A36" s="46" t="s">
        <v>129</v>
      </c>
      <c r="B36" s="47" t="str">
        <f t="shared" ref="B36" si="82">+IFERROR(B35/A35-1,"nm")</f>
        <v>nm</v>
      </c>
      <c r="C36" s="47">
        <f t="shared" ref="C36" si="83">+IFERROR(C35/B35-1,"nm")</f>
        <v>3.4519383961763239E-2</v>
      </c>
      <c r="D36" s="47">
        <f t="shared" ref="D36" si="84">+IFERROR(D35/C35-1,"nm")</f>
        <v>3.0544147843942548E-2</v>
      </c>
      <c r="E36" s="47">
        <f t="shared" ref="E36" si="85">+IFERROR(E35/D35-1,"nm")</f>
        <v>-6.3511830635118338E-2</v>
      </c>
      <c r="F36" s="47">
        <f t="shared" ref="F36" si="86">+IFERROR(F35/E35-1,"nm")</f>
        <v>8.3510638297872308E-2</v>
      </c>
      <c r="G36" s="47">
        <f t="shared" ref="G36" si="87">+IFERROR(G35/F35-1,"nm")</f>
        <v>-0.25208640157093765</v>
      </c>
      <c r="H36" s="47">
        <f t="shared" ref="H36" si="88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89">+IFERROR(K35/J35-1,"nm")</f>
        <v>3.6186619122987818E-2</v>
      </c>
      <c r="L36" s="47">
        <f t="shared" si="89"/>
        <v>3.9438102161086563E-2</v>
      </c>
      <c r="M36" s="47">
        <f t="shared" si="89"/>
        <v>4.2995538282479373E-2</v>
      </c>
      <c r="N36" s="47">
        <f t="shared" si="89"/>
        <v>4.6885635195840214E-2</v>
      </c>
    </row>
    <row r="37" spans="1:14" x14ac:dyDescent="0.2">
      <c r="A37" s="46" t="s">
        <v>131</v>
      </c>
      <c r="B37" s="47">
        <f>+IFERROR(B35/B$21,"nm")</f>
        <v>0.27409024745269289</v>
      </c>
      <c r="C37" s="47">
        <f t="shared" ref="C37:I37" si="90">+IFERROR(C35/C$21,"nm")</f>
        <v>0.26388512598211866</v>
      </c>
      <c r="D37" s="47">
        <f t="shared" si="90"/>
        <v>0.26386698212407994</v>
      </c>
      <c r="E37" s="47">
        <f t="shared" si="90"/>
        <v>0.25311342982160889</v>
      </c>
      <c r="F37" s="47">
        <f t="shared" si="90"/>
        <v>0.25619418941013711</v>
      </c>
      <c r="G37" s="47">
        <f t="shared" si="90"/>
        <v>0.2103700635183651</v>
      </c>
      <c r="H37" s="47">
        <f t="shared" si="90"/>
        <v>0.30380115256999823</v>
      </c>
      <c r="I37" s="47">
        <f t="shared" si="90"/>
        <v>0.28540293140086087</v>
      </c>
      <c r="J37" s="49">
        <f>+I37</f>
        <v>0.28540293140086087</v>
      </c>
      <c r="K37" s="49">
        <f t="shared" ref="K37:N37" si="91">+J37</f>
        <v>0.28540293140086087</v>
      </c>
      <c r="L37" s="49">
        <f t="shared" si="91"/>
        <v>0.28540293140086087</v>
      </c>
      <c r="M37" s="49">
        <f t="shared" si="91"/>
        <v>0.28540293140086087</v>
      </c>
      <c r="N37" s="49">
        <f t="shared" si="91"/>
        <v>0.28540293140086087</v>
      </c>
    </row>
    <row r="38" spans="1:14" x14ac:dyDescent="0.2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9">
        <f>I40*I48</f>
        <v>124.14864054922901</v>
      </c>
      <c r="K38" s="9">
        <f t="shared" ref="K38:N38" si="92">J40*J48</f>
        <v>124.29129173471549</v>
      </c>
      <c r="L38" s="9">
        <f t="shared" si="92"/>
        <v>124.46101108497413</v>
      </c>
      <c r="M38" s="9">
        <f t="shared" si="92"/>
        <v>124.65894924719302</v>
      </c>
      <c r="N38" s="9">
        <f t="shared" si="92"/>
        <v>124.88622915991103</v>
      </c>
    </row>
    <row r="39" spans="1:14" x14ac:dyDescent="0.2">
      <c r="A39" s="46" t="s">
        <v>129</v>
      </c>
      <c r="B39" s="47" t="str">
        <f t="shared" ref="B39" si="93">+IFERROR(B38/A38-1,"nm")</f>
        <v>nm</v>
      </c>
      <c r="C39" s="47">
        <f t="shared" ref="C39" si="94">+IFERROR(C38/B38-1,"nm")</f>
        <v>9.9173553719008156E-2</v>
      </c>
      <c r="D39" s="47">
        <f t="shared" ref="D39" si="95">+IFERROR(D38/C38-1,"nm")</f>
        <v>5.2631578947368363E-2</v>
      </c>
      <c r="E39" s="47">
        <f t="shared" ref="E39" si="96">+IFERROR(E38/D38-1,"nm")</f>
        <v>0.14285714285714279</v>
      </c>
      <c r="F39" s="47">
        <f t="shared" ref="F39" si="97">+IFERROR(F38/E38-1,"nm")</f>
        <v>-6.8749999999999978E-2</v>
      </c>
      <c r="G39" s="47">
        <f t="shared" ref="G39" si="98">+IFERROR(G38/F38-1,"nm")</f>
        <v>-6.7114093959731447E-3</v>
      </c>
      <c r="H39" s="47">
        <f t="shared" ref="H39" si="99">+IFERROR(H38/G38-1,"nm")</f>
        <v>-0.1216216216216216</v>
      </c>
      <c r="I39" s="47">
        <f>+IFERROR(I38/H38-1,"nm")</f>
        <v>-4.6153846153846101E-2</v>
      </c>
      <c r="J39" s="47">
        <f t="shared" ref="J39" si="100">+IFERROR(J38/I38-1,"nm")</f>
        <v>1.1987141066855944E-3</v>
      </c>
      <c r="K39" s="47">
        <f t="shared" ref="K39" si="101">+IFERROR(K38/J38-1,"nm")</f>
        <v>1.1490354212126963E-3</v>
      </c>
      <c r="L39" s="47">
        <f t="shared" ref="L39" si="102">+IFERROR(L38/K38-1,"nm")</f>
        <v>1.3654967125202866E-3</v>
      </c>
      <c r="M39" s="47">
        <f t="shared" ref="M39" si="103">+IFERROR(M38/L38-1,"nm")</f>
        <v>1.5903628011164628E-3</v>
      </c>
      <c r="N39" s="47">
        <f t="shared" ref="N39" si="104">+IFERROR(N38/M38-1,"nm")</f>
        <v>1.8232137691720496E-3</v>
      </c>
    </row>
    <row r="40" spans="1:14" x14ac:dyDescent="0.2">
      <c r="A40" s="46" t="s">
        <v>133</v>
      </c>
      <c r="B40" s="47">
        <f t="shared" ref="B40:H40" si="105">+IFERROR(B38/B$21,"nm")</f>
        <v>8.8064046579330417E-3</v>
      </c>
      <c r="C40" s="47">
        <f t="shared" si="105"/>
        <v>9.0083988079111346E-3</v>
      </c>
      <c r="D40" s="47">
        <f t="shared" si="105"/>
        <v>9.2008412197686646E-3</v>
      </c>
      <c r="E40" s="47">
        <f t="shared" si="105"/>
        <v>1.0770784247728038E-2</v>
      </c>
      <c r="F40" s="47">
        <f t="shared" si="105"/>
        <v>9.3698905798012821E-3</v>
      </c>
      <c r="G40" s="47">
        <f t="shared" si="105"/>
        <v>1.0218171775752554E-2</v>
      </c>
      <c r="H40" s="47">
        <f t="shared" si="105"/>
        <v>7.5673787764130628E-3</v>
      </c>
      <c r="I40" s="47">
        <f>+IFERROR(I38/I$21,"nm")</f>
        <v>6.7563886013185855E-3</v>
      </c>
      <c r="J40" s="47">
        <f t="shared" ref="J40:N40" si="106">+IFERROR(J38/J$21,"nm")</f>
        <v>6.5282522036142418E-3</v>
      </c>
      <c r="K40" s="47">
        <f t="shared" si="106"/>
        <v>6.2877754654619422E-3</v>
      </c>
      <c r="L40" s="47">
        <f t="shared" si="106"/>
        <v>6.036805691956683E-3</v>
      </c>
      <c r="M40" s="47">
        <f t="shared" si="106"/>
        <v>5.775613113686141E-3</v>
      </c>
      <c r="N40" s="47">
        <f t="shared" si="106"/>
        <v>5.50466224352434E-3</v>
      </c>
    </row>
    <row r="41" spans="1:14" x14ac:dyDescent="0.2">
      <c r="A41" s="46" t="s">
        <v>142</v>
      </c>
      <c r="B41" s="47">
        <f t="shared" ref="B41:H41" si="107">+IFERROR(B38/B48,"nm")</f>
        <v>8.7509944311853615E-3</v>
      </c>
      <c r="C41" s="47">
        <f t="shared" si="107"/>
        <v>8.9423788072345856E-3</v>
      </c>
      <c r="D41" s="47">
        <f t="shared" si="107"/>
        <v>9.1509248970520953E-3</v>
      </c>
      <c r="E41" s="47">
        <f t="shared" si="107"/>
        <v>1.0744745148076018E-2</v>
      </c>
      <c r="F41" s="47">
        <f t="shared" si="107"/>
        <v>9.388783868935097E-3</v>
      </c>
      <c r="G41" s="47">
        <f t="shared" si="107"/>
        <v>1.0245050533019521E-2</v>
      </c>
      <c r="H41" s="47">
        <f t="shared" si="107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08">+J41</f>
        <v>6.748299319727891E-3</v>
      </c>
      <c r="L41" s="49">
        <f t="shared" si="108"/>
        <v>6.748299319727891E-3</v>
      </c>
      <c r="M41" s="49">
        <f t="shared" si="108"/>
        <v>6.748299319727891E-3</v>
      </c>
      <c r="N41" s="49">
        <f t="shared" si="108"/>
        <v>6.748299319727891E-3</v>
      </c>
    </row>
    <row r="42" spans="1:14" x14ac:dyDescent="0.2">
      <c r="A42" s="9" t="s">
        <v>134</v>
      </c>
      <c r="B42" s="9">
        <f>B35-B38</f>
        <v>3645</v>
      </c>
      <c r="C42" s="9">
        <f t="shared" ref="C42:I42" si="109">C35-C38</f>
        <v>3763</v>
      </c>
      <c r="D42" s="9">
        <f t="shared" si="109"/>
        <v>3875</v>
      </c>
      <c r="E42" s="9">
        <f t="shared" si="109"/>
        <v>3600</v>
      </c>
      <c r="F42" s="9">
        <f t="shared" si="109"/>
        <v>3925</v>
      </c>
      <c r="G42" s="9">
        <f t="shared" si="109"/>
        <v>2899</v>
      </c>
      <c r="H42" s="9">
        <f t="shared" si="109"/>
        <v>5089</v>
      </c>
      <c r="I42" s="9">
        <f t="shared" si="109"/>
        <v>5114</v>
      </c>
      <c r="J42" s="9">
        <f>I42*(1+I43)</f>
        <v>5139.1228139123605</v>
      </c>
      <c r="K42" s="9">
        <f t="shared" ref="K42:N42" si="110">J42*(1+J43)</f>
        <v>5164.369045067363</v>
      </c>
      <c r="L42" s="9">
        <f t="shared" si="110"/>
        <v>5189.7392997591851</v>
      </c>
      <c r="M42" s="9">
        <f t="shared" si="110"/>
        <v>5215.2341872604584</v>
      </c>
      <c r="N42" s="9">
        <f t="shared" si="110"/>
        <v>5240.8543198368998</v>
      </c>
    </row>
    <row r="43" spans="1:14" x14ac:dyDescent="0.2">
      <c r="A43" s="46" t="s">
        <v>129</v>
      </c>
      <c r="B43" s="47" t="str">
        <f t="shared" ref="B43" si="111">+IFERROR(B42/A42-1,"nm")</f>
        <v>nm</v>
      </c>
      <c r="C43" s="47">
        <f t="shared" ref="C43" si="112">+IFERROR(C42/B42-1,"nm")</f>
        <v>3.2373113854595292E-2</v>
      </c>
      <c r="D43" s="47">
        <f t="shared" ref="D43" si="113">+IFERROR(D42/C42-1,"nm")</f>
        <v>2.9763486579856391E-2</v>
      </c>
      <c r="E43" s="47">
        <f t="shared" ref="E43" si="114">+IFERROR(E42/D42-1,"nm")</f>
        <v>-7.096774193548383E-2</v>
      </c>
      <c r="F43" s="47">
        <f t="shared" ref="F43" si="115">+IFERROR(F42/E42-1,"nm")</f>
        <v>9.0277777777777679E-2</v>
      </c>
      <c r="G43" s="47">
        <f t="shared" ref="G43" si="116">+IFERROR(G42/F42-1,"nm")</f>
        <v>-0.26140127388535028</v>
      </c>
      <c r="H43" s="47">
        <f t="shared" ref="H43" si="117">+IFERROR(H42/G42-1,"nm")</f>
        <v>0.75543290789927564</v>
      </c>
      <c r="I43" s="47">
        <f>+IFERROR(I42/H42-1,"nm")</f>
        <v>4.9125564943997002E-3</v>
      </c>
      <c r="J43" s="47">
        <f t="shared" ref="J43:N43" si="118">+IFERROR(J42/I42-1,"nm")</f>
        <v>4.9125564943997002E-3</v>
      </c>
      <c r="K43" s="47">
        <f t="shared" si="118"/>
        <v>4.9125564943997002E-3</v>
      </c>
      <c r="L43" s="47">
        <f t="shared" si="118"/>
        <v>4.9125564943997002E-3</v>
      </c>
      <c r="M43" s="47">
        <f t="shared" si="118"/>
        <v>4.9125564943997002E-3</v>
      </c>
      <c r="N43" s="47">
        <f t="shared" si="118"/>
        <v>4.9125564943997002E-3</v>
      </c>
    </row>
    <row r="44" spans="1:14" x14ac:dyDescent="0.2">
      <c r="A44" s="46" t="s">
        <v>131</v>
      </c>
      <c r="B44" s="47">
        <f t="shared" ref="B44:H44" si="119">+IFERROR(B42/B$21,"nm")</f>
        <v>0.26528384279475981</v>
      </c>
      <c r="C44" s="47">
        <f t="shared" si="119"/>
        <v>0.25487672717420751</v>
      </c>
      <c r="D44" s="47">
        <f t="shared" si="119"/>
        <v>0.25466614090431128</v>
      </c>
      <c r="E44" s="47">
        <f t="shared" si="119"/>
        <v>0.24234264557388085</v>
      </c>
      <c r="F44" s="47">
        <f t="shared" si="119"/>
        <v>0.2468242988303358</v>
      </c>
      <c r="G44" s="47">
        <f t="shared" si="119"/>
        <v>0.20015189174261253</v>
      </c>
      <c r="H44" s="47">
        <f t="shared" si="119"/>
        <v>0.29623377379358518</v>
      </c>
      <c r="I44" s="47">
        <f>+IFERROR(I42/I$21,"nm")</f>
        <v>0.27864654279954232</v>
      </c>
      <c r="J44" s="47">
        <f t="shared" ref="J44:N44" si="120">+IFERROR(J42/J$21,"nm")</f>
        <v>0.27023646562818476</v>
      </c>
      <c r="K44" s="47">
        <f t="shared" si="120"/>
        <v>0.26126040306567916</v>
      </c>
      <c r="L44" s="47">
        <f t="shared" si="120"/>
        <v>0.25172098050181974</v>
      </c>
      <c r="M44" s="47">
        <f t="shared" si="120"/>
        <v>0.24162866079640113</v>
      </c>
      <c r="N44" s="47">
        <f t="shared" si="120"/>
        <v>0.2310033147151688</v>
      </c>
    </row>
    <row r="45" spans="1:14" x14ac:dyDescent="0.2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9">
        <f>I47*I21</f>
        <v>146</v>
      </c>
      <c r="K45" s="9">
        <f t="shared" ref="K45:N45" si="121">J47*J21</f>
        <v>151.28324639195623</v>
      </c>
      <c r="L45" s="9">
        <f t="shared" si="121"/>
        <v>157.24957051842304</v>
      </c>
      <c r="M45" s="9">
        <f t="shared" si="121"/>
        <v>164.01060044755133</v>
      </c>
      <c r="N45" s="9">
        <f t="shared" si="121"/>
        <v>171.70034162838593</v>
      </c>
    </row>
    <row r="46" spans="1:14" x14ac:dyDescent="0.2">
      <c r="A46" s="46" t="s">
        <v>129</v>
      </c>
      <c r="B46" s="47" t="str">
        <f t="shared" ref="B46" si="122">+IFERROR(B45/A45-1,"nm")</f>
        <v>nm</v>
      </c>
      <c r="C46" s="47">
        <f t="shared" ref="C46" si="123">+IFERROR(C45/B45-1,"nm")</f>
        <v>0.16346153846153855</v>
      </c>
      <c r="D46" s="47">
        <f t="shared" ref="D46" si="124">+IFERROR(D45/C45-1,"nm")</f>
        <v>-7.8512396694214837E-2</v>
      </c>
      <c r="E46" s="47">
        <f t="shared" ref="E46" si="125">+IFERROR(E45/D45-1,"nm")</f>
        <v>-0.12107623318385652</v>
      </c>
      <c r="F46" s="47">
        <f t="shared" ref="F46" si="126">+IFERROR(F45/E45-1,"nm")</f>
        <v>-0.40306122448979587</v>
      </c>
      <c r="G46" s="47">
        <f t="shared" ref="G46" si="127">+IFERROR(G45/F45-1,"nm")</f>
        <v>-5.9829059829059839E-2</v>
      </c>
      <c r="H46" s="47">
        <f t="shared" ref="H46" si="128">+IFERROR(H45/G45-1,"nm")</f>
        <v>-0.10909090909090913</v>
      </c>
      <c r="I46" s="47">
        <f>+IFERROR(I45/H45-1,"nm")</f>
        <v>0.48979591836734704</v>
      </c>
      <c r="J46" s="47">
        <f t="shared" ref="J46" si="129">+IFERROR(J45/I45-1,"nm")</f>
        <v>0</v>
      </c>
      <c r="K46" s="47">
        <f t="shared" ref="K46" si="130">+IFERROR(K45/J45-1,"nm")</f>
        <v>3.6186619122987818E-2</v>
      </c>
      <c r="L46" s="47">
        <f t="shared" ref="L46" si="131">+IFERROR(L45/K45-1,"nm")</f>
        <v>3.9438102161086563E-2</v>
      </c>
      <c r="M46" s="47">
        <f t="shared" ref="M46" si="132">+IFERROR(M45/L45-1,"nm")</f>
        <v>4.2995538282479373E-2</v>
      </c>
      <c r="N46" s="47">
        <f t="shared" ref="N46" si="133">+IFERROR(N45/M45-1,"nm")</f>
        <v>4.6885635195840214E-2</v>
      </c>
    </row>
    <row r="47" spans="1:14" x14ac:dyDescent="0.2">
      <c r="A47" s="46" t="s">
        <v>133</v>
      </c>
      <c r="B47" s="47">
        <f t="shared" ref="B47:H47" si="134">+IFERROR(B45/B$21,"nm")</f>
        <v>1.5138282387190683E-2</v>
      </c>
      <c r="C47" s="47">
        <f t="shared" si="134"/>
        <v>1.6391221891086428E-2</v>
      </c>
      <c r="D47" s="47">
        <f t="shared" si="134"/>
        <v>1.4655625657202945E-2</v>
      </c>
      <c r="E47" s="47">
        <f t="shared" si="134"/>
        <v>1.3194210703466847E-2</v>
      </c>
      <c r="F47" s="47">
        <f t="shared" si="134"/>
        <v>7.3575650861526856E-3</v>
      </c>
      <c r="G47" s="47">
        <f t="shared" si="134"/>
        <v>7.5945871306268989E-3</v>
      </c>
      <c r="H47" s="47">
        <f t="shared" si="13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5">+J47</f>
        <v>7.9551027080041418E-3</v>
      </c>
      <c r="L47" s="49">
        <f t="shared" si="135"/>
        <v>7.9551027080041418E-3</v>
      </c>
      <c r="M47" s="49">
        <f t="shared" si="135"/>
        <v>7.9551027080041418E-3</v>
      </c>
      <c r="N47" s="49">
        <f t="shared" si="135"/>
        <v>7.9551027080041418E-3</v>
      </c>
    </row>
    <row r="48" spans="1:14" x14ac:dyDescent="0.2">
      <c r="A48" s="9" t="s">
        <v>143</v>
      </c>
      <c r="B48" s="9">
        <f>(B21+B45)-B38</f>
        <v>13827</v>
      </c>
      <c r="C48" s="9">
        <f t="shared" ref="C48:I48" si="136">(C21+C45)-C38</f>
        <v>14873</v>
      </c>
      <c r="D48" s="9">
        <f t="shared" si="136"/>
        <v>15299</v>
      </c>
      <c r="E48" s="9">
        <f t="shared" si="136"/>
        <v>14891</v>
      </c>
      <c r="F48" s="9">
        <f t="shared" si="136"/>
        <v>15870</v>
      </c>
      <c r="G48" s="9">
        <f t="shared" si="136"/>
        <v>14446</v>
      </c>
      <c r="H48" s="9">
        <f>(H21+H45)-H38</f>
        <v>17147</v>
      </c>
      <c r="I48" s="9">
        <f t="shared" si="136"/>
        <v>18375</v>
      </c>
      <c r="J48" s="9">
        <f t="shared" ref="C48:N48" si="137">(J21+J45)-J38</f>
        <v>19038.984380214966</v>
      </c>
      <c r="K48" s="9">
        <f t="shared" si="137"/>
        <v>19794.124610305305</v>
      </c>
      <c r="L48" s="9">
        <f t="shared" si="137"/>
        <v>20649.819723912278</v>
      </c>
      <c r="M48" s="9">
        <f t="shared" si="137"/>
        <v>21623.025417678211</v>
      </c>
      <c r="N48" s="9">
        <f t="shared" si="137"/>
        <v>22734.169600414465</v>
      </c>
    </row>
    <row r="49" spans="1:14" x14ac:dyDescent="0.2">
      <c r="A49" s="46" t="s">
        <v>129</v>
      </c>
      <c r="B49" s="47" t="str">
        <f t="shared" ref="B49" si="138">+IFERROR(B48/A48-1,"nm")</f>
        <v>nm</v>
      </c>
      <c r="C49" s="47">
        <f t="shared" ref="C49" si="139">+IFERROR(C48/B48-1,"nm")</f>
        <v>7.5649092355536185E-2</v>
      </c>
      <c r="D49" s="47">
        <f t="shared" ref="D49" si="140">+IFERROR(D48/C48-1,"nm")</f>
        <v>2.8642506555503155E-2</v>
      </c>
      <c r="E49" s="47">
        <f t="shared" ref="E49" si="141">+IFERROR(E48/D48-1,"nm")</f>
        <v>-2.6668409699980411E-2</v>
      </c>
      <c r="F49" s="47">
        <f t="shared" ref="F49" si="142">+IFERROR(F48/E48-1,"nm")</f>
        <v>6.5744409374790092E-2</v>
      </c>
      <c r="G49" s="47">
        <f t="shared" ref="G49" si="143">+IFERROR(G48/F48-1,"nm")</f>
        <v>-8.9729048519218702E-2</v>
      </c>
      <c r="H49" s="47">
        <f t="shared" ref="H49" si="144">+IFERROR(H48/G48-1,"nm")</f>
        <v>0.18697217222760631</v>
      </c>
      <c r="I49" s="47">
        <f>+IFERROR(I48/H48-1,"nm")</f>
        <v>7.1616026127019339E-2</v>
      </c>
      <c r="J49" s="47">
        <f>+J50+J51</f>
        <v>1.0011987141066856</v>
      </c>
      <c r="K49" s="47">
        <f t="shared" ref="K49" si="145">+K50+K51</f>
        <v>1.0011987141066856</v>
      </c>
      <c r="L49" s="47">
        <f t="shared" ref="L49" si="146">+L50+L51</f>
        <v>1.0011987141066856</v>
      </c>
      <c r="M49" s="47">
        <f t="shared" ref="M49" si="147">+M50+M51</f>
        <v>1.0011987141066856</v>
      </c>
      <c r="N49" s="47">
        <f t="shared" ref="N49" si="148">+N50+N51</f>
        <v>1.0011987141066856</v>
      </c>
    </row>
    <row r="50" spans="1:14" x14ac:dyDescent="0.2">
      <c r="A50" s="46" t="s">
        <v>133</v>
      </c>
      <c r="B50" s="47">
        <f t="shared" ref="B50:H50" si="149">+IFERROR(B48/B$21,"nm")</f>
        <v>1.0063318777292576</v>
      </c>
      <c r="C50" s="47">
        <f t="shared" si="149"/>
        <v>1.0073828230831754</v>
      </c>
      <c r="D50" s="47">
        <f t="shared" si="149"/>
        <v>1.0054547844374342</v>
      </c>
      <c r="E50" s="47">
        <f t="shared" si="149"/>
        <v>1.0024234264557388</v>
      </c>
      <c r="F50" s="47">
        <f t="shared" si="149"/>
        <v>0.9979876745063514</v>
      </c>
      <c r="G50" s="47">
        <f t="shared" si="149"/>
        <v>0.99737641535487431</v>
      </c>
      <c r="H50" s="47">
        <f t="shared" si="149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50">+J50</f>
        <v>1.0011987141066856</v>
      </c>
      <c r="L50" s="49">
        <f t="shared" si="150"/>
        <v>1.0011987141066856</v>
      </c>
      <c r="M50" s="49">
        <f t="shared" si="150"/>
        <v>1.0011987141066856</v>
      </c>
      <c r="N50" s="49">
        <f t="shared" si="150"/>
        <v>1.0011987141066856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>B54+B58+B62</f>
        <v>0</v>
      </c>
      <c r="C52" s="9">
        <f t="shared" ref="C52:N52" si="151">C54+C58+C62</f>
        <v>0</v>
      </c>
      <c r="D52" s="9">
        <f t="shared" si="151"/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13608.804326753774</v>
      </c>
      <c r="K52" s="9">
        <f t="shared" si="151"/>
        <v>14857.980395365705</v>
      </c>
      <c r="L52" s="9">
        <f t="shared" si="151"/>
        <v>16240.68661411307</v>
      </c>
      <c r="M52" s="9">
        <f t="shared" si="151"/>
        <v>17772.881849528436</v>
      </c>
      <c r="N52" s="9">
        <f t="shared" si="151"/>
        <v>19472.563029734392</v>
      </c>
    </row>
    <row r="53" spans="1:14" x14ac:dyDescent="0.2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4" x14ac:dyDescent="0.2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9">
        <f>I54*(1+I55)</f>
        <v>7831.0680057388818</v>
      </c>
      <c r="K54" s="9">
        <f t="shared" ref="K54:N54" si="152">J54*(1+J55)</f>
        <v>8300.707378249479</v>
      </c>
      <c r="L54" s="9">
        <f t="shared" si="152"/>
        <v>8798.5116370885444</v>
      </c>
      <c r="M54" s="9">
        <f t="shared" si="152"/>
        <v>9326.1698672611437</v>
      </c>
      <c r="N54" s="9">
        <f t="shared" si="152"/>
        <v>9885.4724504053574</v>
      </c>
    </row>
    <row r="55" spans="1:14" x14ac:dyDescent="0.2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4" x14ac:dyDescent="0.2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4" x14ac:dyDescent="0.2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7">
        <v>-3.0028694404591022E-2</v>
      </c>
      <c r="J57" s="47">
        <v>-3.0028694404591022E-2</v>
      </c>
      <c r="K57" s="47">
        <v>-3.0028694404591022E-2</v>
      </c>
      <c r="L57" s="47">
        <v>-3.0028694404591022E-2</v>
      </c>
      <c r="M57" s="47">
        <v>-3.0028694404591022E-2</v>
      </c>
      <c r="N57" s="47">
        <v>-3.0028694404591022E-2</v>
      </c>
    </row>
    <row r="58" spans="1:14" x14ac:dyDescent="0.2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9">
        <f>I58*(1+I59)</f>
        <v>5128.5608108108108</v>
      </c>
      <c r="K58" s="9">
        <f t="shared" ref="K58:N58" si="153">J58*(1+J59)</f>
        <v>5810.0587563915269</v>
      </c>
      <c r="L58" s="9">
        <f t="shared" si="153"/>
        <v>6582.1161136597711</v>
      </c>
      <c r="M58" s="9">
        <f t="shared" si="153"/>
        <v>7456.7666783127597</v>
      </c>
      <c r="N58" s="9">
        <f t="shared" si="153"/>
        <v>8447.6433315119793</v>
      </c>
    </row>
    <row r="59" spans="1:14" x14ac:dyDescent="0.2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4" x14ac:dyDescent="0.2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4" x14ac:dyDescent="0.2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7">
        <v>-2.7117117117117034E-2</v>
      </c>
      <c r="J61" s="47">
        <v>-2.7117117117117034E-2</v>
      </c>
      <c r="K61" s="47">
        <v>-2.7117117117117034E-2</v>
      </c>
      <c r="L61" s="47">
        <v>-2.7117117117117034E-2</v>
      </c>
      <c r="M61" s="47">
        <v>-2.7117117117117034E-2</v>
      </c>
      <c r="N61" s="47">
        <v>-2.7117117117117034E-2</v>
      </c>
    </row>
    <row r="62" spans="1:14" x14ac:dyDescent="0.2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9">
        <f>I62*(1+I63)</f>
        <v>649.17551020408166</v>
      </c>
      <c r="K62" s="9">
        <f t="shared" ref="K62:N62" si="154">J62*(1+J63)</f>
        <v>747.21426072469808</v>
      </c>
      <c r="L62" s="9">
        <f t="shared" si="154"/>
        <v>860.05886336475453</v>
      </c>
      <c r="M62" s="9">
        <f t="shared" si="154"/>
        <v>989.94530395453387</v>
      </c>
      <c r="N62" s="9">
        <f t="shared" si="154"/>
        <v>1139.4472478170553</v>
      </c>
    </row>
    <row r="63" spans="1:14" x14ac:dyDescent="0.2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4" x14ac:dyDescent="0.2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2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7">
        <v>-1.8979591836734672E-2</v>
      </c>
      <c r="J65" s="47">
        <v>-1.8979591836734672E-2</v>
      </c>
      <c r="K65" s="47">
        <v>-1.8979591836734672E-2</v>
      </c>
      <c r="L65" s="47">
        <v>-1.8979591836734672E-2</v>
      </c>
      <c r="M65" s="47">
        <v>-1.8979591836734672E-2</v>
      </c>
      <c r="N65" s="47">
        <v>-1.8979591836734672E-2</v>
      </c>
    </row>
    <row r="66" spans="1:14" x14ac:dyDescent="0.2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9">
        <f>I52*I68</f>
        <v>3427</v>
      </c>
      <c r="K66" s="9">
        <f t="shared" ref="K66:N66" si="155">J52*J68</f>
        <v>3427.0000000000005</v>
      </c>
      <c r="L66" s="9">
        <f t="shared" si="155"/>
        <v>3427.0000000000005</v>
      </c>
      <c r="M66" s="9">
        <f t="shared" si="155"/>
        <v>3427.0000000000005</v>
      </c>
      <c r="N66" s="9">
        <f t="shared" si="155"/>
        <v>3427.0000000000005</v>
      </c>
    </row>
    <row r="67" spans="1:14" x14ac:dyDescent="0.2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2">
      <c r="A68" s="46" t="s">
        <v>131</v>
      </c>
      <c r="B68" s="47" t="str">
        <f>+IFERROR(B66/B$52,"nm")</f>
        <v>nm</v>
      </c>
      <c r="C68" s="47" t="str">
        <f t="shared" ref="C68:N68" si="156">+IFERROR(C66/C$52,"nm")</f>
        <v>nm</v>
      </c>
      <c r="D68" s="47">
        <f t="shared" si="156"/>
        <v>0.20238393977415309</v>
      </c>
      <c r="E68" s="47">
        <f t="shared" si="156"/>
        <v>0.18426747457260334</v>
      </c>
      <c r="F68" s="47">
        <f t="shared" si="156"/>
        <v>0.21463514064410924</v>
      </c>
      <c r="G68" s="47">
        <f t="shared" si="156"/>
        <v>0.17898791055953783</v>
      </c>
      <c r="H68" s="47">
        <f t="shared" si="156"/>
        <v>0.22442388268156424</v>
      </c>
      <c r="I68" s="47">
        <f t="shared" si="156"/>
        <v>0.27462136389133746</v>
      </c>
      <c r="J68" s="47">
        <f t="shared" si="156"/>
        <v>0.25182227018010717</v>
      </c>
      <c r="K68" s="47">
        <f t="shared" si="156"/>
        <v>0.2306504591343318</v>
      </c>
      <c r="L68" s="47">
        <f t="shared" si="156"/>
        <v>0.2110132460176872</v>
      </c>
      <c r="M68" s="47">
        <f t="shared" si="156"/>
        <v>0.19282185235991586</v>
      </c>
      <c r="N68" s="47">
        <f t="shared" si="156"/>
        <v>0.17599121362539738</v>
      </c>
    </row>
    <row r="69" spans="1:14" x14ac:dyDescent="0.2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9">
        <f>I69*(1+I70)</f>
        <v>132.02941176470588</v>
      </c>
      <c r="K69" s="9">
        <f t="shared" ref="K69:N69" si="157">J69*(1+J70)</f>
        <v>130.08780276816609</v>
      </c>
      <c r="L69" s="9">
        <f t="shared" si="157"/>
        <v>128.17474684510483</v>
      </c>
      <c r="M69" s="9">
        <f t="shared" si="157"/>
        <v>126.28982409738271</v>
      </c>
      <c r="N69" s="9">
        <f t="shared" si="157"/>
        <v>124.43262080183297</v>
      </c>
    </row>
    <row r="70" spans="1:14" x14ac:dyDescent="0.2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2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2">
      <c r="A72" s="9" t="s">
        <v>134</v>
      </c>
      <c r="B72" s="48">
        <f>B66-B69</f>
        <v>0</v>
      </c>
      <c r="C72" s="48">
        <f t="shared" ref="C72:I72" si="158">C66-C69</f>
        <v>0</v>
      </c>
      <c r="D72" s="48">
        <f t="shared" si="158"/>
        <v>1507</v>
      </c>
      <c r="E72" s="48">
        <f t="shared" si="158"/>
        <v>1587</v>
      </c>
      <c r="F72" s="48">
        <f t="shared" si="158"/>
        <v>1995</v>
      </c>
      <c r="G72" s="48">
        <f t="shared" si="158"/>
        <v>1541</v>
      </c>
      <c r="H72" s="48">
        <f t="shared" si="158"/>
        <v>2435</v>
      </c>
      <c r="I72" s="48">
        <f t="shared" si="158"/>
        <v>3293</v>
      </c>
      <c r="J72" s="9">
        <f>I72*(1+I73)</f>
        <v>4453.3260780287474</v>
      </c>
      <c r="K72" s="9">
        <f t="shared" ref="K72:N72" si="159">J72*(1+J73)</f>
        <v>6022.5062730795335</v>
      </c>
      <c r="L72" s="9">
        <f t="shared" si="159"/>
        <v>8144.6049927108434</v>
      </c>
      <c r="M72" s="9">
        <f t="shared" si="159"/>
        <v>11014.449380286163</v>
      </c>
      <c r="N72" s="9">
        <f t="shared" si="159"/>
        <v>14895.516143442437</v>
      </c>
    </row>
    <row r="73" spans="1:14" x14ac:dyDescent="0.2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2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2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I77*I52</f>
        <v>196.99999999999997</v>
      </c>
      <c r="K75" s="9">
        <f t="shared" ref="K75:N75" si="160">J77*J52</f>
        <v>214.83568013226167</v>
      </c>
      <c r="L75" s="9">
        <f t="shared" si="160"/>
        <v>234.55582481665547</v>
      </c>
      <c r="M75" s="9">
        <f t="shared" si="160"/>
        <v>256.38394606781588</v>
      </c>
      <c r="N75" s="9">
        <f t="shared" si="160"/>
        <v>280.5719788730749</v>
      </c>
    </row>
    <row r="76" spans="1:14" x14ac:dyDescent="0.2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2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2">
      <c r="A78" s="9" t="s">
        <v>143</v>
      </c>
      <c r="B78" s="9">
        <f>(B52+B75)-B69</f>
        <v>0</v>
      </c>
      <c r="C78" s="9">
        <f t="shared" ref="C78:I78" si="161">(C52+C75)-C69</f>
        <v>149</v>
      </c>
      <c r="D78" s="9">
        <f t="shared" si="161"/>
        <v>8037</v>
      </c>
      <c r="E78" s="9">
        <f t="shared" si="161"/>
        <v>9366</v>
      </c>
      <c r="F78" s="9">
        <f t="shared" si="161"/>
        <v>9934</v>
      </c>
      <c r="G78" s="9">
        <f t="shared" si="161"/>
        <v>9354</v>
      </c>
      <c r="H78" s="9">
        <f t="shared" si="161"/>
        <v>11473</v>
      </c>
      <c r="I78" s="9">
        <f t="shared" si="161"/>
        <v>12542</v>
      </c>
      <c r="J78" s="9">
        <f>I78*(1+I79)</f>
        <v>13710.604375490282</v>
      </c>
      <c r="K78" s="9">
        <f t="shared" ref="K78:N78" si="162">J78*(1+J79)</f>
        <v>14988.093792155418</v>
      </c>
      <c r="L78" s="9">
        <f t="shared" si="162"/>
        <v>16384.613644313889</v>
      </c>
      <c r="M78" s="9">
        <f t="shared" si="162"/>
        <v>17911.254626251615</v>
      </c>
      <c r="N78" s="9">
        <f t="shared" si="162"/>
        <v>19580.140810812147</v>
      </c>
    </row>
    <row r="79" spans="1:14" x14ac:dyDescent="0.2">
      <c r="A79" s="46" t="s">
        <v>129</v>
      </c>
      <c r="B79" s="47" t="str">
        <f t="shared" ref="B79" si="163">+IFERROR(B78/A78-1,"nm")</f>
        <v>nm</v>
      </c>
      <c r="C79" s="47" t="str">
        <f t="shared" ref="C79" si="164">+IFERROR(C78/B78-1,"nm")</f>
        <v>nm</v>
      </c>
      <c r="D79" s="47">
        <f t="shared" ref="D79" si="165">+IFERROR(D78/C78-1,"nm")</f>
        <v>52.939597315436245</v>
      </c>
      <c r="E79" s="47">
        <f t="shared" ref="E79" si="166">+IFERROR(E78/D78-1,"nm")</f>
        <v>0.16536020903322135</v>
      </c>
      <c r="F79" s="47">
        <f t="shared" ref="F79" si="167">+IFERROR(F78/E78-1,"nm")</f>
        <v>6.064488575699345E-2</v>
      </c>
      <c r="G79" s="47">
        <f t="shared" ref="G79" si="168">+IFERROR(G78/F78-1,"nm")</f>
        <v>-5.8385343265552669E-2</v>
      </c>
      <c r="H79" s="47">
        <f t="shared" ref="H79" si="169">+IFERROR(H78/G78-1,"nm")</f>
        <v>0.22653410305751542</v>
      </c>
      <c r="I79" s="47">
        <f t="shared" ref="I79" si="170">+IFERROR(I78/H78-1,"nm")</f>
        <v>9.3175281094744156E-2</v>
      </c>
      <c r="J79" s="47">
        <f t="shared" ref="J79" si="171">+IFERROR(J78/I78-1,"nm")</f>
        <v>9.3175281094744156E-2</v>
      </c>
      <c r="K79" s="47">
        <f t="shared" ref="K79" si="172">+IFERROR(K78/J78-1,"nm")</f>
        <v>9.3175281094744156E-2</v>
      </c>
      <c r="L79" s="47">
        <f t="shared" ref="L79" si="173">+IFERROR(L78/K78-1,"nm")</f>
        <v>9.3175281094744156E-2</v>
      </c>
      <c r="M79" s="47">
        <f t="shared" ref="M79" si="174">+IFERROR(M78/L78-1,"nm")</f>
        <v>9.3175281094744156E-2</v>
      </c>
      <c r="N79" s="47">
        <f t="shared" ref="N79" si="175">+IFERROR(N78/M78-1,"nm")</f>
        <v>9.3175281094744156E-2</v>
      </c>
    </row>
    <row r="80" spans="1:14" x14ac:dyDescent="0.2">
      <c r="A80" s="46" t="s">
        <v>133</v>
      </c>
      <c r="B80" s="47">
        <f t="shared" ref="B80:N80" si="176">+IFERROR(B78/B$21,"nm")</f>
        <v>0</v>
      </c>
      <c r="C80" s="47">
        <f t="shared" si="176"/>
        <v>1.0092115957735031E-2</v>
      </c>
      <c r="D80" s="47">
        <f t="shared" si="176"/>
        <v>0.52819400630914826</v>
      </c>
      <c r="E80" s="47">
        <f t="shared" si="176"/>
        <v>0.63049478290138006</v>
      </c>
      <c r="F80" s="47">
        <f t="shared" si="176"/>
        <v>0.62470129543453656</v>
      </c>
      <c r="G80" s="47">
        <f t="shared" si="176"/>
        <v>0.64581607290803644</v>
      </c>
      <c r="H80" s="47">
        <f t="shared" si="176"/>
        <v>0.66785028232143895</v>
      </c>
      <c r="I80" s="47">
        <f t="shared" si="176"/>
        <v>0.68337601482046528</v>
      </c>
      <c r="J80" s="47">
        <f t="shared" si="176"/>
        <v>0.72096063904691177</v>
      </c>
      <c r="K80" s="47">
        <f t="shared" si="176"/>
        <v>0.75823307574520005</v>
      </c>
      <c r="L80" s="47">
        <f t="shared" si="176"/>
        <v>0.79471256135767054</v>
      </c>
      <c r="M80" s="47">
        <f t="shared" si="176"/>
        <v>0.82985198998281917</v>
      </c>
      <c r="N80" s="47">
        <f t="shared" si="176"/>
        <v>0.86304200686656773</v>
      </c>
    </row>
    <row r="81" spans="1:14" x14ac:dyDescent="0.2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2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7">J82*(1+J83)</f>
        <v>#VALUE!</v>
      </c>
      <c r="L82" s="9" t="e">
        <f t="shared" si="177"/>
        <v>#VALUE!</v>
      </c>
      <c r="M82" s="9" t="e">
        <f t="shared" si="177"/>
        <v>#VALUE!</v>
      </c>
      <c r="N82" s="9" t="e">
        <f t="shared" si="177"/>
        <v>#VALUE!</v>
      </c>
    </row>
    <row r="83" spans="1:14" x14ac:dyDescent="0.2">
      <c r="A83" s="44" t="s">
        <v>129</v>
      </c>
      <c r="B83" s="47" t="s">
        <v>168</v>
      </c>
      <c r="C83" s="47">
        <v>3.1375985977212917E-2</v>
      </c>
      <c r="D83" s="47">
        <v>-1</v>
      </c>
      <c r="E83" s="47" t="s">
        <v>168</v>
      </c>
      <c r="F83" s="47" t="s">
        <v>168</v>
      </c>
      <c r="G83" s="47" t="s">
        <v>168</v>
      </c>
      <c r="H83" s="47" t="s">
        <v>168</v>
      </c>
      <c r="I83" s="47" t="s">
        <v>168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2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8">J84*(1+J85)</f>
        <v>#VALUE!</v>
      </c>
      <c r="L84" s="9" t="e">
        <f t="shared" si="178"/>
        <v>#VALUE!</v>
      </c>
      <c r="M84" s="9" t="e">
        <f t="shared" si="178"/>
        <v>#VALUE!</v>
      </c>
      <c r="N84" s="9" t="e">
        <f t="shared" si="178"/>
        <v>#VALUE!</v>
      </c>
    </row>
    <row r="85" spans="1:14" x14ac:dyDescent="0.2">
      <c r="A85" s="44" t="s">
        <v>129</v>
      </c>
      <c r="B85" s="47" t="s">
        <v>168</v>
      </c>
      <c r="C85" s="47" t="s">
        <v>168</v>
      </c>
      <c r="D85" s="47" t="s">
        <v>168</v>
      </c>
      <c r="E85" s="47" t="s">
        <v>168</v>
      </c>
      <c r="F85" s="47" t="s">
        <v>168</v>
      </c>
      <c r="G85" s="47" t="s">
        <v>168</v>
      </c>
      <c r="H85" s="47" t="s">
        <v>168</v>
      </c>
      <c r="I85" s="47" t="s">
        <v>168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2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2">
      <c r="A87" s="44" t="s">
        <v>138</v>
      </c>
      <c r="B87" s="47" t="s">
        <v>168</v>
      </c>
      <c r="C87" s="47" t="s">
        <v>168</v>
      </c>
      <c r="D87" s="47" t="s">
        <v>168</v>
      </c>
      <c r="E87" s="47" t="s">
        <v>168</v>
      </c>
      <c r="F87" s="47" t="s">
        <v>168</v>
      </c>
      <c r="G87" s="47" t="s">
        <v>168</v>
      </c>
      <c r="H87" s="47" t="s">
        <v>168</v>
      </c>
      <c r="I87" s="47" t="s">
        <v>168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2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9">J88*(1+J89)</f>
        <v>#VALUE!</v>
      </c>
      <c r="L88" s="9" t="e">
        <f t="shared" si="179"/>
        <v>#VALUE!</v>
      </c>
      <c r="M88" s="9" t="e">
        <f t="shared" si="179"/>
        <v>#VALUE!</v>
      </c>
      <c r="N88" s="9" t="e">
        <f t="shared" si="179"/>
        <v>#VALUE!</v>
      </c>
    </row>
    <row r="89" spans="1:14" x14ac:dyDescent="0.2">
      <c r="A89" s="44" t="s">
        <v>129</v>
      </c>
      <c r="B89" s="47" t="s">
        <v>168</v>
      </c>
      <c r="C89" s="47" t="s">
        <v>168</v>
      </c>
      <c r="D89" s="47" t="s">
        <v>168</v>
      </c>
      <c r="E89" s="47" t="s">
        <v>168</v>
      </c>
      <c r="F89" s="47" t="s">
        <v>168</v>
      </c>
      <c r="G89" s="47" t="s">
        <v>168</v>
      </c>
      <c r="H89" s="47" t="s">
        <v>168</v>
      </c>
      <c r="I89" s="47" t="s">
        <v>168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2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2">
      <c r="A91" s="44" t="s">
        <v>138</v>
      </c>
      <c r="B91" s="47" t="s">
        <v>168</v>
      </c>
      <c r="C91" s="47" t="s">
        <v>168</v>
      </c>
      <c r="D91" s="47" t="s">
        <v>168</v>
      </c>
      <c r="E91" s="47" t="s">
        <v>168</v>
      </c>
      <c r="F91" s="47" t="s">
        <v>168</v>
      </c>
      <c r="G91" s="47" t="s">
        <v>168</v>
      </c>
      <c r="H91" s="47" t="s">
        <v>168</v>
      </c>
      <c r="I91" s="47" t="s">
        <v>168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2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80">J92*(1+J93)</f>
        <v>#VALUE!</v>
      </c>
      <c r="L92" s="9" t="e">
        <f t="shared" si="180"/>
        <v>#VALUE!</v>
      </c>
      <c r="M92" s="9" t="e">
        <f t="shared" si="180"/>
        <v>#VALUE!</v>
      </c>
      <c r="N92" s="9" t="e">
        <f t="shared" si="180"/>
        <v>#VALUE!</v>
      </c>
    </row>
    <row r="93" spans="1:14" x14ac:dyDescent="0.2">
      <c r="A93" s="44" t="s">
        <v>129</v>
      </c>
      <c r="B93" s="47" t="s">
        <v>168</v>
      </c>
      <c r="C93" s="47" t="s">
        <v>168</v>
      </c>
      <c r="D93" s="47" t="s">
        <v>168</v>
      </c>
      <c r="E93" s="47" t="s">
        <v>168</v>
      </c>
      <c r="F93" s="47" t="s">
        <v>168</v>
      </c>
      <c r="G93" s="47" t="s">
        <v>168</v>
      </c>
      <c r="H93" s="47" t="s">
        <v>168</v>
      </c>
      <c r="I93" s="47" t="s">
        <v>168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2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2">
      <c r="A95" s="44" t="s">
        <v>138</v>
      </c>
      <c r="B95" s="47" t="s">
        <v>168</v>
      </c>
      <c r="C95" s="47" t="s">
        <v>168</v>
      </c>
      <c r="D95" s="47" t="s">
        <v>168</v>
      </c>
      <c r="E95" s="47" t="s">
        <v>168</v>
      </c>
      <c r="F95" s="47" t="s">
        <v>168</v>
      </c>
      <c r="G95" s="47" t="s">
        <v>168</v>
      </c>
      <c r="H95" s="47" t="s">
        <v>168</v>
      </c>
      <c r="I95" s="47" t="s">
        <v>168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2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81">J96*(1+J97)</f>
        <v>#VALUE!</v>
      </c>
      <c r="L96" s="9" t="e">
        <f t="shared" si="181"/>
        <v>#VALUE!</v>
      </c>
      <c r="M96" s="9" t="e">
        <f t="shared" si="181"/>
        <v>#VALUE!</v>
      </c>
      <c r="N96" s="9" t="e">
        <f t="shared" si="181"/>
        <v>#VALUE!</v>
      </c>
    </row>
    <row r="97" spans="1:14" x14ac:dyDescent="0.2">
      <c r="A97" s="46" t="s">
        <v>129</v>
      </c>
      <c r="B97" s="47" t="s">
        <v>168</v>
      </c>
      <c r="C97" s="47">
        <v>6.2222222222222179E-2</v>
      </c>
      <c r="D97" s="47">
        <v>-1</v>
      </c>
      <c r="E97" s="47" t="s">
        <v>168</v>
      </c>
      <c r="F97" s="47" t="s">
        <v>168</v>
      </c>
      <c r="G97" s="47" t="s">
        <v>168</v>
      </c>
      <c r="H97" s="47" t="s">
        <v>168</v>
      </c>
      <c r="I97" s="47" t="s">
        <v>168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2">
      <c r="A98" s="46" t="s">
        <v>131</v>
      </c>
      <c r="B98" s="47">
        <f>+IFERROR(B96/B$82,"nm")</f>
        <v>0.23663453111305871</v>
      </c>
      <c r="C98" s="47">
        <f t="shared" ref="C98:N98" si="182">+IFERROR(C96/C$82,"nm")</f>
        <v>0.24371176070700204</v>
      </c>
      <c r="D98" s="47" t="str">
        <f t="shared" si="182"/>
        <v>nm</v>
      </c>
      <c r="E98" s="47" t="str">
        <f t="shared" si="182"/>
        <v>nm</v>
      </c>
      <c r="F98" s="47" t="str">
        <f t="shared" si="182"/>
        <v>nm</v>
      </c>
      <c r="G98" s="47" t="str">
        <f t="shared" si="182"/>
        <v>nm</v>
      </c>
      <c r="H98" s="47" t="str">
        <f t="shared" si="182"/>
        <v>nm</v>
      </c>
      <c r="I98" s="47" t="str">
        <f t="shared" si="182"/>
        <v>nm</v>
      </c>
      <c r="J98" s="47" t="str">
        <f t="shared" si="182"/>
        <v>nm</v>
      </c>
      <c r="K98" s="47" t="str">
        <f t="shared" si="182"/>
        <v>nm</v>
      </c>
      <c r="L98" s="47" t="str">
        <f t="shared" si="182"/>
        <v>nm</v>
      </c>
      <c r="M98" s="47" t="str">
        <f t="shared" si="182"/>
        <v>nm</v>
      </c>
      <c r="N98" s="47" t="str">
        <f t="shared" si="182"/>
        <v>nm</v>
      </c>
    </row>
    <row r="99" spans="1:14" x14ac:dyDescent="0.2">
      <c r="A99" s="9" t="s">
        <v>132</v>
      </c>
      <c r="B99" s="9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83">J99*(1+J100)</f>
        <v>#VALUE!</v>
      </c>
      <c r="L99" s="9" t="e">
        <f t="shared" si="183"/>
        <v>#VALUE!</v>
      </c>
      <c r="M99" s="9" t="e">
        <f t="shared" si="183"/>
        <v>#VALUE!</v>
      </c>
      <c r="N99" s="9" t="e">
        <f t="shared" si="183"/>
        <v>#VALUE!</v>
      </c>
    </row>
    <row r="100" spans="1:14" x14ac:dyDescent="0.2">
      <c r="A100" s="46" t="s">
        <v>129</v>
      </c>
      <c r="B100" s="47" t="s">
        <v>168</v>
      </c>
      <c r="C100" s="47">
        <v>-1</v>
      </c>
      <c r="D100" s="47" t="s">
        <v>168</v>
      </c>
      <c r="E100" s="47" t="s">
        <v>168</v>
      </c>
      <c r="F100" s="47" t="s">
        <v>168</v>
      </c>
      <c r="G100" s="47" t="s">
        <v>168</v>
      </c>
      <c r="H100" s="47" t="s">
        <v>168</v>
      </c>
      <c r="I100" s="47" t="s">
        <v>168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2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2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4">J102*(1+J103)</f>
        <v>#VALUE!</v>
      </c>
      <c r="L102" s="9" t="e">
        <f t="shared" si="184"/>
        <v>#VALUE!</v>
      </c>
      <c r="M102" s="9" t="e">
        <f t="shared" si="184"/>
        <v>#VALUE!</v>
      </c>
      <c r="N102" s="9" t="e">
        <f t="shared" si="184"/>
        <v>#VALUE!</v>
      </c>
    </row>
    <row r="103" spans="1:14" x14ac:dyDescent="0.2">
      <c r="A103" s="46" t="s">
        <v>129</v>
      </c>
      <c r="B103" s="47" t="s">
        <v>168</v>
      </c>
      <c r="C103" s="47">
        <v>0.12470588235294122</v>
      </c>
      <c r="D103" s="47">
        <v>-1</v>
      </c>
      <c r="E103" s="47" t="s">
        <v>168</v>
      </c>
      <c r="F103" s="47" t="s">
        <v>168</v>
      </c>
      <c r="G103" s="47" t="s">
        <v>168</v>
      </c>
      <c r="H103" s="47" t="s">
        <v>168</v>
      </c>
      <c r="I103" s="47" t="s">
        <v>168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2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2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5">J105*(1+J106)</f>
        <v>#VALUE!</v>
      </c>
      <c r="L105" s="9" t="e">
        <f t="shared" si="185"/>
        <v>#VALUE!</v>
      </c>
      <c r="M105" s="9" t="e">
        <f t="shared" si="185"/>
        <v>#VALUE!</v>
      </c>
      <c r="N105" s="9" t="e">
        <f t="shared" si="185"/>
        <v>#VALUE!</v>
      </c>
    </row>
    <row r="106" spans="1:14" x14ac:dyDescent="0.2">
      <c r="A106" s="46" t="s">
        <v>129</v>
      </c>
      <c r="B106" s="47" t="s">
        <v>168</v>
      </c>
      <c r="C106" s="47">
        <v>-1</v>
      </c>
      <c r="D106" s="47" t="s">
        <v>168</v>
      </c>
      <c r="E106" s="47" t="s">
        <v>168</v>
      </c>
      <c r="F106" s="47" t="s">
        <v>168</v>
      </c>
      <c r="G106" s="47" t="s">
        <v>168</v>
      </c>
      <c r="H106" s="47" t="s">
        <v>168</v>
      </c>
      <c r="I106" s="47" t="s">
        <v>168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2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2">
      <c r="A108" s="9" t="s">
        <v>143</v>
      </c>
      <c r="B108" s="9">
        <f>(B82+B105)-B99</f>
        <v>5921</v>
      </c>
      <c r="C108" s="9">
        <f>(C82+C105)-C99</f>
        <v>5884</v>
      </c>
      <c r="D108" s="9">
        <f t="shared" ref="D108:I108" si="186">(D82+D105)-D99</f>
        <v>0</v>
      </c>
      <c r="E108" s="9">
        <f t="shared" si="186"/>
        <v>0</v>
      </c>
      <c r="F108" s="9">
        <f t="shared" si="186"/>
        <v>0</v>
      </c>
      <c r="G108" s="9">
        <f t="shared" si="186"/>
        <v>0</v>
      </c>
      <c r="H108" s="9">
        <f t="shared" si="186"/>
        <v>94</v>
      </c>
      <c r="I108" s="9">
        <f t="shared" si="186"/>
        <v>78</v>
      </c>
      <c r="J108" s="9">
        <f>I108*(1+I109)</f>
        <v>64.723404255319153</v>
      </c>
      <c r="K108" s="9">
        <f t="shared" ref="K108:N108" si="187">J108*(1+J109)</f>
        <v>53.7066545948393</v>
      </c>
      <c r="L108" s="9">
        <f t="shared" si="187"/>
        <v>44.565096365930486</v>
      </c>
      <c r="M108" s="9">
        <f t="shared" si="187"/>
        <v>36.979548048325299</v>
      </c>
      <c r="N108" s="9">
        <f t="shared" si="187"/>
        <v>30.685156891163547</v>
      </c>
    </row>
    <row r="109" spans="1:14" x14ac:dyDescent="0.2">
      <c r="A109" s="46" t="s">
        <v>129</v>
      </c>
      <c r="B109" s="47" t="str">
        <f t="shared" ref="B109" si="188">+IFERROR(B108/A108-1,"nm")</f>
        <v>nm</v>
      </c>
      <c r="C109" s="47">
        <f t="shared" ref="C109" si="189">+IFERROR(C108/B108-1,"nm")</f>
        <v>-6.2489444350616319E-3</v>
      </c>
      <c r="D109" s="47">
        <f t="shared" ref="D109" si="190">+IFERROR(D108/C108-1,"nm")</f>
        <v>-1</v>
      </c>
      <c r="E109" s="47" t="str">
        <f t="shared" ref="E109" si="191">+IFERROR(E108/D108-1,"nm")</f>
        <v>nm</v>
      </c>
      <c r="F109" s="47" t="str">
        <f t="shared" ref="F109" si="192">+IFERROR(F108/E108-1,"nm")</f>
        <v>nm</v>
      </c>
      <c r="G109" s="47" t="str">
        <f t="shared" ref="G109" si="193">+IFERROR(G108/F108-1,"nm")</f>
        <v>nm</v>
      </c>
      <c r="H109" s="47" t="str">
        <f t="shared" ref="H109" si="194">+IFERROR(H108/G108-1,"nm")</f>
        <v>nm</v>
      </c>
      <c r="I109" s="47">
        <f t="shared" ref="I109" si="195">+IFERROR(I108/H108-1,"nm")</f>
        <v>-0.17021276595744683</v>
      </c>
      <c r="J109" s="47">
        <f t="shared" ref="J109" si="196">+IFERROR(J108/I108-1,"nm")</f>
        <v>-0.17021276595744672</v>
      </c>
      <c r="K109" s="47">
        <f t="shared" ref="K109" si="197">+IFERROR(K108/J108-1,"nm")</f>
        <v>-0.17021276595744672</v>
      </c>
      <c r="L109" s="47">
        <f t="shared" ref="L109" si="198">+IFERROR(L108/K108-1,"nm")</f>
        <v>-0.17021276595744672</v>
      </c>
      <c r="M109" s="47">
        <f t="shared" ref="M109" si="199">+IFERROR(M108/L108-1,"nm")</f>
        <v>-0.17021276595744672</v>
      </c>
      <c r="N109" s="47">
        <f t="shared" ref="N109" si="200">+IFERROR(N108/M108-1,"nm")</f>
        <v>-0.17021276595744672</v>
      </c>
    </row>
    <row r="110" spans="1:14" x14ac:dyDescent="0.2">
      <c r="A110" s="46" t="s">
        <v>133</v>
      </c>
      <c r="B110" s="47">
        <f t="shared" ref="B110:N110" si="201">+IFERROR(B108/B$21,"nm")</f>
        <v>0.4309315866084425</v>
      </c>
      <c r="C110" s="47">
        <f t="shared" si="201"/>
        <v>0.39853698184773773</v>
      </c>
      <c r="D110" s="47">
        <f t="shared" si="201"/>
        <v>0</v>
      </c>
      <c r="E110" s="47">
        <f t="shared" si="201"/>
        <v>0</v>
      </c>
      <c r="F110" s="47">
        <f t="shared" si="201"/>
        <v>0</v>
      </c>
      <c r="G110" s="47">
        <f t="shared" si="201"/>
        <v>0</v>
      </c>
      <c r="H110" s="47">
        <f t="shared" si="201"/>
        <v>5.4717969614063678E-3</v>
      </c>
      <c r="I110" s="47">
        <f t="shared" si="201"/>
        <v>4.2499863782487881E-3</v>
      </c>
      <c r="J110" s="47">
        <f t="shared" si="201"/>
        <v>3.4034259625070587E-3</v>
      </c>
      <c r="K110" s="47">
        <f t="shared" si="201"/>
        <v>2.7169673786498157E-3</v>
      </c>
      <c r="L110" s="47">
        <f t="shared" si="201"/>
        <v>2.1615671049046033E-3</v>
      </c>
      <c r="M110" s="47">
        <f t="shared" si="201"/>
        <v>1.7133111095183049E-3</v>
      </c>
      <c r="N110" s="47">
        <f t="shared" si="201"/>
        <v>1.3525224174966916E-3</v>
      </c>
    </row>
    <row r="111" spans="1:14" x14ac:dyDescent="0.2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2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202">J112*(1+J113)</f>
        <v>#VALUE!</v>
      </c>
      <c r="L112" s="9" t="e">
        <f t="shared" si="202"/>
        <v>#VALUE!</v>
      </c>
      <c r="M112" s="9" t="e">
        <f t="shared" si="202"/>
        <v>#VALUE!</v>
      </c>
      <c r="N112" s="9" t="e">
        <f t="shared" si="202"/>
        <v>#VALUE!</v>
      </c>
    </row>
    <row r="113" spans="1:14" x14ac:dyDescent="0.2">
      <c r="A113" s="44" t="s">
        <v>129</v>
      </c>
      <c r="B113" s="47" t="s">
        <v>168</v>
      </c>
      <c r="C113" s="47">
        <v>7.0372976776917895E-3</v>
      </c>
      <c r="D113" s="47">
        <v>-1</v>
      </c>
      <c r="E113" s="47" t="s">
        <v>168</v>
      </c>
      <c r="F113" s="47" t="s">
        <v>168</v>
      </c>
      <c r="G113" s="47" t="s">
        <v>168</v>
      </c>
      <c r="H113" s="47" t="s">
        <v>168</v>
      </c>
      <c r="I113" s="47" t="s">
        <v>168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2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203">J114*(1+J115)</f>
        <v>#VALUE!</v>
      </c>
      <c r="L114" s="9" t="e">
        <f t="shared" si="203"/>
        <v>#VALUE!</v>
      </c>
      <c r="M114" s="9" t="e">
        <f t="shared" si="203"/>
        <v>#VALUE!</v>
      </c>
      <c r="N114" s="9" t="e">
        <f t="shared" si="203"/>
        <v>#VALUE!</v>
      </c>
    </row>
    <row r="115" spans="1:14" x14ac:dyDescent="0.2">
      <c r="A115" s="44" t="s">
        <v>129</v>
      </c>
      <c r="B115" s="47" t="s">
        <v>168</v>
      </c>
      <c r="C115" s="47" t="s">
        <v>168</v>
      </c>
      <c r="D115" s="47" t="s">
        <v>168</v>
      </c>
      <c r="E115" s="47" t="s">
        <v>168</v>
      </c>
      <c r="F115" s="47" t="s">
        <v>168</v>
      </c>
      <c r="G115" s="47" t="s">
        <v>168</v>
      </c>
      <c r="H115" s="47" t="s">
        <v>168</v>
      </c>
      <c r="I115" s="47" t="s">
        <v>168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2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2">
      <c r="A117" s="44" t="s">
        <v>138</v>
      </c>
      <c r="B117" s="47" t="s">
        <v>168</v>
      </c>
      <c r="C117" s="47" t="s">
        <v>168</v>
      </c>
      <c r="D117" s="47" t="s">
        <v>168</v>
      </c>
      <c r="E117" s="47" t="s">
        <v>168</v>
      </c>
      <c r="F117" s="47" t="s">
        <v>168</v>
      </c>
      <c r="G117" s="47" t="s">
        <v>168</v>
      </c>
      <c r="H117" s="47" t="s">
        <v>168</v>
      </c>
      <c r="I117" s="47" t="s">
        <v>168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2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204">J118*(1+J119)</f>
        <v>#VALUE!</v>
      </c>
      <c r="L118" s="9" t="e">
        <f t="shared" si="204"/>
        <v>#VALUE!</v>
      </c>
      <c r="M118" s="9" t="e">
        <f t="shared" si="204"/>
        <v>#VALUE!</v>
      </c>
      <c r="N118" s="9" t="e">
        <f t="shared" si="204"/>
        <v>#VALUE!</v>
      </c>
    </row>
    <row r="119" spans="1:14" x14ac:dyDescent="0.2">
      <c r="A119" s="44" t="s">
        <v>129</v>
      </c>
      <c r="B119" s="47" t="s">
        <v>168</v>
      </c>
      <c r="C119" s="47" t="s">
        <v>168</v>
      </c>
      <c r="D119" s="47" t="s">
        <v>168</v>
      </c>
      <c r="E119" s="47" t="s">
        <v>168</v>
      </c>
      <c r="F119" s="47" t="s">
        <v>168</v>
      </c>
      <c r="G119" s="47" t="s">
        <v>168</v>
      </c>
      <c r="H119" s="47" t="s">
        <v>168</v>
      </c>
      <c r="I119" s="47" t="s">
        <v>168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2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2">
      <c r="A121" s="44" t="s">
        <v>138</v>
      </c>
      <c r="B121" s="47" t="s">
        <v>168</v>
      </c>
      <c r="C121" s="47" t="s">
        <v>168</v>
      </c>
      <c r="D121" s="47" t="s">
        <v>168</v>
      </c>
      <c r="E121" s="47" t="s">
        <v>168</v>
      </c>
      <c r="F121" s="47" t="s">
        <v>168</v>
      </c>
      <c r="G121" s="47" t="s">
        <v>168</v>
      </c>
      <c r="H121" s="47" t="s">
        <v>168</v>
      </c>
      <c r="I121" s="47" t="s">
        <v>168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2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5">J122*(1+J123)</f>
        <v>#VALUE!</v>
      </c>
      <c r="L122" s="9" t="e">
        <f t="shared" si="205"/>
        <v>#VALUE!</v>
      </c>
      <c r="M122" s="9" t="e">
        <f t="shared" si="205"/>
        <v>#VALUE!</v>
      </c>
      <c r="N122" s="9" t="e">
        <f t="shared" si="205"/>
        <v>#VALUE!</v>
      </c>
    </row>
    <row r="123" spans="1:14" x14ac:dyDescent="0.2">
      <c r="A123" s="44" t="s">
        <v>129</v>
      </c>
      <c r="B123" s="47" t="s">
        <v>168</v>
      </c>
      <c r="C123" s="47" t="s">
        <v>168</v>
      </c>
      <c r="D123" s="47" t="s">
        <v>168</v>
      </c>
      <c r="E123" s="47" t="s">
        <v>168</v>
      </c>
      <c r="F123" s="47" t="s">
        <v>168</v>
      </c>
      <c r="G123" s="47" t="s">
        <v>168</v>
      </c>
      <c r="H123" s="47" t="s">
        <v>168</v>
      </c>
      <c r="I123" s="47" t="s">
        <v>168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2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2">
      <c r="A125" s="44" t="s">
        <v>138</v>
      </c>
      <c r="B125" s="47" t="s">
        <v>168</v>
      </c>
      <c r="C125" s="47" t="s">
        <v>168</v>
      </c>
      <c r="D125" s="47" t="s">
        <v>168</v>
      </c>
      <c r="E125" s="47" t="s">
        <v>168</v>
      </c>
      <c r="F125" s="47" t="s">
        <v>168</v>
      </c>
      <c r="G125" s="47" t="s">
        <v>168</v>
      </c>
      <c r="H125" s="47" t="s">
        <v>168</v>
      </c>
      <c r="I125" s="47" t="s">
        <v>168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2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06">J126*(1+J127)</f>
        <v>#VALUE!</v>
      </c>
      <c r="L126" s="9" t="e">
        <f t="shared" si="206"/>
        <v>#VALUE!</v>
      </c>
      <c r="M126" s="9" t="e">
        <f t="shared" si="206"/>
        <v>#VALUE!</v>
      </c>
      <c r="N126" s="9" t="e">
        <f t="shared" si="206"/>
        <v>#VALUE!</v>
      </c>
    </row>
    <row r="127" spans="1:14" x14ac:dyDescent="0.2">
      <c r="A127" s="46" t="s">
        <v>129</v>
      </c>
      <c r="B127" s="47" t="s">
        <v>168</v>
      </c>
      <c r="C127" s="47">
        <v>0.10727969348659006</v>
      </c>
      <c r="D127" s="47">
        <v>-1</v>
      </c>
      <c r="E127" s="47" t="s">
        <v>168</v>
      </c>
      <c r="F127" s="47" t="s">
        <v>168</v>
      </c>
      <c r="G127" s="47" t="s">
        <v>168</v>
      </c>
      <c r="H127" s="47" t="s">
        <v>168</v>
      </c>
      <c r="I127" s="47" t="s">
        <v>168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2">
      <c r="A128" s="46" t="s">
        <v>131</v>
      </c>
      <c r="B128" s="47">
        <f>+IFERROR(B126/B$112,"nm")</f>
        <v>0.18367346938775511</v>
      </c>
      <c r="C128" s="47">
        <f t="shared" ref="C128:N128" si="207">+IFERROR(C126/C$112,"nm")</f>
        <v>0.20195667365478687</v>
      </c>
      <c r="D128" s="47" t="str">
        <f t="shared" si="207"/>
        <v>nm</v>
      </c>
      <c r="E128" s="47" t="str">
        <f t="shared" si="207"/>
        <v>nm</v>
      </c>
      <c r="F128" s="47" t="str">
        <f t="shared" si="207"/>
        <v>nm</v>
      </c>
      <c r="G128" s="47" t="str">
        <f t="shared" si="207"/>
        <v>nm</v>
      </c>
      <c r="H128" s="47" t="str">
        <f t="shared" si="207"/>
        <v>nm</v>
      </c>
      <c r="I128" s="47" t="str">
        <f t="shared" si="207"/>
        <v>nm</v>
      </c>
      <c r="J128" s="47" t="str">
        <f t="shared" si="207"/>
        <v>nm</v>
      </c>
      <c r="K128" s="47" t="str">
        <f t="shared" si="207"/>
        <v>nm</v>
      </c>
      <c r="L128" s="47" t="str">
        <f t="shared" si="207"/>
        <v>nm</v>
      </c>
      <c r="M128" s="47" t="str">
        <f t="shared" si="207"/>
        <v>nm</v>
      </c>
      <c r="N128" s="47" t="str">
        <f t="shared" si="207"/>
        <v>nm</v>
      </c>
    </row>
    <row r="129" spans="1:14" x14ac:dyDescent="0.2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08">J129*(1+J130)</f>
        <v>#VALUE!</v>
      </c>
      <c r="L129" s="9" t="e">
        <f t="shared" si="208"/>
        <v>#VALUE!</v>
      </c>
      <c r="M129" s="9" t="e">
        <f t="shared" si="208"/>
        <v>#VALUE!</v>
      </c>
      <c r="N129" s="9" t="e">
        <f t="shared" si="208"/>
        <v>#VALUE!</v>
      </c>
    </row>
    <row r="130" spans="1:14" x14ac:dyDescent="0.2">
      <c r="A130" s="46" t="s">
        <v>129</v>
      </c>
      <c r="B130" s="47" t="s">
        <v>168</v>
      </c>
      <c r="C130" s="47">
        <v>-1</v>
      </c>
      <c r="D130" s="47" t="s">
        <v>168</v>
      </c>
      <c r="E130" s="47" t="s">
        <v>168</v>
      </c>
      <c r="F130" s="47" t="s">
        <v>168</v>
      </c>
      <c r="G130" s="47" t="s">
        <v>168</v>
      </c>
      <c r="H130" s="47" t="s">
        <v>168</v>
      </c>
      <c r="I130" s="47" t="s">
        <v>168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2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2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09">J132*(1+J133)</f>
        <v>#VALUE!</v>
      </c>
      <c r="L132" s="9" t="e">
        <f t="shared" si="209"/>
        <v>#VALUE!</v>
      </c>
      <c r="M132" s="9" t="e">
        <f t="shared" si="209"/>
        <v>#VALUE!</v>
      </c>
      <c r="N132" s="9" t="e">
        <f t="shared" si="209"/>
        <v>#VALUE!</v>
      </c>
    </row>
    <row r="133" spans="1:14" x14ac:dyDescent="0.2">
      <c r="A133" s="46" t="s">
        <v>129</v>
      </c>
      <c r="B133" s="47" t="s">
        <v>168</v>
      </c>
      <c r="C133" s="47">
        <v>0.1606425702811245</v>
      </c>
      <c r="D133" s="47">
        <v>-1</v>
      </c>
      <c r="E133" s="47" t="s">
        <v>168</v>
      </c>
      <c r="F133" s="47" t="s">
        <v>168</v>
      </c>
      <c r="G133" s="47" t="s">
        <v>168</v>
      </c>
      <c r="H133" s="47" t="s">
        <v>168</v>
      </c>
      <c r="I133" s="47" t="s">
        <v>168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2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2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10">J135*(1+J136)</f>
        <v>#VALUE!</v>
      </c>
      <c r="L135" s="9" t="e">
        <f t="shared" si="210"/>
        <v>#VALUE!</v>
      </c>
      <c r="M135" s="9" t="e">
        <f t="shared" si="210"/>
        <v>#VALUE!</v>
      </c>
      <c r="N135" s="9" t="e">
        <f t="shared" si="210"/>
        <v>#VALUE!</v>
      </c>
    </row>
    <row r="136" spans="1:14" x14ac:dyDescent="0.2">
      <c r="A136" s="46" t="s">
        <v>129</v>
      </c>
      <c r="B136" s="47" t="s">
        <v>168</v>
      </c>
      <c r="C136" s="47">
        <v>-1</v>
      </c>
      <c r="D136" s="47" t="s">
        <v>168</v>
      </c>
      <c r="E136" s="47" t="s">
        <v>168</v>
      </c>
      <c r="F136" s="47" t="s">
        <v>168</v>
      </c>
      <c r="G136" s="47" t="s">
        <v>168</v>
      </c>
      <c r="H136" s="47" t="s">
        <v>168</v>
      </c>
      <c r="I136" s="47" t="s">
        <v>168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2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2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11">J138*(1+J139)</f>
        <v>#VALUE!</v>
      </c>
      <c r="L138" s="9" t="e">
        <f t="shared" si="211"/>
        <v>#VALUE!</v>
      </c>
      <c r="M138" s="9" t="e">
        <f t="shared" si="211"/>
        <v>#VALUE!</v>
      </c>
      <c r="N138" s="9" t="e">
        <f t="shared" si="211"/>
        <v>#VALUE!</v>
      </c>
    </row>
    <row r="139" spans="1:14" x14ac:dyDescent="0.2">
      <c r="A139" s="46" t="s">
        <v>129</v>
      </c>
      <c r="B139" s="47" t="str">
        <f t="shared" ref="B139" si="212">+IFERROR(B138/A138-1,"nm")</f>
        <v>nm</v>
      </c>
      <c r="C139" s="47">
        <f t="shared" ref="C139" si="213">+IFERROR(C138/B138-1,"nm")</f>
        <v>6.3829787234042534E-2</v>
      </c>
      <c r="D139" s="47">
        <f t="shared" ref="D139" si="214">+IFERROR(D138/C138-1,"nm")</f>
        <v>-1</v>
      </c>
      <c r="E139" s="47" t="str">
        <f t="shared" ref="E139" si="215">+IFERROR(E138/D138-1,"nm")</f>
        <v>nm</v>
      </c>
      <c r="F139" s="47" t="str">
        <f t="shared" ref="F139" si="216">+IFERROR(F138/E138-1,"nm")</f>
        <v>nm</v>
      </c>
      <c r="G139" s="47" t="str">
        <f t="shared" ref="G139" si="217">+IFERROR(G138/F138-1,"nm")</f>
        <v>nm</v>
      </c>
      <c r="H139" s="47" t="str">
        <f t="shared" ref="H139" si="218">+IFERROR(H138/G138-1,"nm")</f>
        <v>nm</v>
      </c>
      <c r="I139" s="47" t="str">
        <f t="shared" ref="I139" si="219">+IFERROR(I138/H138-1,"nm")</f>
        <v>nm</v>
      </c>
      <c r="J139" s="47" t="str">
        <f t="shared" ref="J139" si="220">+IFERROR(J138/I138-1,"nm")</f>
        <v>nm</v>
      </c>
      <c r="K139" s="47" t="str">
        <f t="shared" ref="K139" si="221">+IFERROR(K138/J138-1,"nm")</f>
        <v>nm</v>
      </c>
      <c r="L139" s="47" t="str">
        <f t="shared" ref="L139" si="222">+IFERROR(L138/K138-1,"nm")</f>
        <v>nm</v>
      </c>
      <c r="M139" s="47" t="str">
        <f t="shared" ref="M139" si="223">+IFERROR(M138/L138-1,"nm")</f>
        <v>nm</v>
      </c>
      <c r="N139" s="47" t="str">
        <f t="shared" ref="N139" si="224">+IFERROR(N138/M138-1,"nm")</f>
        <v>nm</v>
      </c>
    </row>
    <row r="140" spans="1:14" x14ac:dyDescent="0.2">
      <c r="A140" s="46" t="s">
        <v>133</v>
      </c>
      <c r="B140" s="47">
        <f t="shared" ref="B140:N140" si="225">+IFERROR(B138/B$21,"nm")</f>
        <v>3.4206695778748182E-3</v>
      </c>
      <c r="C140" s="47">
        <f t="shared" si="225"/>
        <v>3.3866160931996748E-3</v>
      </c>
      <c r="D140" s="47">
        <f t="shared" si="225"/>
        <v>0</v>
      </c>
      <c r="E140" s="47">
        <f t="shared" si="225"/>
        <v>0</v>
      </c>
      <c r="F140" s="47">
        <f t="shared" si="225"/>
        <v>0</v>
      </c>
      <c r="G140" s="47">
        <f t="shared" si="225"/>
        <v>0</v>
      </c>
      <c r="H140" s="47">
        <f t="shared" si="225"/>
        <v>0</v>
      </c>
      <c r="I140" s="47">
        <f t="shared" si="225"/>
        <v>0</v>
      </c>
      <c r="J140" s="47" t="str">
        <f t="shared" si="225"/>
        <v>nm</v>
      </c>
      <c r="K140" s="47" t="str">
        <f t="shared" si="225"/>
        <v>nm</v>
      </c>
      <c r="L140" s="47" t="str">
        <f t="shared" si="225"/>
        <v>nm</v>
      </c>
      <c r="M140" s="47" t="str">
        <f t="shared" si="225"/>
        <v>nm</v>
      </c>
      <c r="N140" s="47" t="str">
        <f t="shared" si="225"/>
        <v>nm</v>
      </c>
    </row>
    <row r="141" spans="1:14" x14ac:dyDescent="0.2">
      <c r="A141" s="43" t="s">
        <v>155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2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26">J142*(1+J143)</f>
        <v>#VALUE!</v>
      </c>
      <c r="L142" s="9" t="e">
        <f t="shared" si="226"/>
        <v>#VALUE!</v>
      </c>
      <c r="M142" s="9" t="e">
        <f t="shared" si="226"/>
        <v>#VALUE!</v>
      </c>
      <c r="N142" s="9" t="e">
        <f t="shared" si="226"/>
        <v>#VALUE!</v>
      </c>
    </row>
    <row r="143" spans="1:14" x14ac:dyDescent="0.2">
      <c r="A143" s="44" t="s">
        <v>129</v>
      </c>
      <c r="B143" s="47" t="s">
        <v>168</v>
      </c>
      <c r="C143" s="47">
        <v>0.15099337748344377</v>
      </c>
      <c r="D143" s="47">
        <v>-1</v>
      </c>
      <c r="E143" s="47" t="s">
        <v>168</v>
      </c>
      <c r="F143" s="47" t="s">
        <v>168</v>
      </c>
      <c r="G143" s="47" t="s">
        <v>168</v>
      </c>
      <c r="H143" s="47" t="s">
        <v>168</v>
      </c>
      <c r="I143" s="47" t="s">
        <v>168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2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27">J144*(1+J145)</f>
        <v>#VALUE!</v>
      </c>
      <c r="L144" s="9" t="e">
        <f t="shared" si="227"/>
        <v>#VALUE!</v>
      </c>
      <c r="M144" s="9" t="e">
        <f t="shared" si="227"/>
        <v>#VALUE!</v>
      </c>
      <c r="N144" s="9" t="e">
        <f t="shared" si="227"/>
        <v>#VALUE!</v>
      </c>
    </row>
    <row r="145" spans="1:14" x14ac:dyDescent="0.2">
      <c r="A145" s="44" t="s">
        <v>129</v>
      </c>
      <c r="B145" s="47" t="s">
        <v>168</v>
      </c>
      <c r="C145" s="47" t="s">
        <v>168</v>
      </c>
      <c r="D145" s="47" t="s">
        <v>168</v>
      </c>
      <c r="E145" s="47" t="s">
        <v>168</v>
      </c>
      <c r="F145" s="47" t="s">
        <v>168</v>
      </c>
      <c r="G145" s="47" t="s">
        <v>168</v>
      </c>
      <c r="H145" s="47" t="s">
        <v>168</v>
      </c>
      <c r="I145" s="47" t="s">
        <v>168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2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2">
      <c r="A147" s="44" t="s">
        <v>138</v>
      </c>
      <c r="B147" s="47" t="s">
        <v>168</v>
      </c>
      <c r="C147" s="47" t="s">
        <v>168</v>
      </c>
      <c r="D147" s="47" t="s">
        <v>168</v>
      </c>
      <c r="E147" s="47" t="s">
        <v>168</v>
      </c>
      <c r="F147" s="47" t="s">
        <v>168</v>
      </c>
      <c r="G147" s="47" t="s">
        <v>168</v>
      </c>
      <c r="H147" s="47" t="s">
        <v>168</v>
      </c>
      <c r="I147" s="47" t="s">
        <v>168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2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28">J148*(1+J149)</f>
        <v>#VALUE!</v>
      </c>
      <c r="L148" s="9" t="e">
        <f t="shared" si="228"/>
        <v>#VALUE!</v>
      </c>
      <c r="M148" s="9" t="e">
        <f t="shared" si="228"/>
        <v>#VALUE!</v>
      </c>
      <c r="N148" s="9" t="e">
        <f t="shared" si="228"/>
        <v>#VALUE!</v>
      </c>
    </row>
    <row r="149" spans="1:14" x14ac:dyDescent="0.2">
      <c r="A149" s="44" t="s">
        <v>129</v>
      </c>
      <c r="B149" s="47" t="s">
        <v>168</v>
      </c>
      <c r="C149" s="47" t="s">
        <v>168</v>
      </c>
      <c r="D149" s="47" t="s">
        <v>168</v>
      </c>
      <c r="E149" s="47" t="s">
        <v>168</v>
      </c>
      <c r="F149" s="47" t="s">
        <v>168</v>
      </c>
      <c r="G149" s="47" t="s">
        <v>168</v>
      </c>
      <c r="H149" s="47" t="s">
        <v>168</v>
      </c>
      <c r="I149" s="47" t="s">
        <v>168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2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2">
      <c r="A151" s="44" t="s">
        <v>138</v>
      </c>
      <c r="B151" s="47" t="s">
        <v>168</v>
      </c>
      <c r="C151" s="47" t="s">
        <v>168</v>
      </c>
      <c r="D151" s="47" t="s">
        <v>168</v>
      </c>
      <c r="E151" s="47" t="s">
        <v>168</v>
      </c>
      <c r="F151" s="47" t="s">
        <v>168</v>
      </c>
      <c r="G151" s="47" t="s">
        <v>168</v>
      </c>
      <c r="H151" s="47" t="s">
        <v>168</v>
      </c>
      <c r="I151" s="47" t="s">
        <v>168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2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29">J152*(1+J153)</f>
        <v>#VALUE!</v>
      </c>
      <c r="L152" s="9" t="e">
        <f t="shared" si="229"/>
        <v>#VALUE!</v>
      </c>
      <c r="M152" s="9" t="e">
        <f t="shared" si="229"/>
        <v>#VALUE!</v>
      </c>
      <c r="N152" s="9" t="e">
        <f t="shared" si="229"/>
        <v>#VALUE!</v>
      </c>
    </row>
    <row r="153" spans="1:14" x14ac:dyDescent="0.2">
      <c r="A153" s="44" t="s">
        <v>129</v>
      </c>
      <c r="B153" s="47" t="s">
        <v>168</v>
      </c>
      <c r="C153" s="47" t="s">
        <v>168</v>
      </c>
      <c r="D153" s="47" t="s">
        <v>168</v>
      </c>
      <c r="E153" s="47" t="s">
        <v>168</v>
      </c>
      <c r="F153" s="47" t="s">
        <v>168</v>
      </c>
      <c r="G153" s="47" t="s">
        <v>168</v>
      </c>
      <c r="H153" s="47" t="s">
        <v>168</v>
      </c>
      <c r="I153" s="47" t="s">
        <v>168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2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2">
      <c r="A155" s="44" t="s">
        <v>138</v>
      </c>
      <c r="B155" s="47" t="s">
        <v>168</v>
      </c>
      <c r="C155" s="47" t="s">
        <v>168</v>
      </c>
      <c r="D155" s="47" t="s">
        <v>168</v>
      </c>
      <c r="E155" s="47" t="s">
        <v>168</v>
      </c>
      <c r="F155" s="47" t="s">
        <v>168</v>
      </c>
      <c r="G155" s="47" t="s">
        <v>168</v>
      </c>
      <c r="H155" s="47" t="s">
        <v>168</v>
      </c>
      <c r="I155" s="47" t="s">
        <v>168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2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30">J156*(1+J157)</f>
        <v>#VALUE!</v>
      </c>
      <c r="L156" s="9" t="e">
        <f t="shared" si="230"/>
        <v>#VALUE!</v>
      </c>
      <c r="M156" s="9" t="e">
        <f t="shared" si="230"/>
        <v>#VALUE!</v>
      </c>
      <c r="N156" s="9" t="e">
        <f t="shared" si="230"/>
        <v>#VALUE!</v>
      </c>
    </row>
    <row r="157" spans="1:14" x14ac:dyDescent="0.2">
      <c r="A157" s="46" t="s">
        <v>129</v>
      </c>
      <c r="B157" s="47" t="s">
        <v>168</v>
      </c>
      <c r="C157" s="47">
        <v>0.42622950819672134</v>
      </c>
      <c r="D157" s="47">
        <v>-1</v>
      </c>
      <c r="E157" s="47" t="s">
        <v>168</v>
      </c>
      <c r="F157" s="47" t="s">
        <v>168</v>
      </c>
      <c r="G157" s="47" t="s">
        <v>168</v>
      </c>
      <c r="H157" s="47" t="s">
        <v>168</v>
      </c>
      <c r="I157" s="47" t="s">
        <v>168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2">
      <c r="A158" s="46" t="s">
        <v>131</v>
      </c>
      <c r="B158" s="47">
        <f>+IFERROR(B156/B$142,"nm")</f>
        <v>0.16158940397350993</v>
      </c>
      <c r="C158" s="47">
        <f t="shared" ref="C158:N158" si="231">+IFERROR(C156/C$142,"nm")</f>
        <v>0.2002301495972382</v>
      </c>
      <c r="D158" s="47" t="str">
        <f t="shared" si="231"/>
        <v>nm</v>
      </c>
      <c r="E158" s="47" t="str">
        <f t="shared" si="231"/>
        <v>nm</v>
      </c>
      <c r="F158" s="47" t="str">
        <f t="shared" si="231"/>
        <v>nm</v>
      </c>
      <c r="G158" s="47" t="str">
        <f t="shared" si="231"/>
        <v>nm</v>
      </c>
      <c r="H158" s="47" t="str">
        <f t="shared" si="231"/>
        <v>nm</v>
      </c>
      <c r="I158" s="47" t="str">
        <f t="shared" si="231"/>
        <v>nm</v>
      </c>
      <c r="J158" s="47" t="str">
        <f t="shared" si="231"/>
        <v>nm</v>
      </c>
      <c r="K158" s="47" t="str">
        <f t="shared" si="231"/>
        <v>nm</v>
      </c>
      <c r="L158" s="47" t="str">
        <f t="shared" si="231"/>
        <v>nm</v>
      </c>
      <c r="M158" s="47" t="str">
        <f t="shared" si="231"/>
        <v>nm</v>
      </c>
      <c r="N158" s="47" t="str">
        <f t="shared" si="231"/>
        <v>nm</v>
      </c>
    </row>
    <row r="159" spans="1:14" x14ac:dyDescent="0.2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32">J159*(1+J160)</f>
        <v>#VALUE!</v>
      </c>
      <c r="L159" s="9" t="e">
        <f t="shared" si="232"/>
        <v>#VALUE!</v>
      </c>
      <c r="M159" s="9" t="e">
        <f t="shared" si="232"/>
        <v>#VALUE!</v>
      </c>
      <c r="N159" s="9" t="e">
        <f t="shared" si="232"/>
        <v>#VALUE!</v>
      </c>
    </row>
    <row r="160" spans="1:14" x14ac:dyDescent="0.2">
      <c r="A160" s="46" t="s">
        <v>129</v>
      </c>
      <c r="B160" s="47" t="s">
        <v>168</v>
      </c>
      <c r="C160" s="47">
        <v>-1</v>
      </c>
      <c r="D160" s="47" t="s">
        <v>168</v>
      </c>
      <c r="E160" s="47" t="s">
        <v>168</v>
      </c>
      <c r="F160" s="47" t="s">
        <v>168</v>
      </c>
      <c r="G160" s="47" t="s">
        <v>168</v>
      </c>
      <c r="H160" s="47" t="s">
        <v>168</v>
      </c>
      <c r="I160" s="47" t="s">
        <v>168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2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2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33">J162*(1+J163)</f>
        <v>#VALUE!</v>
      </c>
      <c r="L162" s="9" t="e">
        <f t="shared" si="233"/>
        <v>#VALUE!</v>
      </c>
      <c r="M162" s="9" t="e">
        <f t="shared" si="233"/>
        <v>#VALUE!</v>
      </c>
      <c r="N162" s="9" t="e">
        <f t="shared" si="233"/>
        <v>#VALUE!</v>
      </c>
    </row>
    <row r="163" spans="1:14" x14ac:dyDescent="0.2">
      <c r="A163" s="46" t="s">
        <v>129</v>
      </c>
      <c r="B163" s="47" t="s">
        <v>168</v>
      </c>
      <c r="C163" s="47">
        <v>0.74</v>
      </c>
      <c r="D163" s="47">
        <v>-1</v>
      </c>
      <c r="E163" s="47" t="s">
        <v>168</v>
      </c>
      <c r="F163" s="47" t="s">
        <v>168</v>
      </c>
      <c r="G163" s="47" t="s">
        <v>168</v>
      </c>
      <c r="H163" s="47" t="s">
        <v>168</v>
      </c>
      <c r="I163" s="47" t="s">
        <v>168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2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2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34">J165*(1+J166)</f>
        <v>#VALUE!</v>
      </c>
      <c r="L165" s="9" t="e">
        <f t="shared" si="234"/>
        <v>#VALUE!</v>
      </c>
      <c r="M165" s="9" t="e">
        <f t="shared" si="234"/>
        <v>#VALUE!</v>
      </c>
      <c r="N165" s="9" t="e">
        <f t="shared" si="234"/>
        <v>#VALUE!</v>
      </c>
    </row>
    <row r="166" spans="1:14" x14ac:dyDescent="0.2">
      <c r="A166" s="46" t="s">
        <v>129</v>
      </c>
      <c r="B166" s="47" t="s">
        <v>168</v>
      </c>
      <c r="C166" s="47">
        <v>-1</v>
      </c>
      <c r="D166" s="47" t="s">
        <v>168</v>
      </c>
      <c r="E166" s="47" t="s">
        <v>168</v>
      </c>
      <c r="F166" s="47" t="s">
        <v>168</v>
      </c>
      <c r="G166" s="47" t="s">
        <v>168</v>
      </c>
      <c r="H166" s="47" t="s">
        <v>168</v>
      </c>
      <c r="I166" s="47" t="s">
        <v>168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2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2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35">J168*(1+J169)</f>
        <v>#VALUE!</v>
      </c>
      <c r="L168" s="9" t="e">
        <f t="shared" si="235"/>
        <v>#VALUE!</v>
      </c>
      <c r="M168" s="9" t="e">
        <f t="shared" si="235"/>
        <v>#VALUE!</v>
      </c>
      <c r="N168" s="9" t="e">
        <f t="shared" si="235"/>
        <v>#VALUE!</v>
      </c>
    </row>
    <row r="169" spans="1:14" x14ac:dyDescent="0.2">
      <c r="A169" s="46" t="s">
        <v>129</v>
      </c>
      <c r="B169" s="47" t="str">
        <f t="shared" ref="B169" si="236">+IFERROR(B168/A168-1,"nm")</f>
        <v>nm</v>
      </c>
      <c r="C169" s="47">
        <f t="shared" ref="C169" si="237">+IFERROR(C168/B168-1,"nm")</f>
        <v>8.7804878048780566E-2</v>
      </c>
      <c r="D169" s="47">
        <f t="shared" ref="D169" si="238">+IFERROR(D168/C168-1,"nm")</f>
        <v>-1</v>
      </c>
      <c r="E169" s="47" t="str">
        <f t="shared" ref="E169" si="239">+IFERROR(E168/D168-1,"nm")</f>
        <v>nm</v>
      </c>
      <c r="F169" s="47" t="str">
        <f t="shared" ref="F169" si="240">+IFERROR(F168/E168-1,"nm")</f>
        <v>nm</v>
      </c>
      <c r="G169" s="47" t="str">
        <f t="shared" ref="G169" si="241">+IFERROR(G168/F168-1,"nm")</f>
        <v>nm</v>
      </c>
      <c r="H169" s="47" t="str">
        <f t="shared" ref="H169" si="242">+IFERROR(H168/G168-1,"nm")</f>
        <v>nm</v>
      </c>
      <c r="I169" s="47" t="str">
        <f t="shared" ref="I169" si="243">+IFERROR(I168/H168-1,"nm")</f>
        <v>nm</v>
      </c>
      <c r="J169" s="47" t="str">
        <f t="shared" ref="J169" si="244">+IFERROR(J168/I168-1,"nm")</f>
        <v>nm</v>
      </c>
      <c r="K169" s="47" t="str">
        <f t="shared" ref="K169" si="245">+IFERROR(K168/J168-1,"nm")</f>
        <v>nm</v>
      </c>
      <c r="L169" s="47" t="str">
        <f t="shared" ref="L169" si="246">+IFERROR(L168/K168-1,"nm")</f>
        <v>nm</v>
      </c>
      <c r="M169" s="47" t="str">
        <f t="shared" ref="M169" si="247">+IFERROR(M168/L168-1,"nm")</f>
        <v>nm</v>
      </c>
      <c r="N169" s="47" t="str">
        <f t="shared" ref="N169" si="248">+IFERROR(N168/M168-1,"nm")</f>
        <v>nm</v>
      </c>
    </row>
    <row r="170" spans="1:14" x14ac:dyDescent="0.2">
      <c r="A170" s="46" t="s">
        <v>133</v>
      </c>
      <c r="B170" s="47">
        <f t="shared" ref="B170:N170" si="249">+IFERROR(B168/B$21,"nm")</f>
        <v>1.4919941775836972E-2</v>
      </c>
      <c r="C170" s="47">
        <f t="shared" si="249"/>
        <v>1.5104307775670549E-2</v>
      </c>
      <c r="D170" s="47">
        <f t="shared" si="249"/>
        <v>0</v>
      </c>
      <c r="E170" s="47">
        <f t="shared" si="249"/>
        <v>0</v>
      </c>
      <c r="F170" s="47">
        <f t="shared" si="249"/>
        <v>0</v>
      </c>
      <c r="G170" s="47">
        <f t="shared" si="249"/>
        <v>0</v>
      </c>
      <c r="H170" s="47">
        <f t="shared" si="249"/>
        <v>0</v>
      </c>
      <c r="I170" s="47">
        <f t="shared" si="249"/>
        <v>0</v>
      </c>
      <c r="J170" s="47" t="str">
        <f t="shared" si="249"/>
        <v>nm</v>
      </c>
      <c r="K170" s="47" t="str">
        <f t="shared" si="249"/>
        <v>nm</v>
      </c>
      <c r="L170" s="47" t="str">
        <f t="shared" si="249"/>
        <v>nm</v>
      </c>
      <c r="M170" s="47" t="str">
        <f t="shared" si="249"/>
        <v>nm</v>
      </c>
      <c r="N170" s="47" t="str">
        <f t="shared" si="249"/>
        <v>nm</v>
      </c>
    </row>
    <row r="171" spans="1:14" x14ac:dyDescent="0.2">
      <c r="A171" s="43" t="s">
        <v>165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2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50">J172*(1+J173)</f>
        <v>#VALUE!</v>
      </c>
      <c r="L172" s="9" t="e">
        <f t="shared" si="250"/>
        <v>#VALUE!</v>
      </c>
      <c r="M172" s="9" t="e">
        <f t="shared" si="250"/>
        <v>#VALUE!</v>
      </c>
      <c r="N172" s="9" t="e">
        <f t="shared" si="250"/>
        <v>#VALUE!</v>
      </c>
    </row>
    <row r="173" spans="1:14" x14ac:dyDescent="0.2">
      <c r="A173" s="44" t="s">
        <v>129</v>
      </c>
      <c r="B173" s="47" t="s">
        <v>168</v>
      </c>
      <c r="C173" s="47">
        <v>-5.0538737814263768E-2</v>
      </c>
      <c r="D173" s="47">
        <v>-1</v>
      </c>
      <c r="E173" s="47" t="s">
        <v>168</v>
      </c>
      <c r="F173" s="47" t="s">
        <v>168</v>
      </c>
      <c r="G173" s="47" t="s">
        <v>168</v>
      </c>
      <c r="H173" s="47" t="s">
        <v>168</v>
      </c>
      <c r="I173" s="47" t="s">
        <v>168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2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51">J174*(1+J175)</f>
        <v>#VALUE!</v>
      </c>
      <c r="L174" s="9" t="e">
        <f t="shared" si="251"/>
        <v>#VALUE!</v>
      </c>
      <c r="M174" s="9" t="e">
        <f t="shared" si="251"/>
        <v>#VALUE!</v>
      </c>
      <c r="N174" s="9" t="e">
        <f t="shared" si="251"/>
        <v>#VALUE!</v>
      </c>
    </row>
    <row r="175" spans="1:14" x14ac:dyDescent="0.2">
      <c r="A175" s="44" t="s">
        <v>129</v>
      </c>
      <c r="B175" s="47" t="s">
        <v>168</v>
      </c>
      <c r="C175" s="47" t="s">
        <v>168</v>
      </c>
      <c r="D175" s="47" t="s">
        <v>168</v>
      </c>
      <c r="E175" s="47" t="s">
        <v>168</v>
      </c>
      <c r="F175" s="47" t="s">
        <v>168</v>
      </c>
      <c r="G175" s="47" t="s">
        <v>168</v>
      </c>
      <c r="H175" s="47" t="s">
        <v>168</v>
      </c>
      <c r="I175" s="47" t="s">
        <v>168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2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2">
      <c r="A177" s="44" t="s">
        <v>138</v>
      </c>
      <c r="B177" s="47" t="s">
        <v>168</v>
      </c>
      <c r="C177" s="47" t="s">
        <v>168</v>
      </c>
      <c r="D177" s="47" t="s">
        <v>168</v>
      </c>
      <c r="E177" s="47" t="s">
        <v>168</v>
      </c>
      <c r="F177" s="47" t="s">
        <v>168</v>
      </c>
      <c r="G177" s="47" t="s">
        <v>168</v>
      </c>
      <c r="H177" s="47" t="s">
        <v>168</v>
      </c>
      <c r="I177" s="47" t="s">
        <v>168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2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52">J178*(1+J179)</f>
        <v>#VALUE!</v>
      </c>
      <c r="L178" s="9" t="e">
        <f t="shared" si="252"/>
        <v>#VALUE!</v>
      </c>
      <c r="M178" s="9" t="e">
        <f t="shared" si="252"/>
        <v>#VALUE!</v>
      </c>
      <c r="N178" s="9" t="e">
        <f t="shared" si="252"/>
        <v>#VALUE!</v>
      </c>
    </row>
    <row r="179" spans="1:14" x14ac:dyDescent="0.2">
      <c r="A179" s="44" t="s">
        <v>129</v>
      </c>
      <c r="B179" s="47" t="s">
        <v>168</v>
      </c>
      <c r="C179" s="47" t="s">
        <v>168</v>
      </c>
      <c r="D179" s="47" t="s">
        <v>168</v>
      </c>
      <c r="E179" s="47" t="s">
        <v>168</v>
      </c>
      <c r="F179" s="47" t="s">
        <v>168</v>
      </c>
      <c r="G179" s="47" t="s">
        <v>168</v>
      </c>
      <c r="H179" s="47" t="s">
        <v>168</v>
      </c>
      <c r="I179" s="47" t="s">
        <v>168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2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2">
      <c r="A181" s="44" t="s">
        <v>138</v>
      </c>
      <c r="B181" s="47" t="s">
        <v>168</v>
      </c>
      <c r="C181" s="47" t="s">
        <v>168</v>
      </c>
      <c r="D181" s="47" t="s">
        <v>168</v>
      </c>
      <c r="E181" s="47" t="s">
        <v>168</v>
      </c>
      <c r="F181" s="47" t="s">
        <v>168</v>
      </c>
      <c r="G181" s="47" t="s">
        <v>168</v>
      </c>
      <c r="H181" s="47" t="s">
        <v>168</v>
      </c>
      <c r="I181" s="47" t="s">
        <v>168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2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53">J182*(1+J183)</f>
        <v>#VALUE!</v>
      </c>
      <c r="L182" s="9" t="e">
        <f t="shared" si="253"/>
        <v>#VALUE!</v>
      </c>
      <c r="M182" s="9" t="e">
        <f t="shared" si="253"/>
        <v>#VALUE!</v>
      </c>
      <c r="N182" s="9" t="e">
        <f t="shared" si="253"/>
        <v>#VALUE!</v>
      </c>
    </row>
    <row r="183" spans="1:14" x14ac:dyDescent="0.2">
      <c r="A183" s="44" t="s">
        <v>129</v>
      </c>
      <c r="B183" s="47" t="s">
        <v>168</v>
      </c>
      <c r="C183" s="47" t="s">
        <v>168</v>
      </c>
      <c r="D183" s="47" t="s">
        <v>168</v>
      </c>
      <c r="E183" s="47" t="s">
        <v>168</v>
      </c>
      <c r="F183" s="47" t="s">
        <v>168</v>
      </c>
      <c r="G183" s="47" t="s">
        <v>168</v>
      </c>
      <c r="H183" s="47" t="s">
        <v>168</v>
      </c>
      <c r="I183" s="47" t="s">
        <v>168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2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2">
      <c r="A185" s="44" t="s">
        <v>138</v>
      </c>
      <c r="B185" s="47" t="s">
        <v>168</v>
      </c>
      <c r="C185" s="47" t="s">
        <v>168</v>
      </c>
      <c r="D185" s="47" t="s">
        <v>168</v>
      </c>
      <c r="E185" s="47" t="s">
        <v>168</v>
      </c>
      <c r="F185" s="47" t="s">
        <v>168</v>
      </c>
      <c r="G185" s="47" t="s">
        <v>168</v>
      </c>
      <c r="H185" s="47" t="s">
        <v>168</v>
      </c>
      <c r="I185" s="47" t="s">
        <v>168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2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54">J186*(1+J187)</f>
        <v>#VALUE!</v>
      </c>
      <c r="L186" s="9" t="e">
        <f t="shared" si="254"/>
        <v>#VALUE!</v>
      </c>
      <c r="M186" s="9" t="e">
        <f t="shared" si="254"/>
        <v>#VALUE!</v>
      </c>
      <c r="N186" s="9" t="e">
        <f t="shared" si="254"/>
        <v>#VALUE!</v>
      </c>
    </row>
    <row r="187" spans="1:14" x14ac:dyDescent="0.2">
      <c r="A187" s="46" t="s">
        <v>129</v>
      </c>
      <c r="B187" s="47" t="s">
        <v>168</v>
      </c>
      <c r="C187" s="47">
        <v>5.5621301775147902E-2</v>
      </c>
      <c r="D187" s="47">
        <v>-1</v>
      </c>
      <c r="E187" s="47" t="s">
        <v>168</v>
      </c>
      <c r="F187" s="47" t="s">
        <v>168</v>
      </c>
      <c r="G187" s="47" t="s">
        <v>168</v>
      </c>
      <c r="H187" s="47" t="s">
        <v>168</v>
      </c>
      <c r="I187" s="47" t="s">
        <v>168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2">
      <c r="A188" s="46" t="s">
        <v>131</v>
      </c>
      <c r="B188" s="47">
        <f>+IFERROR(B186/B$172,"nm")</f>
        <v>0.2167778347870703</v>
      </c>
      <c r="C188" s="47">
        <f t="shared" ref="C188:N188" si="255">+IFERROR(C186/C$172,"nm")</f>
        <v>0.24101594163739529</v>
      </c>
      <c r="D188" s="47" t="str">
        <f t="shared" si="255"/>
        <v>nm</v>
      </c>
      <c r="E188" s="47" t="str">
        <f t="shared" si="255"/>
        <v>nm</v>
      </c>
      <c r="F188" s="47" t="str">
        <f t="shared" si="255"/>
        <v>nm</v>
      </c>
      <c r="G188" s="47" t="str">
        <f t="shared" si="255"/>
        <v>nm</v>
      </c>
      <c r="H188" s="47" t="str">
        <f t="shared" si="255"/>
        <v>nm</v>
      </c>
      <c r="I188" s="47" t="str">
        <f t="shared" si="255"/>
        <v>nm</v>
      </c>
      <c r="J188" s="47" t="str">
        <f t="shared" si="255"/>
        <v>nm</v>
      </c>
      <c r="K188" s="47" t="str">
        <f t="shared" si="255"/>
        <v>nm</v>
      </c>
      <c r="L188" s="47" t="str">
        <f t="shared" si="255"/>
        <v>nm</v>
      </c>
      <c r="M188" s="47" t="str">
        <f t="shared" si="255"/>
        <v>nm</v>
      </c>
      <c r="N188" s="47" t="str">
        <f t="shared" si="255"/>
        <v>nm</v>
      </c>
    </row>
    <row r="189" spans="1:14" x14ac:dyDescent="0.2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56">J189*(1+J190)</f>
        <v>#VALUE!</v>
      </c>
      <c r="L189" s="9" t="e">
        <f t="shared" si="256"/>
        <v>#VALUE!</v>
      </c>
      <c r="M189" s="9" t="e">
        <f t="shared" si="256"/>
        <v>#VALUE!</v>
      </c>
      <c r="N189" s="9" t="e">
        <f t="shared" si="256"/>
        <v>#VALUE!</v>
      </c>
    </row>
    <row r="190" spans="1:14" x14ac:dyDescent="0.2">
      <c r="A190" s="46" t="s">
        <v>129</v>
      </c>
      <c r="B190" s="47" t="s">
        <v>168</v>
      </c>
      <c r="C190" s="47">
        <v>-1</v>
      </c>
      <c r="D190" s="47" t="s">
        <v>168</v>
      </c>
      <c r="E190" s="47" t="s">
        <v>168</v>
      </c>
      <c r="F190" s="47" t="s">
        <v>168</v>
      </c>
      <c r="G190" s="47" t="s">
        <v>168</v>
      </c>
      <c r="H190" s="47" t="s">
        <v>168</v>
      </c>
      <c r="I190" s="47" t="s">
        <v>168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2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2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57">J192*(1+J193)</f>
        <v>#VALUE!</v>
      </c>
      <c r="L192" s="9" t="e">
        <f t="shared" si="257"/>
        <v>#VALUE!</v>
      </c>
      <c r="M192" s="9" t="e">
        <f t="shared" si="257"/>
        <v>#VALUE!</v>
      </c>
      <c r="N192" s="9" t="e">
        <f t="shared" si="257"/>
        <v>#VALUE!</v>
      </c>
    </row>
    <row r="193" spans="1:14" x14ac:dyDescent="0.2">
      <c r="A193" s="46" t="s">
        <v>129</v>
      </c>
      <c r="B193" s="47" t="s">
        <v>168</v>
      </c>
      <c r="C193" s="47">
        <v>9.0464547677261642E-2</v>
      </c>
      <c r="D193" s="47">
        <v>-1</v>
      </c>
      <c r="E193" s="47" t="s">
        <v>168</v>
      </c>
      <c r="F193" s="47" t="s">
        <v>168</v>
      </c>
      <c r="G193" s="47" t="s">
        <v>168</v>
      </c>
      <c r="H193" s="47" t="s">
        <v>168</v>
      </c>
      <c r="I193" s="47" t="s">
        <v>168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2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2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58">J195*(1+J196)</f>
        <v>#VALUE!</v>
      </c>
      <c r="L195" s="9" t="e">
        <f t="shared" si="258"/>
        <v>#VALUE!</v>
      </c>
      <c r="M195" s="9" t="e">
        <f t="shared" si="258"/>
        <v>#VALUE!</v>
      </c>
      <c r="N195" s="9" t="e">
        <f t="shared" si="258"/>
        <v>#VALUE!</v>
      </c>
    </row>
    <row r="196" spans="1:14" x14ac:dyDescent="0.2">
      <c r="A196" s="46" t="s">
        <v>129</v>
      </c>
      <c r="B196" s="47" t="s">
        <v>168</v>
      </c>
      <c r="C196" s="47">
        <v>-1</v>
      </c>
      <c r="D196" s="47" t="s">
        <v>168</v>
      </c>
      <c r="E196" s="47" t="s">
        <v>168</v>
      </c>
      <c r="F196" s="47" t="s">
        <v>168</v>
      </c>
      <c r="G196" s="47" t="s">
        <v>168</v>
      </c>
      <c r="H196" s="47" t="s">
        <v>168</v>
      </c>
      <c r="I196" s="47" t="s">
        <v>168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2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2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59">J198*(1+J199)</f>
        <v>#VALUE!</v>
      </c>
      <c r="L198" s="9" t="e">
        <f t="shared" si="259"/>
        <v>#VALUE!</v>
      </c>
      <c r="M198" s="9" t="e">
        <f t="shared" si="259"/>
        <v>#VALUE!</v>
      </c>
      <c r="N198" s="9" t="e">
        <f t="shared" si="259"/>
        <v>#VALUE!</v>
      </c>
    </row>
    <row r="199" spans="1:14" x14ac:dyDescent="0.2">
      <c r="A199" s="46" t="s">
        <v>129</v>
      </c>
      <c r="B199" s="47" t="str">
        <f t="shared" ref="B199" si="260">+IFERROR(B198/A198-1,"nm")</f>
        <v>nm</v>
      </c>
      <c r="C199" s="47">
        <f t="shared" ref="C199" si="261">+IFERROR(C198/B198-1,"nm")</f>
        <v>5.8252427184465994E-2</v>
      </c>
      <c r="D199" s="47">
        <f t="shared" ref="D199" si="262">+IFERROR(D198/C198-1,"nm")</f>
        <v>-1</v>
      </c>
      <c r="E199" s="47" t="str">
        <f t="shared" ref="E199" si="263">+IFERROR(E198/D198-1,"nm")</f>
        <v>nm</v>
      </c>
      <c r="F199" s="47" t="str">
        <f t="shared" ref="F199" si="264">+IFERROR(F198/E198-1,"nm")</f>
        <v>nm</v>
      </c>
      <c r="G199" s="47" t="str">
        <f t="shared" ref="G199" si="265">+IFERROR(G198/F198-1,"nm")</f>
        <v>nm</v>
      </c>
      <c r="H199" s="47" t="str">
        <f t="shared" ref="H199" si="266">+IFERROR(H198/G198-1,"nm")</f>
        <v>nm</v>
      </c>
      <c r="I199" s="47" t="str">
        <f t="shared" ref="I199" si="267">+IFERROR(I198/H198-1,"nm")</f>
        <v>nm</v>
      </c>
      <c r="J199" s="47" t="str">
        <f t="shared" ref="J199" si="268">+IFERROR(J198/I198-1,"nm")</f>
        <v>nm</v>
      </c>
      <c r="K199" s="47" t="str">
        <f t="shared" ref="K199" si="269">+IFERROR(K198/J198-1,"nm")</f>
        <v>nm</v>
      </c>
      <c r="L199" s="47" t="str">
        <f t="shared" ref="L199" si="270">+IFERROR(L198/K198-1,"nm")</f>
        <v>nm</v>
      </c>
      <c r="M199" s="47" t="str">
        <f t="shared" ref="M199" si="271">+IFERROR(M198/L198-1,"nm")</f>
        <v>nm</v>
      </c>
      <c r="N199" s="47" t="str">
        <f t="shared" ref="N199" si="272">+IFERROR(N198/M198-1,"nm")</f>
        <v>nm</v>
      </c>
    </row>
    <row r="200" spans="1:14" x14ac:dyDescent="0.2">
      <c r="A200" s="46" t="s">
        <v>133</v>
      </c>
      <c r="B200" s="47">
        <f t="shared" ref="B200:N200" si="273">+IFERROR(B198/B$21,"nm")</f>
        <v>7.4963609898107712E-3</v>
      </c>
      <c r="C200" s="47">
        <f t="shared" si="273"/>
        <v>7.3828230831752915E-3</v>
      </c>
      <c r="D200" s="47">
        <f t="shared" si="273"/>
        <v>0</v>
      </c>
      <c r="E200" s="47">
        <f t="shared" si="273"/>
        <v>0</v>
      </c>
      <c r="F200" s="47">
        <f t="shared" si="273"/>
        <v>0</v>
      </c>
      <c r="G200" s="47">
        <f t="shared" si="273"/>
        <v>0</v>
      </c>
      <c r="H200" s="47">
        <f t="shared" si="273"/>
        <v>0</v>
      </c>
      <c r="I200" s="47">
        <f t="shared" si="273"/>
        <v>0</v>
      </c>
      <c r="J200" s="47" t="str">
        <f t="shared" si="273"/>
        <v>nm</v>
      </c>
      <c r="K200" s="47" t="str">
        <f t="shared" si="273"/>
        <v>nm</v>
      </c>
      <c r="L200" s="47" t="str">
        <f t="shared" si="273"/>
        <v>nm</v>
      </c>
      <c r="M200" s="47" t="str">
        <f t="shared" si="273"/>
        <v>nm</v>
      </c>
      <c r="N200" s="47" t="str">
        <f t="shared" si="273"/>
        <v>nm</v>
      </c>
    </row>
    <row r="201" spans="1:14" x14ac:dyDescent="0.2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2">
      <c r="A202" s="9" t="s">
        <v>136</v>
      </c>
      <c r="B202" s="9">
        <f>B204+B208+B212</f>
        <v>3067</v>
      </c>
      <c r="C202" s="9">
        <f t="shared" ref="C202:N202" si="274">C204+C208+C212</f>
        <v>3785</v>
      </c>
      <c r="D202" s="9">
        <f t="shared" si="274"/>
        <v>4237</v>
      </c>
      <c r="E202" s="9">
        <f t="shared" si="274"/>
        <v>5134</v>
      </c>
      <c r="F202" s="9">
        <f t="shared" si="274"/>
        <v>6208</v>
      </c>
      <c r="G202" s="9">
        <f t="shared" si="274"/>
        <v>6679</v>
      </c>
      <c r="H202" s="9">
        <f t="shared" si="274"/>
        <v>8290</v>
      </c>
      <c r="I202" s="9">
        <f t="shared" si="274"/>
        <v>7547</v>
      </c>
      <c r="J202" s="9">
        <f t="shared" si="274"/>
        <v>6894.4709669011299</v>
      </c>
      <c r="K202" s="9">
        <f t="shared" si="274"/>
        <v>7442.0121685150516</v>
      </c>
      <c r="L202" s="9">
        <f t="shared" si="274"/>
        <v>8040.5212944336436</v>
      </c>
      <c r="M202" s="9">
        <f t="shared" si="274"/>
        <v>8695.5119186430784</v>
      </c>
      <c r="N202" s="9">
        <f t="shared" si="274"/>
        <v>9413.1619539961121</v>
      </c>
    </row>
    <row r="203" spans="1:14" x14ac:dyDescent="0.2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2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9">
        <f>I204*(1+I205)</f>
        <v>5103.1760612386915</v>
      </c>
      <c r="K204" s="9">
        <f t="shared" ref="K204:N204" si="275">J204*(1+J205)</f>
        <v>5409.220192314413</v>
      </c>
      <c r="L204" s="9">
        <f t="shared" si="275"/>
        <v>5733.6181895005575</v>
      </c>
      <c r="M204" s="9">
        <f t="shared" si="275"/>
        <v>6077.4707581104913</v>
      </c>
      <c r="N204" s="9">
        <f t="shared" si="275"/>
        <v>6441.9446141922972</v>
      </c>
    </row>
    <row r="205" spans="1:14" x14ac:dyDescent="0.2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2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2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7">
        <v>-3.0028694404591022E-2</v>
      </c>
      <c r="K207" s="47">
        <v>-3.0028694404591022E-2</v>
      </c>
      <c r="L207" s="47">
        <v>-3.0028694404591022E-2</v>
      </c>
      <c r="M207" s="47">
        <v>-3.0028694404591022E-2</v>
      </c>
      <c r="N207" s="47">
        <v>-3.0028694404591022E-2</v>
      </c>
    </row>
    <row r="208" spans="1:14" x14ac:dyDescent="0.2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9">
        <f>I208*(1+I209)</f>
        <v>1600.2743928419259</v>
      </c>
      <c r="K208" s="9">
        <f t="shared" ref="K208:N208" si="276">J208*(1+J209)</f>
        <v>1812.9234675664161</v>
      </c>
      <c r="L208" s="9">
        <f t="shared" si="276"/>
        <v>2053.8299643826745</v>
      </c>
      <c r="M208" s="9">
        <f t="shared" si="276"/>
        <v>2326.7488110010931</v>
      </c>
      <c r="N208" s="9">
        <f t="shared" si="276"/>
        <v>2635.9339007512385</v>
      </c>
    </row>
    <row r="209" spans="1:14" x14ac:dyDescent="0.2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2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2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7">
        <v>-2.7117117117117034E-2</v>
      </c>
      <c r="K211" s="47">
        <v>-2.7117117117117034E-2</v>
      </c>
      <c r="L211" s="47">
        <v>-2.7117117117117034E-2</v>
      </c>
      <c r="M211" s="47">
        <v>-2.7117117117117034E-2</v>
      </c>
      <c r="N211" s="47">
        <v>-2.7117117117117034E-2</v>
      </c>
    </row>
    <row r="212" spans="1:14" x14ac:dyDescent="0.2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9">
        <f>I212*(1+I213)</f>
        <v>191.02051282051283</v>
      </c>
      <c r="K212" s="9">
        <f t="shared" ref="K212:N212" si="277">J212*(1+J213)</f>
        <v>219.86850863422293</v>
      </c>
      <c r="L212" s="9">
        <f t="shared" si="277"/>
        <v>253.07314055041172</v>
      </c>
      <c r="M212" s="9">
        <f t="shared" si="277"/>
        <v>291.29234953149432</v>
      </c>
      <c r="N212" s="9">
        <f t="shared" si="277"/>
        <v>335.28343905257714</v>
      </c>
    </row>
    <row r="213" spans="1:14" x14ac:dyDescent="0.2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2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2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7">
        <v>-1.8979591836734672E-2</v>
      </c>
      <c r="K215" s="47">
        <v>-1.8979591836734672E-2</v>
      </c>
      <c r="L215" s="47">
        <v>-1.8979591836734672E-2</v>
      </c>
      <c r="M215" s="47">
        <v>-1.8979591836734672E-2</v>
      </c>
      <c r="N215" s="47">
        <v>-1.8979591836734672E-2</v>
      </c>
    </row>
    <row r="216" spans="1:14" x14ac:dyDescent="0.2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9">
        <f>I202*I218</f>
        <v>2406</v>
      </c>
      <c r="K216" s="9">
        <f t="shared" ref="K216:N216" si="278">J202*J218</f>
        <v>2406</v>
      </c>
      <c r="L216" s="9">
        <f t="shared" si="278"/>
        <v>2406</v>
      </c>
      <c r="M216" s="9">
        <f t="shared" si="278"/>
        <v>2406</v>
      </c>
      <c r="N216" s="9">
        <f t="shared" si="278"/>
        <v>2406</v>
      </c>
    </row>
    <row r="217" spans="1:14" x14ac:dyDescent="0.2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2">
      <c r="A218" s="46" t="s">
        <v>131</v>
      </c>
      <c r="B218" s="47">
        <f>+IFERROR(B216/B$202,"nm")</f>
        <v>0.33876752526899251</v>
      </c>
      <c r="C218" s="47">
        <f t="shared" ref="C218:N218" si="279">+IFERROR(C216/C$202,"nm")</f>
        <v>0.37516512549537651</v>
      </c>
      <c r="D218" s="47">
        <f t="shared" si="279"/>
        <v>0.36842105263157893</v>
      </c>
      <c r="E218" s="47">
        <f t="shared" si="279"/>
        <v>0.36287495130502534</v>
      </c>
      <c r="F218" s="47">
        <f t="shared" si="279"/>
        <v>0.3907860824742268</v>
      </c>
      <c r="G218" s="47">
        <f t="shared" si="279"/>
        <v>0.37939811349004343</v>
      </c>
      <c r="H218" s="47">
        <f t="shared" si="279"/>
        <v>0.39674306393244874</v>
      </c>
      <c r="I218" s="47">
        <f t="shared" si="279"/>
        <v>0.31880217304889358</v>
      </c>
      <c r="J218" s="47">
        <f t="shared" si="279"/>
        <v>0.34897528926449728</v>
      </c>
      <c r="K218" s="47">
        <f>+IFERROR(K216/K$202,"nm")</f>
        <v>0.32329965948981826</v>
      </c>
      <c r="L218" s="47">
        <f t="shared" si="279"/>
        <v>0.29923432970268293</v>
      </c>
      <c r="M218" s="47">
        <f t="shared" si="279"/>
        <v>0.27669446290350813</v>
      </c>
      <c r="N218" s="47">
        <f t="shared" si="279"/>
        <v>0.25559955430051806</v>
      </c>
    </row>
    <row r="219" spans="1:14" x14ac:dyDescent="0.2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80">J219*(1+J220)</f>
        <v>36.006074168797952</v>
      </c>
      <c r="L219" s="9">
        <f t="shared" si="280"/>
        <v>35.476573078080335</v>
      </c>
      <c r="M219" s="9">
        <f t="shared" si="280"/>
        <v>34.954858768108565</v>
      </c>
      <c r="N219" s="9">
        <f t="shared" si="280"/>
        <v>34.440816727401085</v>
      </c>
    </row>
    <row r="220" spans="1:14" x14ac:dyDescent="0.2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2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2">
      <c r="A222" s="9" t="s">
        <v>134</v>
      </c>
      <c r="B222" s="9">
        <f>B216-B219</f>
        <v>993</v>
      </c>
      <c r="C222" s="9">
        <f t="shared" ref="C222:I222" si="281">C216-C219</f>
        <v>1372</v>
      </c>
      <c r="D222" s="9">
        <f t="shared" si="281"/>
        <v>1507</v>
      </c>
      <c r="E222" s="9">
        <f t="shared" si="281"/>
        <v>1807</v>
      </c>
      <c r="F222" s="9">
        <f t="shared" si="281"/>
        <v>2376</v>
      </c>
      <c r="G222" s="9">
        <f t="shared" si="281"/>
        <v>2490</v>
      </c>
      <c r="H222" s="9">
        <f t="shared" si="281"/>
        <v>3243</v>
      </c>
      <c r="I222" s="9">
        <f t="shared" si="281"/>
        <v>2365</v>
      </c>
      <c r="J222" s="9">
        <f>I222*(1+I223)</f>
        <v>1724.7070613629355</v>
      </c>
      <c r="K222" s="9">
        <f t="shared" ref="K222:N222" si="282">J222*(1+J223)</f>
        <v>2332.4272497199781</v>
      </c>
      <c r="L222" s="9">
        <f t="shared" si="282"/>
        <v>3154.2845722085781</v>
      </c>
      <c r="M222" s="9">
        <f t="shared" si="282"/>
        <v>4265.7326884118465</v>
      </c>
      <c r="N222" s="9">
        <f t="shared" si="282"/>
        <v>5768.8122147598397</v>
      </c>
    </row>
    <row r="223" spans="1:14" x14ac:dyDescent="0.2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2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2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I227*I202</f>
        <v>78</v>
      </c>
      <c r="K225" s="9">
        <f t="shared" ref="K225:N225" si="283">J225*(1+J226)</f>
        <v>100.43137254901961</v>
      </c>
      <c r="L225" s="9">
        <f t="shared" si="283"/>
        <v>129.3135973343586</v>
      </c>
      <c r="M225" s="9">
        <f t="shared" si="283"/>
        <v>166.50182140437025</v>
      </c>
      <c r="N225" s="9">
        <f t="shared" si="283"/>
        <v>214.38469814811072</v>
      </c>
    </row>
    <row r="226" spans="1:14" x14ac:dyDescent="0.2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2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2">
      <c r="A228" s="9" t="s">
        <v>143</v>
      </c>
      <c r="B228" s="9">
        <f>(B202+B225)-B219</f>
        <v>3090</v>
      </c>
      <c r="C228" s="9">
        <f t="shared" ref="C228:I228" si="284">(C202+C225)-C219</f>
        <v>3781</v>
      </c>
      <c r="D228" s="9">
        <f t="shared" si="284"/>
        <v>4234</v>
      </c>
      <c r="E228" s="9">
        <f t="shared" si="284"/>
        <v>5154</v>
      </c>
      <c r="F228" s="9">
        <f t="shared" si="284"/>
        <v>6207</v>
      </c>
      <c r="G228" s="9">
        <f t="shared" si="284"/>
        <v>6663</v>
      </c>
      <c r="H228" s="9">
        <f t="shared" si="284"/>
        <v>8338</v>
      </c>
      <c r="I228" s="9">
        <f t="shared" si="284"/>
        <v>7584</v>
      </c>
      <c r="J228" s="9">
        <f>I228*(1+I229)</f>
        <v>6898.1837371072197</v>
      </c>
      <c r="K228" s="9">
        <f t="shared" ref="K228:N228" si="285">J228*(1+J229)</f>
        <v>6274.3853996427388</v>
      </c>
      <c r="L228" s="9">
        <f t="shared" si="285"/>
        <v>5706.9967463289195</v>
      </c>
      <c r="M228" s="9">
        <f t="shared" si="285"/>
        <v>5190.9166855551121</v>
      </c>
      <c r="N228" s="9">
        <f t="shared" si="285"/>
        <v>4721.5054141580677</v>
      </c>
    </row>
    <row r="229" spans="1:14" x14ac:dyDescent="0.2">
      <c r="A229" s="46" t="s">
        <v>129</v>
      </c>
      <c r="B229" s="47" t="str">
        <f t="shared" ref="B229" si="286">+IFERROR(B228/A228-1,"nm")</f>
        <v>nm</v>
      </c>
      <c r="C229" s="47">
        <f t="shared" ref="C229" si="287">+IFERROR(C228/B228-1,"nm")</f>
        <v>0.22362459546925573</v>
      </c>
      <c r="D229" s="47">
        <f t="shared" ref="D229" si="288">+IFERROR(D228/C228-1,"nm")</f>
        <v>0.11980957418672311</v>
      </c>
      <c r="E229" s="47">
        <f t="shared" ref="E229" si="289">+IFERROR(E228/D228-1,"nm")</f>
        <v>0.2172886159659897</v>
      </c>
      <c r="F229" s="47">
        <f t="shared" ref="F229" si="290">+IFERROR(F228/E228-1,"nm")</f>
        <v>0.20430733410942947</v>
      </c>
      <c r="G229" s="47">
        <f t="shared" ref="G229" si="291">+IFERROR(G228/F228-1,"nm")</f>
        <v>7.3465442242629297E-2</v>
      </c>
      <c r="H229" s="47">
        <f t="shared" ref="H229" si="292">+IFERROR(H228/G228-1,"nm")</f>
        <v>0.25138826354494981</v>
      </c>
      <c r="I229" s="47">
        <f t="shared" ref="I229" si="293">+IFERROR(I228/H228-1,"nm")</f>
        <v>-9.0429359558647171E-2</v>
      </c>
      <c r="J229" s="47">
        <f t="shared" ref="J229" si="294">+IFERROR(J228/I228-1,"nm")</f>
        <v>-9.0429359558647171E-2</v>
      </c>
      <c r="K229" s="47">
        <f t="shared" ref="K229" si="295">+IFERROR(K228/J228-1,"nm")</f>
        <v>-9.0429359558647171E-2</v>
      </c>
      <c r="L229" s="47">
        <f t="shared" ref="L229" si="296">+IFERROR(L228/K228-1,"nm")</f>
        <v>-9.0429359558647171E-2</v>
      </c>
      <c r="M229" s="47">
        <f t="shared" ref="M229" si="297">+IFERROR(M228/L228-1,"nm")</f>
        <v>-9.0429359558647171E-2</v>
      </c>
      <c r="N229" s="47">
        <f t="shared" ref="N229" si="298">+IFERROR(N228/M228-1,"nm")</f>
        <v>-9.0429359558647171E-2</v>
      </c>
    </row>
    <row r="230" spans="1:14" x14ac:dyDescent="0.2">
      <c r="A230" s="46" t="s">
        <v>133</v>
      </c>
      <c r="B230" s="47">
        <f t="shared" ref="B230:N230" si="299">+IFERROR(B228/B$21,"nm")</f>
        <v>0.22489082969432314</v>
      </c>
      <c r="C230" s="47">
        <f t="shared" si="299"/>
        <v>0.25609590896775941</v>
      </c>
      <c r="D230" s="47">
        <f t="shared" si="299"/>
        <v>0.27825972660357517</v>
      </c>
      <c r="E230" s="47">
        <f t="shared" si="299"/>
        <v>0.34695388757993939</v>
      </c>
      <c r="F230" s="47">
        <f t="shared" si="299"/>
        <v>0.39032826059615144</v>
      </c>
      <c r="G230" s="47">
        <f t="shared" si="299"/>
        <v>0.46002485501242751</v>
      </c>
      <c r="H230" s="47">
        <f t="shared" si="299"/>
        <v>0.48536003259793936</v>
      </c>
      <c r="I230" s="47">
        <f t="shared" si="299"/>
        <v>0.41322944477742057</v>
      </c>
      <c r="J230" s="47">
        <f t="shared" si="299"/>
        <v>0.36273520985394148</v>
      </c>
      <c r="K230" s="47">
        <f t="shared" si="299"/>
        <v>0.31741504996932152</v>
      </c>
      <c r="L230" s="47">
        <f t="shared" si="299"/>
        <v>0.27680982294684253</v>
      </c>
      <c r="M230" s="47">
        <f t="shared" si="299"/>
        <v>0.24050199895150637</v>
      </c>
      <c r="N230" s="47">
        <f t="shared" si="299"/>
        <v>0.20811175708277893</v>
      </c>
    </row>
    <row r="231" spans="1:14" x14ac:dyDescent="0.2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2">
      <c r="A232" s="9" t="s">
        <v>136</v>
      </c>
      <c r="B232" s="9">
        <f>B234+B238+B242</f>
        <v>0</v>
      </c>
      <c r="C232" s="9">
        <f t="shared" ref="C232:N232" si="300">C234+C238+C242</f>
        <v>0</v>
      </c>
      <c r="D232" s="9">
        <f t="shared" si="300"/>
        <v>4737</v>
      </c>
      <c r="E232" s="9">
        <f t="shared" si="300"/>
        <v>5166</v>
      </c>
      <c r="F232" s="9">
        <f t="shared" si="300"/>
        <v>5254</v>
      </c>
      <c r="G232" s="9">
        <f t="shared" si="300"/>
        <v>5028</v>
      </c>
      <c r="H232" s="9">
        <f t="shared" si="300"/>
        <v>5343</v>
      </c>
      <c r="I232" s="9">
        <f t="shared" si="300"/>
        <v>5955</v>
      </c>
      <c r="J232" s="9">
        <f t="shared" si="300"/>
        <v>6642.0321878953409</v>
      </c>
      <c r="K232" s="9">
        <f t="shared" si="300"/>
        <v>7193.1049975816723</v>
      </c>
      <c r="L232" s="9">
        <f t="shared" si="300"/>
        <v>7797.9990073426325</v>
      </c>
      <c r="M232" s="9">
        <f t="shared" si="300"/>
        <v>8462.7741469399534</v>
      </c>
      <c r="N232" s="9">
        <f t="shared" si="300"/>
        <v>9194.2409735500223</v>
      </c>
    </row>
    <row r="233" spans="1:14" x14ac:dyDescent="0.2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2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9">
        <f>I234*(1+I235)</f>
        <v>4618.8360207707019</v>
      </c>
      <c r="K234" s="9">
        <f t="shared" ref="K234:N234" si="301">J234*(1+J235)</f>
        <v>4895.8336472674246</v>
      </c>
      <c r="L234" s="9">
        <f t="shared" si="301"/>
        <v>5189.443183071985</v>
      </c>
      <c r="M234" s="9">
        <f t="shared" si="301"/>
        <v>5500.6608660740067</v>
      </c>
      <c r="N234" s="9">
        <f t="shared" si="301"/>
        <v>5830.5426798500375</v>
      </c>
    </row>
    <row r="235" spans="1:14" x14ac:dyDescent="0.2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2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2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7">
        <v>-3.0028694404591022E-2</v>
      </c>
      <c r="K237" s="47">
        <v>-3.0028694404591022E-2</v>
      </c>
      <c r="L237" s="47">
        <v>-3.0028694404591022E-2</v>
      </c>
      <c r="M237" s="47">
        <v>-3.0028694404591022E-2</v>
      </c>
      <c r="N237" s="47">
        <v>-3.0028694404591022E-2</v>
      </c>
    </row>
    <row r="238" spans="1:14" x14ac:dyDescent="0.2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9">
        <f>I238*(1+I239)</f>
        <v>1735.0066934404285</v>
      </c>
      <c r="K238" s="9">
        <f t="shared" ref="K238:N238" si="302">J238*(1+J239)</f>
        <v>1965.559384685891</v>
      </c>
      <c r="L238" s="9">
        <f t="shared" si="302"/>
        <v>2226.7485822004578</v>
      </c>
      <c r="M238" s="9">
        <f t="shared" si="302"/>
        <v>2522.645353258627</v>
      </c>
      <c r="N238" s="9">
        <f t="shared" si="302"/>
        <v>2857.8617402907421</v>
      </c>
    </row>
    <row r="239" spans="1:14" x14ac:dyDescent="0.2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2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2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7">
        <v>-2.7117117117117034E-2</v>
      </c>
      <c r="K241" s="47">
        <v>-2.7117117117117034E-2</v>
      </c>
      <c r="L241" s="47">
        <v>-2.7117117117117034E-2</v>
      </c>
      <c r="M241" s="47">
        <v>-2.7117117117117034E-2</v>
      </c>
      <c r="N241" s="47">
        <v>-2.7117117117117034E-2</v>
      </c>
    </row>
    <row r="242" spans="1:14" x14ac:dyDescent="0.2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9">
        <f>I242*(1+I243)</f>
        <v>288.18947368421055</v>
      </c>
      <c r="K242" s="9">
        <f t="shared" ref="K242:N242" si="303">J242*(1+J243)</f>
        <v>331.71196562835667</v>
      </c>
      <c r="L242" s="9">
        <f t="shared" si="303"/>
        <v>381.80724207019011</v>
      </c>
      <c r="M242" s="9">
        <f t="shared" si="303"/>
        <v>439.46792760732086</v>
      </c>
      <c r="N242" s="9">
        <f t="shared" si="303"/>
        <v>505.83655340924281</v>
      </c>
    </row>
    <row r="243" spans="1:14" x14ac:dyDescent="0.2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2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2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7">
        <v>-1.8979591836734672E-2</v>
      </c>
      <c r="K245" s="47">
        <v>-1.8979591836734672E-2</v>
      </c>
      <c r="L245" s="47">
        <v>-1.8979591836734672E-2</v>
      </c>
      <c r="M245" s="47">
        <v>-1.8979591836734672E-2</v>
      </c>
      <c r="N245" s="47">
        <v>-1.8979591836734672E-2</v>
      </c>
    </row>
    <row r="246" spans="1:14" x14ac:dyDescent="0.2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9">
        <f>I232*I248</f>
        <v>1938</v>
      </c>
      <c r="K246" s="9">
        <f t="shared" ref="K246:N246" si="304">J232*J248</f>
        <v>1938</v>
      </c>
      <c r="L246" s="9">
        <f t="shared" si="304"/>
        <v>1938</v>
      </c>
      <c r="M246" s="9">
        <f t="shared" si="304"/>
        <v>1938</v>
      </c>
      <c r="N246" s="9">
        <f t="shared" si="304"/>
        <v>1938</v>
      </c>
    </row>
    <row r="247" spans="1:14" x14ac:dyDescent="0.2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2">
      <c r="A248" s="46" t="s">
        <v>131</v>
      </c>
      <c r="B248" s="47" t="str">
        <f>+IFERROR(B246/B$232,"nm")</f>
        <v>nm</v>
      </c>
      <c r="C248" s="47" t="str">
        <f t="shared" ref="C248:N248" si="305">+IFERROR(C246/C$232,"nm")</f>
        <v>nm</v>
      </c>
      <c r="D248" s="47">
        <f t="shared" si="305"/>
        <v>0.21828161283512773</v>
      </c>
      <c r="E248" s="47">
        <f t="shared" si="305"/>
        <v>0.2408052651955091</v>
      </c>
      <c r="F248" s="47">
        <f t="shared" si="305"/>
        <v>0.26189569851541683</v>
      </c>
      <c r="G248" s="47">
        <f t="shared" si="305"/>
        <v>0.24463007159904535</v>
      </c>
      <c r="H248" s="47">
        <f t="shared" si="305"/>
        <v>0.2944038929440389</v>
      </c>
      <c r="I248" s="47">
        <f t="shared" si="305"/>
        <v>0.32544080604534004</v>
      </c>
      <c r="J248" s="47">
        <f t="shared" si="305"/>
        <v>0.29177817047196419</v>
      </c>
      <c r="K248" s="47">
        <f t="shared" si="305"/>
        <v>0.26942467830673361</v>
      </c>
      <c r="L248" s="47">
        <f t="shared" si="305"/>
        <v>0.24852529452429656</v>
      </c>
      <c r="M248" s="47">
        <f t="shared" si="305"/>
        <v>0.22900292106941783</v>
      </c>
      <c r="N248" s="47">
        <f t="shared" si="305"/>
        <v>0.21078412079640238</v>
      </c>
    </row>
    <row r="249" spans="1:14" x14ac:dyDescent="0.2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9">
        <f>I249*(1+I250)</f>
        <v>41.023255813953483</v>
      </c>
      <c r="K249" s="9">
        <f t="shared" ref="K249:N249" si="306">J249*(1+J250)</f>
        <v>40.419972640218873</v>
      </c>
      <c r="L249" s="9">
        <f t="shared" si="306"/>
        <v>39.825561277862718</v>
      </c>
      <c r="M249" s="9">
        <f t="shared" si="306"/>
        <v>39.239891259070625</v>
      </c>
      <c r="N249" s="9">
        <f t="shared" si="306"/>
        <v>38.662834034672528</v>
      </c>
    </row>
    <row r="250" spans="1:14" x14ac:dyDescent="0.2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2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2">
      <c r="A252" s="9" t="s">
        <v>134</v>
      </c>
      <c r="B252" s="9">
        <f>B246-B249</f>
        <v>0</v>
      </c>
      <c r="C252" s="9">
        <f t="shared" ref="C252:I252" si="307">C246-C249</f>
        <v>0</v>
      </c>
      <c r="D252" s="9">
        <f t="shared" si="307"/>
        <v>980</v>
      </c>
      <c r="E252" s="9">
        <f t="shared" si="307"/>
        <v>1189</v>
      </c>
      <c r="F252" s="9">
        <f t="shared" si="307"/>
        <v>1323</v>
      </c>
      <c r="G252" s="9">
        <f t="shared" si="307"/>
        <v>1184</v>
      </c>
      <c r="H252" s="9">
        <f t="shared" si="307"/>
        <v>1530</v>
      </c>
      <c r="I252" s="9">
        <f t="shared" si="307"/>
        <v>1896</v>
      </c>
      <c r="J252" s="9">
        <f>I252*(1+I253)</f>
        <v>2349.5529411764705</v>
      </c>
      <c r="K252" s="9">
        <f t="shared" ref="K252:N252" si="308">J252*(1+J253)</f>
        <v>3177.4446962193501</v>
      </c>
      <c r="L252" s="9">
        <f t="shared" si="308"/>
        <v>4297.0535460576266</v>
      </c>
      <c r="M252" s="9">
        <f t="shared" si="308"/>
        <v>5811.1693335391228</v>
      </c>
      <c r="N252" s="9">
        <f t="shared" si="308"/>
        <v>7858.8010740633799</v>
      </c>
    </row>
    <row r="253" spans="1:14" x14ac:dyDescent="0.2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2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2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9">
        <f>I257*I232</f>
        <v>56</v>
      </c>
      <c r="K255" s="9">
        <f t="shared" ref="K255:N255" si="309">J257*J232</f>
        <v>104.85458298063804</v>
      </c>
      <c r="L255" s="9">
        <f t="shared" si="309"/>
        <v>113.55410565939493</v>
      </c>
      <c r="M255" s="9">
        <f t="shared" si="309"/>
        <v>123.10327786252893</v>
      </c>
      <c r="N255" s="9">
        <f t="shared" si="309"/>
        <v>133.59776480063874</v>
      </c>
    </row>
    <row r="256" spans="1:14" x14ac:dyDescent="0.2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2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2">
      <c r="A258" s="9" t="s">
        <v>143</v>
      </c>
      <c r="B258" s="9">
        <f>(B232+B255)-B249</f>
        <v>0</v>
      </c>
      <c r="C258" s="9">
        <f t="shared" ref="C258:I258" si="310">(C232+C255)-C249</f>
        <v>20</v>
      </c>
      <c r="D258" s="9">
        <f t="shared" si="310"/>
        <v>4742</v>
      </c>
      <c r="E258" s="9">
        <f t="shared" si="310"/>
        <v>5160</v>
      </c>
      <c r="F258" s="9">
        <f t="shared" si="310"/>
        <v>5248</v>
      </c>
      <c r="G258" s="9">
        <f t="shared" si="310"/>
        <v>5023</v>
      </c>
      <c r="H258" s="9">
        <f t="shared" si="310"/>
        <v>5354</v>
      </c>
      <c r="I258" s="9">
        <f t="shared" si="310"/>
        <v>5969</v>
      </c>
      <c r="J258" s="9">
        <f>I258*(1+I259)</f>
        <v>6654.6434441539031</v>
      </c>
      <c r="K258" s="9">
        <f t="shared" ref="K258:N258" si="311">J258*(1+J259)</f>
        <v>7419.0449604323212</v>
      </c>
      <c r="L258" s="9">
        <f t="shared" si="311"/>
        <v>8271.2512829324842</v>
      </c>
      <c r="M258" s="9">
        <f t="shared" si="311"/>
        <v>9221.3483204751574</v>
      </c>
      <c r="N258" s="9">
        <f t="shared" si="311"/>
        <v>10280.580523891707</v>
      </c>
    </row>
    <row r="259" spans="1:14" x14ac:dyDescent="0.2">
      <c r="A259" s="46" t="s">
        <v>129</v>
      </c>
      <c r="B259" s="47" t="str">
        <f t="shared" ref="B259" si="312">+IFERROR(B258/A258-1,"nm")</f>
        <v>nm</v>
      </c>
      <c r="C259" s="47" t="str">
        <f t="shared" ref="C259" si="313">+IFERROR(C258/B258-1,"nm")</f>
        <v>nm</v>
      </c>
      <c r="D259" s="47">
        <f t="shared" ref="D259" si="314">+IFERROR(D258/C258-1,"nm")</f>
        <v>236.1</v>
      </c>
      <c r="E259" s="47">
        <f t="shared" ref="E259" si="315">+IFERROR(E258/D258-1,"nm")</f>
        <v>8.8148460565162345E-2</v>
      </c>
      <c r="F259" s="47">
        <f t="shared" ref="F259" si="316">+IFERROR(F258/E258-1,"nm")</f>
        <v>1.7054263565891459E-2</v>
      </c>
      <c r="G259" s="47">
        <f t="shared" ref="G259" si="317">+IFERROR(G258/F258-1,"nm")</f>
        <v>-4.2873475609756073E-2</v>
      </c>
      <c r="H259" s="47">
        <f t="shared" ref="H259" si="318">+IFERROR(H258/G258-1,"nm")</f>
        <v>6.5896874377861847E-2</v>
      </c>
      <c r="I259" s="47">
        <f t="shared" ref="I259" si="319">+IFERROR(I258/H258-1,"nm")</f>
        <v>0.11486738886813597</v>
      </c>
      <c r="J259" s="47">
        <f t="shared" ref="J259" si="320">+IFERROR(J258/I258-1,"nm")</f>
        <v>0.11486738886813597</v>
      </c>
      <c r="K259" s="47">
        <f t="shared" ref="K259" si="321">+IFERROR(K258/J258-1,"nm")</f>
        <v>0.11486738886813597</v>
      </c>
      <c r="L259" s="47">
        <f t="shared" ref="L259" si="322">+IFERROR(L258/K258-1,"nm")</f>
        <v>0.11486738886813574</v>
      </c>
      <c r="M259" s="47">
        <f t="shared" ref="M259" si="323">+IFERROR(M258/L258-1,"nm")</f>
        <v>0.11486738886813574</v>
      </c>
      <c r="N259" s="47">
        <f t="shared" ref="N259" si="324">+IFERROR(N258/M258-1,"nm")</f>
        <v>0.11486738886813574</v>
      </c>
    </row>
    <row r="260" spans="1:14" x14ac:dyDescent="0.2">
      <c r="A260" s="46" t="s">
        <v>133</v>
      </c>
      <c r="B260" s="47">
        <f t="shared" ref="B260:N260" si="325">+IFERROR(B258/B$21,"nm")</f>
        <v>0</v>
      </c>
      <c r="C260" s="47">
        <f t="shared" si="325"/>
        <v>1.35464643727987E-3</v>
      </c>
      <c r="D260" s="47">
        <f t="shared" si="325"/>
        <v>0.31164563617245006</v>
      </c>
      <c r="E260" s="47">
        <f t="shared" si="325"/>
        <v>0.34735779198922923</v>
      </c>
      <c r="F260" s="47">
        <f t="shared" si="325"/>
        <v>0.33002138095837003</v>
      </c>
      <c r="G260" s="47">
        <f t="shared" si="325"/>
        <v>0.3467964650648992</v>
      </c>
      <c r="H260" s="47">
        <f t="shared" si="325"/>
        <v>0.31165958437627334</v>
      </c>
      <c r="I260" s="47">
        <f t="shared" si="325"/>
        <v>0.32523293194573094</v>
      </c>
      <c r="J260" s="47">
        <f t="shared" si="325"/>
        <v>0.34992884768108379</v>
      </c>
      <c r="K260" s="47">
        <f t="shared" si="325"/>
        <v>0.37532226295413035</v>
      </c>
      <c r="L260" s="47">
        <f t="shared" si="325"/>
        <v>0.40118537033513618</v>
      </c>
      <c r="M260" s="47">
        <f t="shared" si="325"/>
        <v>0.42723719883113997</v>
      </c>
      <c r="N260" s="47">
        <f t="shared" si="325"/>
        <v>0.45314142185297346</v>
      </c>
    </row>
    <row r="261" spans="1:14" x14ac:dyDescent="0.2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2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I262*(1+I263)</f>
        <v>416.16</v>
      </c>
      <c r="K262" s="9">
        <f t="shared" ref="K262:N262" si="326">J262*(1+J263)</f>
        <v>453.32233240223468</v>
      </c>
      <c r="L262" s="9">
        <f t="shared" si="326"/>
        <v>493.80319361448039</v>
      </c>
      <c r="M262" s="9">
        <f t="shared" si="326"/>
        <v>537.89892223420929</v>
      </c>
      <c r="N262" s="9">
        <f t="shared" si="326"/>
        <v>585.93231935760286</v>
      </c>
    </row>
    <row r="263" spans="1:14" x14ac:dyDescent="0.2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2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27">J264*(1+J265)</f>
        <v>#VALUE!</v>
      </c>
      <c r="L264" s="9" t="e">
        <f t="shared" si="327"/>
        <v>#VALUE!</v>
      </c>
      <c r="M264" s="9" t="e">
        <f t="shared" si="327"/>
        <v>#VALUE!</v>
      </c>
      <c r="N264" s="9" t="e">
        <f t="shared" si="327"/>
        <v>#VALUE!</v>
      </c>
    </row>
    <row r="265" spans="1:14" x14ac:dyDescent="0.2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2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2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2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28">J268*(1+J269)</f>
        <v>#VALUE!</v>
      </c>
      <c r="L268" s="9" t="e">
        <f t="shared" si="328"/>
        <v>#VALUE!</v>
      </c>
      <c r="M268" s="9" t="e">
        <f t="shared" si="328"/>
        <v>#VALUE!</v>
      </c>
      <c r="N268" s="9" t="e">
        <f t="shared" si="328"/>
        <v>#VALUE!</v>
      </c>
    </row>
    <row r="269" spans="1:14" x14ac:dyDescent="0.2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2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2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2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29">J272*(1+J273)</f>
        <v>#VALUE!</v>
      </c>
      <c r="L272" s="9" t="e">
        <f t="shared" si="329"/>
        <v>#VALUE!</v>
      </c>
      <c r="M272" s="9" t="e">
        <f t="shared" si="329"/>
        <v>#VALUE!</v>
      </c>
      <c r="N272" s="9" t="e">
        <f t="shared" si="329"/>
        <v>#VALUE!</v>
      </c>
    </row>
    <row r="273" spans="1:14" x14ac:dyDescent="0.2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2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2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2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9">
        <f>I262*I278</f>
        <v>-4042</v>
      </c>
      <c r="K276" s="9">
        <f t="shared" ref="K276:N276" si="330">J262*J278</f>
        <v>-4042.0000000000005</v>
      </c>
      <c r="L276" s="9">
        <f t="shared" si="330"/>
        <v>-4042.0000000000005</v>
      </c>
      <c r="M276" s="9">
        <f t="shared" si="330"/>
        <v>-4042</v>
      </c>
      <c r="N276" s="9">
        <f t="shared" si="330"/>
        <v>-4042</v>
      </c>
    </row>
    <row r="277" spans="1:14" x14ac:dyDescent="0.2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2">
      <c r="A278" s="46" t="s">
        <v>131</v>
      </c>
      <c r="B278" s="47">
        <f>+IFERROR(B276/B$262,"nm")</f>
        <v>-17.88695652173913</v>
      </c>
      <c r="C278" s="47">
        <f t="shared" ref="C278:N278" si="331">+IFERROR(C276/C$262,"nm")</f>
        <v>-32.410958904109592</v>
      </c>
      <c r="D278" s="47">
        <f t="shared" si="331"/>
        <v>-33.479452054794521</v>
      </c>
      <c r="E278" s="47">
        <f t="shared" si="331"/>
        <v>-27.738636363636363</v>
      </c>
      <c r="F278" s="47">
        <f t="shared" si="331"/>
        <v>-73.023809523809518</v>
      </c>
      <c r="G278" s="47">
        <f t="shared" si="331"/>
        <v>-108.46666666666667</v>
      </c>
      <c r="H278" s="47">
        <f t="shared" si="331"/>
        <v>-137.36000000000001</v>
      </c>
      <c r="I278" s="47">
        <f t="shared" si="331"/>
        <v>-39.627450980392155</v>
      </c>
      <c r="J278" s="47">
        <f t="shared" si="331"/>
        <v>-9.7126105344098423</v>
      </c>
      <c r="K278" s="47">
        <f t="shared" si="331"/>
        <v>-8.916392842551419</v>
      </c>
      <c r="L278" s="47">
        <f t="shared" si="331"/>
        <v>-8.1854472637446136</v>
      </c>
      <c r="M278" s="47">
        <f t="shared" si="331"/>
        <v>-7.514422938813869</v>
      </c>
      <c r="N278" s="47">
        <f t="shared" si="331"/>
        <v>-6.8984076598326531</v>
      </c>
    </row>
    <row r="279" spans="1:14" x14ac:dyDescent="0.2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9">
        <f>I279*(1+I280)</f>
        <v>218.01801801801801</v>
      </c>
      <c r="K279" s="9">
        <f t="shared" ref="K279:N279" si="332">J279*(1+J280)</f>
        <v>214.81187069422364</v>
      </c>
      <c r="L279" s="9">
        <f t="shared" si="332"/>
        <v>211.6528725957792</v>
      </c>
      <c r="M279" s="9">
        <f t="shared" si="332"/>
        <v>208.54033035172364</v>
      </c>
      <c r="N279" s="9">
        <f t="shared" si="332"/>
        <v>205.47356078772771</v>
      </c>
    </row>
    <row r="280" spans="1:14" x14ac:dyDescent="0.2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2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2">
      <c r="A282" s="9" t="s">
        <v>134</v>
      </c>
      <c r="B282" s="9">
        <f>B276-B279</f>
        <v>-2267</v>
      </c>
      <c r="C282" s="9">
        <f t="shared" ref="C282:I282" si="333">C276-C279</f>
        <v>-2596</v>
      </c>
      <c r="D282" s="9">
        <f t="shared" si="333"/>
        <v>-2677</v>
      </c>
      <c r="E282" s="9">
        <f t="shared" si="333"/>
        <v>-2658</v>
      </c>
      <c r="F282" s="9">
        <f t="shared" si="333"/>
        <v>-3262</v>
      </c>
      <c r="G282" s="9">
        <f t="shared" si="333"/>
        <v>-3468</v>
      </c>
      <c r="H282" s="9">
        <f t="shared" si="333"/>
        <v>-3656</v>
      </c>
      <c r="I282" s="9">
        <f t="shared" si="333"/>
        <v>-4262</v>
      </c>
      <c r="J282" s="9">
        <f>I282*(1+I283)</f>
        <v>-4968.4474835886213</v>
      </c>
      <c r="K282" s="9">
        <f t="shared" ref="K282:N282" si="334">J282*(1+J283)</f>
        <v>-6719.1365763685135</v>
      </c>
      <c r="L282" s="9">
        <f t="shared" si="334"/>
        <v>-9086.7009223743389</v>
      </c>
      <c r="M282" s="9">
        <f t="shared" si="334"/>
        <v>-12288.50354717811</v>
      </c>
      <c r="N282" s="9">
        <f t="shared" si="334"/>
        <v>-16618.497815547234</v>
      </c>
    </row>
    <row r="283" spans="1:14" x14ac:dyDescent="0.2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2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2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9">
        <f>I287*I262</f>
        <v>221.99999999999997</v>
      </c>
      <c r="K285" s="9">
        <f>J287*J262</f>
        <v>6.5697187274621367</v>
      </c>
      <c r="L285" s="9">
        <f t="shared" ref="K285:N285" si="335">K287*K262</f>
        <v>7.1563826815642457</v>
      </c>
      <c r="M285" s="9">
        <f t="shared" si="335"/>
        <v>7.7954346615956913</v>
      </c>
      <c r="N285" s="9">
        <f t="shared" si="335"/>
        <v>8.491552823154036</v>
      </c>
    </row>
    <row r="286" spans="1:14" x14ac:dyDescent="0.2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2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2">
      <c r="A288" s="9" t="s">
        <v>143</v>
      </c>
      <c r="B288" s="9">
        <f>(B262+B285)-B279</f>
        <v>130</v>
      </c>
      <c r="C288" s="9">
        <f t="shared" ref="C288:I288" si="336">(C262+C285)-C279</f>
        <v>101</v>
      </c>
      <c r="D288" s="9">
        <f t="shared" si="336"/>
        <v>118</v>
      </c>
      <c r="E288" s="9">
        <f t="shared" si="336"/>
        <v>157</v>
      </c>
      <c r="F288" s="9">
        <f t="shared" si="336"/>
        <v>125</v>
      </c>
      <c r="G288" s="9">
        <f t="shared" si="336"/>
        <v>254</v>
      </c>
      <c r="H288" s="9">
        <f t="shared" si="336"/>
        <v>81</v>
      </c>
      <c r="I288" s="9">
        <f t="shared" si="336"/>
        <v>104</v>
      </c>
      <c r="J288" s="9">
        <f>I288*(1+I289)</f>
        <v>133.53086419753086</v>
      </c>
      <c r="K288" s="9">
        <f t="shared" ref="K288:N288" si="337">J288*(1+J289)</f>
        <v>171.44703551287913</v>
      </c>
      <c r="L288" s="9">
        <f t="shared" si="337"/>
        <v>220.12952707826454</v>
      </c>
      <c r="M288" s="9">
        <f t="shared" si="337"/>
        <v>282.63544217456189</v>
      </c>
      <c r="N288" s="9">
        <f t="shared" si="337"/>
        <v>362.88995044635107</v>
      </c>
    </row>
    <row r="289" spans="1:14" x14ac:dyDescent="0.2">
      <c r="A289" s="46" t="s">
        <v>129</v>
      </c>
      <c r="B289" s="47" t="str">
        <f t="shared" ref="B289" si="338">+IFERROR(B288/A288-1,"nm")</f>
        <v>nm</v>
      </c>
      <c r="C289" s="47">
        <f t="shared" ref="C289" si="339">+IFERROR(C288/B288-1,"nm")</f>
        <v>-0.22307692307692306</v>
      </c>
      <c r="D289" s="47">
        <f t="shared" ref="D289" si="340">+IFERROR(D288/C288-1,"nm")</f>
        <v>0.16831683168316824</v>
      </c>
      <c r="E289" s="47">
        <f t="shared" ref="E289" si="341">+IFERROR(E288/D288-1,"nm")</f>
        <v>0.33050847457627119</v>
      </c>
      <c r="F289" s="47">
        <f t="shared" ref="F289" si="342">+IFERROR(F288/E288-1,"nm")</f>
        <v>-0.20382165605095537</v>
      </c>
      <c r="G289" s="47">
        <f t="shared" ref="G289" si="343">+IFERROR(G288/F288-1,"nm")</f>
        <v>1.032</v>
      </c>
      <c r="H289" s="47">
        <f t="shared" ref="H289" si="344">+IFERROR(H288/G288-1,"nm")</f>
        <v>-0.68110236220472442</v>
      </c>
      <c r="I289" s="47">
        <f t="shared" ref="I289" si="345">+IFERROR(I288/H288-1,"nm")</f>
        <v>0.28395061728395055</v>
      </c>
      <c r="J289" s="47">
        <f t="shared" ref="J289" si="346">+IFERROR(J288/I288-1,"nm")</f>
        <v>0.28395061728395055</v>
      </c>
      <c r="K289" s="47">
        <f t="shared" ref="K289" si="347">+IFERROR(K288/J288-1,"nm")</f>
        <v>0.28395061728395055</v>
      </c>
      <c r="L289" s="47">
        <f t="shared" ref="L289" si="348">+IFERROR(L288/K288-1,"nm")</f>
        <v>0.28395061728395055</v>
      </c>
      <c r="M289" s="47">
        <f t="shared" ref="M289" si="349">+IFERROR(M288/L288-1,"nm")</f>
        <v>0.28395061728395055</v>
      </c>
      <c r="N289" s="47">
        <f t="shared" ref="N289" si="350">+IFERROR(N288/M288-1,"nm")</f>
        <v>0.28395061728395055</v>
      </c>
    </row>
    <row r="290" spans="1:14" x14ac:dyDescent="0.2">
      <c r="A290" s="46" t="s">
        <v>133</v>
      </c>
      <c r="B290" s="47">
        <f t="shared" ref="B290:N290" si="351">+IFERROR(B288/B$21,"nm")</f>
        <v>9.4614264919941782E-3</v>
      </c>
      <c r="C290" s="47">
        <f t="shared" si="351"/>
        <v>6.8409645082633435E-3</v>
      </c>
      <c r="D290" s="47">
        <f>+IFERROR(D288/D$262,"nm")</f>
        <v>1.6164383561643836</v>
      </c>
      <c r="E290" s="47">
        <f t="shared" si="351"/>
        <v>1.0568832043083136E-2</v>
      </c>
      <c r="F290" s="47">
        <f t="shared" si="351"/>
        <v>7.8606464595648348E-3</v>
      </c>
      <c r="G290" s="47">
        <f t="shared" si="351"/>
        <v>1.7536592101629386E-2</v>
      </c>
      <c r="H290" s="47">
        <f t="shared" si="351"/>
        <v>4.7150590837650623E-3</v>
      </c>
      <c r="I290" s="47">
        <f t="shared" si="351"/>
        <v>5.6666485043317168E-3</v>
      </c>
      <c r="J290" s="47">
        <f t="shared" si="351"/>
        <v>7.021608570110585E-3</v>
      </c>
      <c r="K290" s="47">
        <f t="shared" si="351"/>
        <v>8.6733386424606967E-3</v>
      </c>
      <c r="L290" s="47">
        <f t="shared" si="351"/>
        <v>1.0677072044083953E-2</v>
      </c>
      <c r="M290" s="47">
        <f t="shared" si="351"/>
        <v>1.3094871856964875E-2</v>
      </c>
      <c r="N290" s="47">
        <f t="shared" si="351"/>
        <v>1.5995251215557404E-2</v>
      </c>
    </row>
    <row r="291" spans="1:14" x14ac:dyDescent="0.2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2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v>2205</v>
      </c>
      <c r="I292" s="9">
        <v>2346</v>
      </c>
      <c r="J292" s="9">
        <f>I292*(1+I293)</f>
        <v>2496.0163265306123</v>
      </c>
      <c r="K292" s="9">
        <f t="shared" ref="K292:N292" si="352">J292*(1+J293)</f>
        <v>2655.6255338053588</v>
      </c>
      <c r="L292" s="9">
        <f t="shared" si="352"/>
        <v>2825.4410441303276</v>
      </c>
      <c r="M292" s="9">
        <f t="shared" si="352"/>
        <v>3006.1155054556684</v>
      </c>
      <c r="N292" s="9">
        <f t="shared" si="352"/>
        <v>3198.3432996820852</v>
      </c>
    </row>
    <row r="293" spans="1:14" x14ac:dyDescent="0.2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2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9">
        <f>I294*(1+I295)</f>
        <v>2207.8731117824773</v>
      </c>
      <c r="K294" s="9">
        <f t="shared" ref="K294:N294" si="353">J294*(1+J295)</f>
        <v>2327.9387190697421</v>
      </c>
      <c r="L294" s="9">
        <f t="shared" si="353"/>
        <v>2454.5335738832023</v>
      </c>
      <c r="M294" s="9">
        <f t="shared" si="353"/>
        <v>2588.0127410430136</v>
      </c>
      <c r="N294" s="9">
        <f t="shared" si="353"/>
        <v>2728.7505940302472</v>
      </c>
    </row>
    <row r="295" spans="1:14" x14ac:dyDescent="0.2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2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2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7">
        <v>5.4380664652567967E-2</v>
      </c>
      <c r="K297" s="47">
        <v>5.4380664652567967E-2</v>
      </c>
      <c r="L297" s="47">
        <v>5.4380664652567967E-2</v>
      </c>
      <c r="M297" s="47">
        <v>5.4380664652567967E-2</v>
      </c>
      <c r="N297" s="47">
        <v>5.4380664652567967E-2</v>
      </c>
    </row>
    <row r="298" spans="1:14" x14ac:dyDescent="0.2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9">
        <f>I298*(1+I299)</f>
        <v>102.00961538461539</v>
      </c>
      <c r="K298" s="9">
        <f t="shared" ref="K298:N298" si="354">J298*(1+J299)</f>
        <v>101.02875369822486</v>
      </c>
      <c r="L298" s="9">
        <f t="shared" si="354"/>
        <v>100.05732337420348</v>
      </c>
      <c r="M298" s="9">
        <f t="shared" si="354"/>
        <v>99.095233726374602</v>
      </c>
      <c r="N298" s="9">
        <f t="shared" si="354"/>
        <v>98.142394940544079</v>
      </c>
    </row>
    <row r="299" spans="1:14" x14ac:dyDescent="0.2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2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30">
        <v>0.09</v>
      </c>
      <c r="K300" s="30">
        <v>0.09</v>
      </c>
      <c r="L300" s="30">
        <v>0.09</v>
      </c>
      <c r="M300" s="30">
        <v>0.09</v>
      </c>
      <c r="N300" s="30">
        <v>0.09</v>
      </c>
    </row>
    <row r="301" spans="1:14" x14ac:dyDescent="0.2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2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9">
        <f>I302*(1+I303)</f>
        <v>23.310344827586206</v>
      </c>
      <c r="K302" s="9">
        <f t="shared" ref="K302:N302" si="355">J302*(1+J303)</f>
        <v>20.898929845422117</v>
      </c>
      <c r="L302" s="9">
        <f t="shared" si="355"/>
        <v>18.736971585550865</v>
      </c>
      <c r="M302" s="9">
        <f t="shared" si="355"/>
        <v>16.798664180149053</v>
      </c>
      <c r="N302" s="9">
        <f t="shared" si="355"/>
        <v>15.060871333926737</v>
      </c>
    </row>
    <row r="303" spans="1:14" x14ac:dyDescent="0.2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2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2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7">
        <v>-0.10344827586206895</v>
      </c>
      <c r="K305" s="47">
        <v>-0.10344827586206895</v>
      </c>
      <c r="L305" s="47">
        <v>-0.10344827586206895</v>
      </c>
      <c r="M305" s="47">
        <v>-0.10344827586206895</v>
      </c>
      <c r="N305" s="47">
        <v>-0.10344827586206895</v>
      </c>
    </row>
    <row r="306" spans="1:14" x14ac:dyDescent="0.2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9">
        <f>I292*I308</f>
        <v>691</v>
      </c>
      <c r="K306" s="9">
        <f t="shared" ref="K306:N306" si="356">J292*J308</f>
        <v>691</v>
      </c>
      <c r="L306" s="9">
        <f t="shared" si="356"/>
        <v>691</v>
      </c>
      <c r="M306" s="9">
        <f t="shared" si="356"/>
        <v>691</v>
      </c>
      <c r="N306" s="9">
        <f t="shared" si="356"/>
        <v>691</v>
      </c>
    </row>
    <row r="307" spans="1:14" x14ac:dyDescent="0.2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2">
      <c r="A308" s="46" t="s">
        <v>131</v>
      </c>
      <c r="B308" s="47">
        <f>+IFERROR(B306/B$292,"nm")</f>
        <v>0.26992936427850656</v>
      </c>
      <c r="C308" s="47">
        <f t="shared" ref="C308:N308" si="357">+IFERROR(C306/C$292,"nm")</f>
        <v>0.26291560102301792</v>
      </c>
      <c r="D308" s="47">
        <f t="shared" si="357"/>
        <v>0.24730656219392752</v>
      </c>
      <c r="E308" s="47">
        <f t="shared" si="357"/>
        <v>0.18186638388123011</v>
      </c>
      <c r="F308" s="47">
        <f t="shared" si="357"/>
        <v>0.17523609653725078</v>
      </c>
      <c r="G308" s="47">
        <f t="shared" si="357"/>
        <v>0.17443120260021669</v>
      </c>
      <c r="H308" s="47">
        <f t="shared" si="357"/>
        <v>0.25804988662131517</v>
      </c>
      <c r="I308" s="47">
        <f t="shared" si="357"/>
        <v>0.29454390451832907</v>
      </c>
      <c r="J308" s="47">
        <f t="shared" si="357"/>
        <v>0.27684113787848064</v>
      </c>
      <c r="K308" s="47">
        <f t="shared" si="357"/>
        <v>0.26020234826174332</v>
      </c>
      <c r="L308" s="47">
        <f t="shared" si="357"/>
        <v>0.24456358819997612</v>
      </c>
      <c r="M308" s="47">
        <f t="shared" si="357"/>
        <v>0.22986475361506706</v>
      </c>
      <c r="N308" s="47">
        <f t="shared" si="357"/>
        <v>0.21604935282234564</v>
      </c>
    </row>
    <row r="309" spans="1:14" x14ac:dyDescent="0.2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9">
        <f>I309*(1+I310)</f>
        <v>18.615384615384617</v>
      </c>
      <c r="K309" s="9">
        <f t="shared" ref="K309:N309" si="358">J309*(1+J310)</f>
        <v>15.75147928994083</v>
      </c>
      <c r="L309" s="9">
        <f t="shared" si="358"/>
        <v>13.328174783796086</v>
      </c>
      <c r="M309" s="9">
        <f t="shared" si="358"/>
        <v>11.277686355519766</v>
      </c>
      <c r="N309" s="9">
        <f t="shared" si="358"/>
        <v>9.5426576854398011</v>
      </c>
    </row>
    <row r="310" spans="1:14" x14ac:dyDescent="0.2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2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2">
      <c r="A312" s="9" t="s">
        <v>134</v>
      </c>
      <c r="B312" s="9">
        <f>B306-B309</f>
        <v>517</v>
      </c>
      <c r="C312" s="9">
        <f t="shared" ref="C312:I312" si="359">C306-C309</f>
        <v>487</v>
      </c>
      <c r="D312" s="9">
        <f t="shared" si="359"/>
        <v>477</v>
      </c>
      <c r="E312" s="9">
        <f t="shared" si="359"/>
        <v>310</v>
      </c>
      <c r="F312" s="9">
        <f t="shared" si="359"/>
        <v>303</v>
      </c>
      <c r="G312" s="9">
        <f t="shared" si="359"/>
        <v>297</v>
      </c>
      <c r="H312" s="9">
        <f t="shared" si="359"/>
        <v>543</v>
      </c>
      <c r="I312" s="9">
        <f t="shared" si="359"/>
        <v>669</v>
      </c>
      <c r="J312" s="9">
        <f>I312*(1+I313)</f>
        <v>824.23756906077358</v>
      </c>
      <c r="K312" s="9">
        <f t="shared" ref="K312:N312" si="360">J312*(1+J313)</f>
        <v>1015.4971154726659</v>
      </c>
      <c r="L312" s="9">
        <f t="shared" si="360"/>
        <v>1251.1373301127321</v>
      </c>
      <c r="M312" s="9">
        <f t="shared" si="360"/>
        <v>1541.4564895864048</v>
      </c>
      <c r="N312" s="9">
        <f t="shared" si="360"/>
        <v>1899.1425258440238</v>
      </c>
    </row>
    <row r="313" spans="1:14" x14ac:dyDescent="0.2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2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2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9">
        <f>I317*I292</f>
        <v>1.1504386203890373</v>
      </c>
      <c r="K315" s="9">
        <f t="shared" ref="K315:N315" si="361">J317*J292</f>
        <v>1.2240040831894248</v>
      </c>
      <c r="L315" s="9">
        <f t="shared" si="361"/>
        <v>1.3022737320464355</v>
      </c>
      <c r="M315" s="9">
        <f t="shared" si="361"/>
        <v>1.3855483788575682</v>
      </c>
      <c r="N315" s="9">
        <f t="shared" si="361"/>
        <v>1.4741480711110453</v>
      </c>
    </row>
    <row r="316" spans="1:14" x14ac:dyDescent="0.2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2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4.9038304364409089E-4</v>
      </c>
      <c r="J317" s="47">
        <v>4.9038304364409089E-4</v>
      </c>
      <c r="K317" s="47">
        <v>4.9038304364409089E-4</v>
      </c>
      <c r="L317" s="47">
        <v>4.9038304364409089E-4</v>
      </c>
      <c r="M317" s="47">
        <v>4.9038304364409089E-4</v>
      </c>
      <c r="N317" s="47">
        <v>4.9038304364409089E-4</v>
      </c>
    </row>
    <row r="318" spans="1:14" x14ac:dyDescent="0.2">
      <c r="A318" s="9" t="s">
        <v>143</v>
      </c>
      <c r="B318" s="9">
        <f>(B292+B315)-B309</f>
        <v>2033</v>
      </c>
      <c r="C318" s="9">
        <f t="shared" ref="C318:I318" si="362">(C292+C315)-C309</f>
        <v>1967</v>
      </c>
      <c r="D318" s="9">
        <f t="shared" si="362"/>
        <v>2044</v>
      </c>
      <c r="E318" s="9">
        <f t="shared" si="362"/>
        <v>1875</v>
      </c>
      <c r="F318" s="9">
        <f t="shared" si="362"/>
        <v>1893</v>
      </c>
      <c r="G318" s="9">
        <f t="shared" si="362"/>
        <v>1833</v>
      </c>
      <c r="H318" s="9">
        <f t="shared" si="362"/>
        <v>2186</v>
      </c>
      <c r="I318" s="9">
        <f t="shared" si="362"/>
        <v>2333</v>
      </c>
      <c r="J318" s="9">
        <f>I318*(1+I319)</f>
        <v>2489.8851784080512</v>
      </c>
      <c r="K318" s="9">
        <f t="shared" ref="K318:N318" si="363">J318*(1+J319)</f>
        <v>2657.3202750347591</v>
      </c>
      <c r="L318" s="9">
        <f t="shared" si="363"/>
        <v>2836.0147308582309</v>
      </c>
      <c r="M318" s="9">
        <f t="shared" si="363"/>
        <v>3026.7256940037751</v>
      </c>
      <c r="N318" s="9">
        <f t="shared" si="363"/>
        <v>3230.2612278640472</v>
      </c>
    </row>
    <row r="319" spans="1:14" x14ac:dyDescent="0.2">
      <c r="A319" s="46" t="s">
        <v>129</v>
      </c>
      <c r="B319" s="47" t="str">
        <f t="shared" ref="B319" si="364">+IFERROR(B318/A318-1,"nm")</f>
        <v>nm</v>
      </c>
      <c r="C319" s="47">
        <f t="shared" ref="C319" si="365">+IFERROR(C318/B318-1,"nm")</f>
        <v>-3.2464338416133831E-2</v>
      </c>
      <c r="D319" s="47">
        <f t="shared" ref="D319" si="366">+IFERROR(D318/C318-1,"nm")</f>
        <v>3.9145907473309594E-2</v>
      </c>
      <c r="E319" s="47">
        <f t="shared" ref="E319" si="367">+IFERROR(E318/D318-1,"nm")</f>
        <v>-8.2681017612524443E-2</v>
      </c>
      <c r="F319" s="47">
        <f t="shared" ref="F319" si="368">+IFERROR(F318/E318-1,"nm")</f>
        <v>9.6000000000000529E-3</v>
      </c>
      <c r="G319" s="47">
        <f t="shared" ref="G319" si="369">+IFERROR(G318/F318-1,"nm")</f>
        <v>-3.1695721077654504E-2</v>
      </c>
      <c r="H319" s="47">
        <f t="shared" ref="H319" si="370">+IFERROR(H318/G318-1,"nm")</f>
        <v>0.19258046917621385</v>
      </c>
      <c r="I319" s="47">
        <f t="shared" ref="I319" si="371">+IFERROR(I318/H318-1,"nm")</f>
        <v>6.7246111619396087E-2</v>
      </c>
      <c r="J319" s="47">
        <f t="shared" ref="J319" si="372">+IFERROR(J318/I318-1,"nm")</f>
        <v>6.7246111619396087E-2</v>
      </c>
      <c r="K319" s="47">
        <f t="shared" ref="K319" si="373">+IFERROR(K318/J318-1,"nm")</f>
        <v>6.7246111619396087E-2</v>
      </c>
      <c r="L319" s="47">
        <f t="shared" ref="L319" si="374">+IFERROR(L318/K318-1,"nm")</f>
        <v>6.7246111619396087E-2</v>
      </c>
      <c r="M319" s="47">
        <f t="shared" ref="M319" si="375">+IFERROR(M318/L318-1,"nm")</f>
        <v>6.7246111619396087E-2</v>
      </c>
      <c r="N319" s="47">
        <f t="shared" ref="N319" si="376">+IFERROR(N318/M318-1,"nm")</f>
        <v>6.7246111619396087E-2</v>
      </c>
    </row>
    <row r="320" spans="1:14" x14ac:dyDescent="0.2">
      <c r="A320" s="46" t="s">
        <v>133</v>
      </c>
      <c r="B320" s="47">
        <f t="shared" ref="B320:N320" si="377">+IFERROR(B318/B$21,"nm")</f>
        <v>0.14796215429403203</v>
      </c>
      <c r="C320" s="47">
        <f t="shared" si="377"/>
        <v>0.1332294771064752</v>
      </c>
      <c r="D320" s="47">
        <f t="shared" si="377"/>
        <v>0.1343322818086225</v>
      </c>
      <c r="E320" s="47">
        <f t="shared" si="377"/>
        <v>0.12622012790306295</v>
      </c>
      <c r="F320" s="47">
        <f t="shared" si="377"/>
        <v>0.11904162998364985</v>
      </c>
      <c r="G320" s="47">
        <f t="shared" si="377"/>
        <v>0.12655343827671914</v>
      </c>
      <c r="H320" s="47">
        <f t="shared" si="377"/>
        <v>0.12724838465568428</v>
      </c>
      <c r="I320" s="47">
        <f t="shared" si="377"/>
        <v>0.12711818231351824</v>
      </c>
      <c r="J320" s="47">
        <f t="shared" si="377"/>
        <v>0.13092852511939765</v>
      </c>
      <c r="K320" s="47">
        <f t="shared" si="377"/>
        <v>0.13443124611578314</v>
      </c>
      <c r="L320" s="47">
        <f t="shared" si="377"/>
        <v>0.13755689207786678</v>
      </c>
      <c r="M320" s="47">
        <f t="shared" si="377"/>
        <v>0.14023218321176903</v>
      </c>
      <c r="N320" s="47">
        <f t="shared" si="377"/>
        <v>0.14238156710597299</v>
      </c>
    </row>
    <row r="321" spans="1:14" x14ac:dyDescent="0.2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2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I322*(1+I323)</f>
        <v>129.6</v>
      </c>
      <c r="K322" s="9">
        <f t="shared" ref="K322:N322" si="378">J322*(1+J323)</f>
        <v>-233.27999999999997</v>
      </c>
      <c r="L322" s="9">
        <f t="shared" si="378"/>
        <v>419.90399999999988</v>
      </c>
      <c r="M322" s="9">
        <f t="shared" si="378"/>
        <v>-755.82719999999972</v>
      </c>
      <c r="N322" s="9">
        <f t="shared" si="378"/>
        <v>1360.4889599999995</v>
      </c>
    </row>
    <row r="323" spans="1:14" x14ac:dyDescent="0.2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2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9">
        <f>I322*I326</f>
        <v>-2085</v>
      </c>
      <c r="K324" s="9">
        <f t="shared" ref="K324:N324" si="379">J322*J326</f>
        <v>-2084.9999999999995</v>
      </c>
      <c r="L324" s="9">
        <f t="shared" si="379"/>
        <v>-2084.9999999999995</v>
      </c>
      <c r="M324" s="9">
        <f t="shared" si="379"/>
        <v>-2084.9999999999995</v>
      </c>
      <c r="N324" s="9">
        <f t="shared" si="379"/>
        <v>-2084.9999999999995</v>
      </c>
    </row>
    <row r="325" spans="1:14" x14ac:dyDescent="0.2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2">
      <c r="A326" s="46" t="s">
        <v>131</v>
      </c>
      <c r="B326" s="47">
        <f>+IFERROR(B324/B$322,"nm")</f>
        <v>12.463414634146341</v>
      </c>
      <c r="C326" s="47">
        <f t="shared" ref="C326:N326" si="380">+IFERROR(C324/C$322,"nm")</f>
        <v>12.662790697674419</v>
      </c>
      <c r="D326" s="47">
        <f t="shared" si="380"/>
        <v>-8.44</v>
      </c>
      <c r="E326" s="47">
        <f t="shared" si="380"/>
        <v>-51.769230769230766</v>
      </c>
      <c r="F326" s="47">
        <f t="shared" si="380"/>
        <v>242</v>
      </c>
      <c r="G326" s="47">
        <f t="shared" si="380"/>
        <v>168.63636363636363</v>
      </c>
      <c r="H326" s="47">
        <f t="shared" si="380"/>
        <v>-53</v>
      </c>
      <c r="I326" s="47">
        <f t="shared" si="380"/>
        <v>28.958333333333332</v>
      </c>
      <c r="J326" s="47">
        <f t="shared" si="380"/>
        <v>-16.087962962962962</v>
      </c>
      <c r="K326" s="47">
        <f t="shared" si="380"/>
        <v>8.9377572016460896</v>
      </c>
      <c r="L326" s="47">
        <f t="shared" si="380"/>
        <v>-4.9654206675811619</v>
      </c>
      <c r="M326" s="47">
        <f t="shared" si="380"/>
        <v>2.7585670375450899</v>
      </c>
      <c r="N326" s="47">
        <f t="shared" si="380"/>
        <v>-1.5325372430806057</v>
      </c>
    </row>
    <row r="327" spans="1:14" x14ac:dyDescent="0.2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9">
        <f>I327*(1+I328)</f>
        <v>127.34751773049646</v>
      </c>
      <c r="K327" s="9">
        <f t="shared" ref="K327:N327" si="381">J327*(1+J328)</f>
        <v>121.02530053820232</v>
      </c>
      <c r="L327" s="9">
        <f t="shared" si="381"/>
        <v>115.01695228453271</v>
      </c>
      <c r="M327" s="9">
        <f t="shared" si="381"/>
        <v>109.30689082359847</v>
      </c>
      <c r="N327" s="9">
        <f t="shared" si="381"/>
        <v>103.88030759122124</v>
      </c>
    </row>
    <row r="328" spans="1:14" x14ac:dyDescent="0.2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2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2">
      <c r="A330" s="9" t="s">
        <v>134</v>
      </c>
      <c r="B330" s="9">
        <f>B324-B327</f>
        <v>-1097</v>
      </c>
      <c r="C330" s="9">
        <f t="shared" ref="C330:I330" si="382">C324-C327</f>
        <v>-1173</v>
      </c>
      <c r="D330" s="9">
        <f t="shared" si="382"/>
        <v>-724</v>
      </c>
      <c r="E330" s="9">
        <f t="shared" si="382"/>
        <v>-1456</v>
      </c>
      <c r="F330" s="9">
        <f t="shared" si="382"/>
        <v>-1810</v>
      </c>
      <c r="G330" s="9">
        <f t="shared" si="382"/>
        <v>-1967</v>
      </c>
      <c r="H330" s="9">
        <f t="shared" si="382"/>
        <v>-2261</v>
      </c>
      <c r="I330" s="9">
        <f t="shared" si="382"/>
        <v>-2219</v>
      </c>
      <c r="J330" s="9">
        <f>I330*(1+I331)</f>
        <v>-2177.7801857585141</v>
      </c>
      <c r="K330" s="9">
        <f t="shared" ref="K330:N330" si="383">J330*(1+J331)</f>
        <v>-2137.3260646608328</v>
      </c>
      <c r="L330" s="9">
        <f t="shared" si="383"/>
        <v>-2097.6234133049038</v>
      </c>
      <c r="M330" s="9">
        <f t="shared" si="383"/>
        <v>-2058.6582725004782</v>
      </c>
      <c r="N330" s="9">
        <f t="shared" si="383"/>
        <v>-2020.4169423611504</v>
      </c>
    </row>
    <row r="331" spans="1:14" x14ac:dyDescent="0.2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2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2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9">
        <f>I335*I322</f>
        <v>50</v>
      </c>
      <c r="K333" s="9">
        <f t="shared" ref="K333:N333" si="384">J335*J322</f>
        <v>-89.999999999999986</v>
      </c>
      <c r="L333" s="9">
        <f t="shared" si="384"/>
        <v>161.99999999999997</v>
      </c>
      <c r="M333" s="9">
        <f t="shared" si="384"/>
        <v>-291.59999999999991</v>
      </c>
      <c r="N333" s="9">
        <f t="shared" si="384"/>
        <v>524.87999999999977</v>
      </c>
    </row>
    <row r="334" spans="1:14" x14ac:dyDescent="0.2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2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2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9">
        <f>I336*(1+I337)</f>
        <v>1765.5021390374332</v>
      </c>
      <c r="K336" s="9">
        <f t="shared" ref="K336:N336" si="385">J336*(1+J337)</f>
        <v>1715.4638431181904</v>
      </c>
      <c r="L336" s="9">
        <f t="shared" si="385"/>
        <v>1666.8437448907764</v>
      </c>
      <c r="M336" s="9">
        <f t="shared" si="385"/>
        <v>1619.6016494473479</v>
      </c>
      <c r="N336" s="9">
        <f>M336*(1+M337)</f>
        <v>1573.6985010940273</v>
      </c>
    </row>
    <row r="337" spans="1:14" x14ac:dyDescent="0.2">
      <c r="A337" s="46" t="s">
        <v>129</v>
      </c>
      <c r="B337" s="47" t="str">
        <f t="shared" ref="B337" si="386">+IFERROR(B336/A336-1,"nm")</f>
        <v>nm</v>
      </c>
      <c r="C337" s="47">
        <f t="shared" ref="C337" si="387">+IFERROR(C336/B336-1,"nm")</f>
        <v>0.31416549789621318</v>
      </c>
      <c r="D337" s="47">
        <f t="shared" ref="D337" si="388">+IFERROR(D336/C336-1,"nm")</f>
        <v>0.32123799359658478</v>
      </c>
      <c r="E337" s="47">
        <f t="shared" ref="E337" si="389">+IFERROR(E336/D336-1,"nm")</f>
        <v>0.17124394184168024</v>
      </c>
      <c r="F337" s="47">
        <f t="shared" ref="F337" si="390">+IFERROR(F336/E336-1,"nm")</f>
        <v>0.15379310344827579</v>
      </c>
      <c r="G337" s="47">
        <f t="shared" ref="G337" si="391">+IFERROR(G336/F336-1,"nm")</f>
        <v>0.14524805738194857</v>
      </c>
      <c r="H337" s="47">
        <f t="shared" ref="H337" si="392">+IFERROR(H336/G336-1,"nm")</f>
        <v>-2.4008350730688965E-2</v>
      </c>
      <c r="I337" s="47">
        <f>+IFERROR(I336/H336-1,"nm")</f>
        <v>-2.8342245989304793E-2</v>
      </c>
      <c r="J337" s="47">
        <f t="shared" ref="J337" si="393">+IFERROR(J336/I336-1,"nm")</f>
        <v>-2.8342245989304793E-2</v>
      </c>
      <c r="K337" s="47">
        <f t="shared" ref="K337" si="394">+IFERROR(K336/J336-1,"nm")</f>
        <v>-2.8342245989304793E-2</v>
      </c>
      <c r="L337" s="47">
        <f t="shared" ref="L337" si="395">+IFERROR(L336/K336-1,"nm")</f>
        <v>-2.8342245989304904E-2</v>
      </c>
      <c r="M337" s="47">
        <f t="shared" ref="M337" si="396">+IFERROR(M336/L336-1,"nm")</f>
        <v>-2.8342245989304904E-2</v>
      </c>
      <c r="N337" s="47">
        <f t="shared" ref="N337" si="397">+IFERROR(N336/M336-1,"nm")</f>
        <v>-2.8342245989304793E-2</v>
      </c>
    </row>
    <row r="338" spans="1:14" x14ac:dyDescent="0.2">
      <c r="A338" s="46" t="s">
        <v>133</v>
      </c>
      <c r="B338" s="47">
        <f t="shared" ref="B338:N338" si="398">+IFERROR(B336/B$21,"nm")</f>
        <v>5.1892285298398837E-2</v>
      </c>
      <c r="C338" s="47">
        <f t="shared" si="398"/>
        <v>6.3465185586561904E-2</v>
      </c>
      <c r="D338" s="47">
        <f t="shared" si="398"/>
        <v>8.1361724500525756E-2</v>
      </c>
      <c r="E338" s="47">
        <f t="shared" si="398"/>
        <v>9.7610232245035344E-2</v>
      </c>
      <c r="F338" s="47">
        <f t="shared" si="398"/>
        <v>0.10520689221481574</v>
      </c>
      <c r="G338" s="47">
        <f t="shared" si="398"/>
        <v>0.13228389947528307</v>
      </c>
      <c r="H338" s="47">
        <f t="shared" si="398"/>
        <v>0.10885383316840329</v>
      </c>
      <c r="I338" s="47">
        <f t="shared" si="398"/>
        <v>9.9002887811257018E-2</v>
      </c>
      <c r="J338" s="47">
        <f t="shared" si="398"/>
        <v>9.2837450161900759E-2</v>
      </c>
      <c r="K338" s="47">
        <f t="shared" si="398"/>
        <v>8.6783646014943427E-2</v>
      </c>
      <c r="L338" s="47">
        <f t="shared" si="398"/>
        <v>8.0847903444148078E-2</v>
      </c>
      <c r="M338" s="47">
        <f t="shared" si="398"/>
        <v>7.5038275085624773E-2</v>
      </c>
      <c r="N338" s="47">
        <f t="shared" si="398"/>
        <v>6.9364563090226553E-2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2023-11-22T18:28:34Z</dcterms:modified>
</cp:coreProperties>
</file>