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10512" activeTab="2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K50" i="3" l="1"/>
  <c r="K29" i="3"/>
  <c r="K32" i="3"/>
  <c r="C7" i="4"/>
  <c r="C104" i="5"/>
  <c r="C103" i="5"/>
  <c r="C102" i="5"/>
  <c r="C96" i="5"/>
  <c r="C95" i="5"/>
  <c r="C94" i="5"/>
  <c r="C88" i="5"/>
  <c r="C87" i="5"/>
  <c r="C86" i="5"/>
  <c r="C80" i="5"/>
  <c r="C79" i="5"/>
  <c r="C78" i="5"/>
  <c r="C72" i="5"/>
  <c r="C71" i="5"/>
  <c r="C70" i="5"/>
  <c r="C64" i="5"/>
  <c r="C63" i="5"/>
  <c r="C62" i="5"/>
  <c r="C56" i="5"/>
  <c r="C55" i="5"/>
  <c r="C54" i="5"/>
  <c r="C48" i="5"/>
  <c r="C47" i="5"/>
  <c r="C46" i="5"/>
  <c r="C40" i="5"/>
  <c r="C39" i="5"/>
  <c r="C38" i="5"/>
  <c r="C32" i="5"/>
  <c r="C31" i="5"/>
  <c r="C30" i="5"/>
  <c r="C24" i="5"/>
  <c r="C23" i="5"/>
  <c r="C22" i="5"/>
  <c r="C16" i="5"/>
  <c r="C15" i="5"/>
  <c r="C14" i="5"/>
  <c r="C8" i="5"/>
  <c r="C7" i="5"/>
  <c r="C6" i="5"/>
  <c r="C43" i="4"/>
  <c r="C42" i="4"/>
  <c r="C41" i="4"/>
  <c r="C34" i="4"/>
  <c r="C33" i="4"/>
  <c r="C32" i="4"/>
  <c r="C23" i="4"/>
  <c r="C24" i="4"/>
  <c r="C25" i="4"/>
  <c r="C14" i="4"/>
  <c r="C15" i="4"/>
  <c r="C16" i="4"/>
  <c r="C8" i="4"/>
  <c r="C9" i="4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 s="1"/>
  <c r="E47" i="3"/>
  <c r="E48" i="3" s="1"/>
  <c r="C47" i="3"/>
  <c r="C48" i="3" s="1"/>
  <c r="D43" i="3"/>
  <c r="D42" i="3" s="1"/>
  <c r="E43" i="3"/>
  <c r="E42" i="3"/>
  <c r="C43" i="3"/>
  <c r="C42" i="3" s="1"/>
  <c r="E91" i="1"/>
  <c r="E68" i="1"/>
  <c r="E61" i="1"/>
  <c r="E56" i="1"/>
  <c r="E47" i="1"/>
  <c r="E42" i="1"/>
  <c r="E48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D61" i="1"/>
  <c r="E68" i="3"/>
  <c r="C61" i="1"/>
  <c r="D68" i="3"/>
  <c r="B61" i="1"/>
  <c r="C68" i="3"/>
  <c r="D56" i="1"/>
  <c r="C56" i="1"/>
  <c r="B56" i="1"/>
  <c r="B42" i="1"/>
  <c r="B47" i="1"/>
  <c r="B48" i="1"/>
  <c r="D47" i="1"/>
  <c r="E66" i="3"/>
  <c r="C47" i="1"/>
  <c r="D66" i="3"/>
  <c r="D42" i="1"/>
  <c r="C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C48" i="1"/>
  <c r="D36" i="3"/>
  <c r="B62" i="1"/>
  <c r="C45" i="3"/>
  <c r="C44" i="3"/>
  <c r="C26" i="3"/>
  <c r="D10" i="3"/>
  <c r="D9" i="3"/>
  <c r="D72" i="3"/>
  <c r="D38" i="3"/>
  <c r="E7" i="3"/>
  <c r="E67" i="3"/>
  <c r="E9" i="3"/>
  <c r="E38" i="3"/>
  <c r="E10" i="3"/>
  <c r="E11" i="3"/>
  <c r="E72" i="3"/>
  <c r="D6" i="3"/>
  <c r="D8" i="3"/>
  <c r="D65" i="3"/>
  <c r="D14" i="3"/>
  <c r="D5" i="3"/>
  <c r="C69" i="3"/>
  <c r="C25" i="3"/>
  <c r="C27" i="3"/>
  <c r="D13" i="1"/>
  <c r="E79" i="3"/>
  <c r="E75" i="3"/>
  <c r="E74" i="3"/>
  <c r="E60" i="3"/>
  <c r="E37" i="3"/>
  <c r="D67" i="3"/>
  <c r="D7" i="3"/>
  <c r="E65" i="3"/>
  <c r="E8" i="3"/>
  <c r="E14" i="3"/>
  <c r="E33" i="3" s="1"/>
  <c r="E31" i="3" s="1"/>
  <c r="E30" i="3" s="1"/>
  <c r="E6" i="3"/>
  <c r="E5" i="3"/>
  <c r="D27" i="3"/>
  <c r="D25" i="3"/>
  <c r="D69" i="3"/>
  <c r="C9" i="3"/>
  <c r="C10" i="3"/>
  <c r="C38" i="3"/>
  <c r="C72" i="3"/>
  <c r="C67" i="3"/>
  <c r="C7" i="3"/>
  <c r="C65" i="3"/>
  <c r="C14" i="3"/>
  <c r="C13" i="3" s="1"/>
  <c r="B13" i="1"/>
  <c r="B18" i="1"/>
  <c r="B20" i="1"/>
  <c r="B22" i="1"/>
  <c r="C8" i="3"/>
  <c r="C6" i="3"/>
  <c r="C5" i="3"/>
  <c r="C79" i="3"/>
  <c r="C75" i="3"/>
  <c r="C74" i="3"/>
  <c r="C60" i="3"/>
  <c r="C11" i="3"/>
  <c r="C37" i="3"/>
  <c r="C36" i="3"/>
  <c r="C66" i="3"/>
  <c r="E69" i="3"/>
  <c r="E27" i="3"/>
  <c r="K27" i="3" s="1"/>
  <c r="E25" i="3"/>
  <c r="C62" i="1"/>
  <c r="C69" i="1"/>
  <c r="D62" i="1"/>
  <c r="D69" i="1"/>
  <c r="D48" i="1"/>
  <c r="B69" i="1"/>
  <c r="A49" i="3"/>
  <c r="A51" i="3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61" i="3"/>
  <c r="C17" i="3"/>
  <c r="C73" i="3"/>
  <c r="D45" i="3"/>
  <c r="D44" i="3"/>
  <c r="D26" i="3"/>
  <c r="D18" i="1"/>
  <c r="E61" i="3"/>
  <c r="E73" i="3"/>
  <c r="E17" i="3"/>
  <c r="E44" i="3"/>
  <c r="E26" i="3"/>
  <c r="E36" i="3"/>
  <c r="C18" i="1"/>
  <c r="D73" i="3"/>
  <c r="D61" i="3"/>
  <c r="D17" i="3"/>
  <c r="A24" i="3"/>
  <c r="A25" i="3" s="1"/>
  <c r="A26" i="3" s="1"/>
  <c r="A27" i="3" s="1"/>
  <c r="A28" i="3" s="1"/>
  <c r="A29" i="3" s="1"/>
  <c r="A30" i="3" s="1"/>
  <c r="D20" i="1"/>
  <c r="E29" i="3"/>
  <c r="E76" i="3"/>
  <c r="C20" i="1"/>
  <c r="D29" i="3"/>
  <c r="D76" i="3"/>
  <c r="C29" i="3"/>
  <c r="C76" i="3"/>
  <c r="C78" i="3"/>
  <c r="C21" i="3"/>
  <c r="C50" i="3" s="1"/>
  <c r="C19" i="3"/>
  <c r="C18" i="3" s="1"/>
  <c r="C28" i="3"/>
  <c r="C22" i="1"/>
  <c r="D78" i="3"/>
  <c r="D21" i="3"/>
  <c r="D50" i="3" s="1"/>
  <c r="D20" i="3"/>
  <c r="D28" i="3"/>
  <c r="D19" i="3"/>
  <c r="D18" i="3" s="1"/>
  <c r="D22" i="1"/>
  <c r="E78" i="3"/>
  <c r="E21" i="3"/>
  <c r="E50" i="3" s="1"/>
  <c r="E19" i="3"/>
  <c r="E18" i="3"/>
  <c r="E28" i="3"/>
  <c r="D76" i="1"/>
  <c r="D91" i="1"/>
  <c r="D109" i="1"/>
  <c r="E46" i="3"/>
  <c r="E51" i="3"/>
  <c r="E77" i="3"/>
  <c r="E49" i="3"/>
  <c r="E39" i="3"/>
  <c r="E22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E52" i="3" l="1"/>
  <c r="A35" i="3"/>
  <c r="E20" i="3"/>
  <c r="K19" i="3"/>
  <c r="K21" i="3" s="1"/>
  <c r="C12" i="3"/>
  <c r="C33" i="3"/>
  <c r="C31" i="3" s="1"/>
  <c r="C30" i="3" s="1"/>
  <c r="D12" i="3"/>
  <c r="E13" i="3"/>
  <c r="D13" i="3"/>
  <c r="K53" i="3"/>
  <c r="E12" i="3"/>
  <c r="D33" i="3"/>
  <c r="D31" i="3" s="1"/>
  <c r="D30" i="3" s="1"/>
  <c r="C52" i="3"/>
  <c r="D52" i="3"/>
  <c r="A36" i="3" l="1"/>
  <c r="A37" i="3" s="1"/>
  <c r="A38" i="3" s="1"/>
  <c r="A39" i="3" s="1"/>
  <c r="A41" i="3"/>
  <c r="A42" i="3" s="1"/>
  <c r="A43" i="3" s="1"/>
  <c r="A44" i="3" s="1"/>
  <c r="A45" i="3" s="1"/>
  <c r="A46" i="3" s="1"/>
  <c r="A48" i="3" s="1"/>
  <c r="A50" i="3" s="1"/>
  <c r="A52" i="3" s="1"/>
</calcChain>
</file>

<file path=xl/sharedStrings.xml><?xml version="1.0" encoding="utf-8"?>
<sst xmlns="http://schemas.openxmlformats.org/spreadsheetml/2006/main" count="367" uniqueCount="219">
  <si>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</si>
  <si>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</si>
  <si>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</si>
  <si>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</si>
  <si>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</si>
  <si>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</si>
  <si>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</si>
  <si>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</si>
  <si>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</si>
  <si>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</si>
  <si>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</si>
  <si>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</si>
  <si>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</si>
  <si>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</si>
  <si>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</si>
  <si>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</si>
  <si>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</si>
  <si>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</si>
  <si>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</si>
  <si>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</si>
  <si>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</si>
  <si>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</si>
  <si>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</si>
  <si>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</si>
  <si>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</si>
  <si>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</si>
  <si>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</si>
  <si>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</si>
  <si>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</si>
  <si>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</si>
  <si>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</si>
  <si>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</si>
  <si>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</si>
  <si>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</si>
  <si>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</si>
  <si>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</si>
  <si>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</si>
  <si>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</si>
  <si>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</si>
  <si>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</si>
  <si>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</si>
  <si>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</si>
  <si>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</si>
  <si>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</si>
  <si>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</si>
  <si>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</si>
  <si>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</si>
  <si>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</si>
  <si>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</si>
  <si>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</si>
  <si>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</si>
  <si>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</si>
  <si>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</si>
  <si>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</si>
  <si>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</si>
  <si>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</si>
  <si>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</si>
  <si>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</si>
  <si>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</si>
  <si>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</si>
  <si>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</si>
  <si>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</si>
  <si>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</si>
  <si>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</si>
  <si>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</si>
  <si>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</si>
  <si>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</si>
  <si>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</si>
  <si>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</si>
  <si>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</si>
  <si>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</si>
  <si>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</si>
  <si>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</si>
  <si>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</si>
  <si>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</si>
  <si>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</si>
  <si>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</si>
  <si>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</si>
  <si>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</si>
  <si>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</si>
  <si>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</si>
  <si>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</si>
  <si>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</si>
  <si>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</si>
  <si>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</si>
  <si>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</si>
  <si>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</si>
  <si>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</si>
  <si>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</si>
  <si>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</si>
  <si>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</si>
  <si>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</si>
  <si>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</si>
  <si>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</si>
  <si>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</si>
  <si>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</si>
  <si>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</si>
  <si>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</si>
  <si>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</si>
  <si>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</si>
  <si>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</si>
  <si>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</si>
  <si>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</si>
  <si>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</si>
  <si>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</si>
  <si>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</si>
  <si>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</si>
  <si>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</si>
  <si>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</si>
  <si>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</si>
  <si>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</si>
  <si>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</si>
  <si>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</si>
  <si>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</si>
  <si>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</si>
  <si>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</si>
  <si>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</si>
  <si>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</si>
  <si>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</si>
  <si>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</si>
  <si>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</si>
  <si>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</si>
  <si>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</si>
  <si>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</si>
  <si>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</si>
  <si>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</si>
  <si>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</si>
  <si>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</si>
  <si>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</si>
  <si>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</si>
  <si>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</si>
  <si>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</si>
  <si>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</si>
  <si>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</si>
  <si>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</si>
  <si>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</si>
  <si>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</si>
  <si>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</si>
  <si>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</si>
  <si>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</si>
  <si>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</si>
  <si>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</si>
  <si>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</si>
  <si>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</si>
  <si>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</si>
  <si>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</si>
  <si>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</si>
  <si>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</si>
  <si>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</si>
  <si>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</si>
  <si>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</si>
  <si>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</si>
  <si>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</si>
  <si>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</si>
  <si>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</si>
  <si>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</si>
  <si>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</si>
  <si>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</si>
  <si>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</si>
  <si>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</si>
  <si>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</si>
  <si>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</si>
  <si>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</si>
  <si>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</si>
  <si>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</si>
  <si>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</si>
  <si>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</si>
  <si>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</si>
  <si>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</si>
  <si>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</si>
  <si>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</si>
  <si>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</si>
  <si>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</si>
  <si>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</si>
  <si>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</si>
  <si>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</si>
  <si>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</si>
  <si>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</si>
  <si>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</si>
  <si>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</si>
  <si>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</si>
  <si>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</si>
  <si>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</si>
  <si>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</si>
  <si>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</si>
  <si>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</si>
  <si>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</si>
  <si>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</si>
  <si>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</si>
  <si>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</si>
  <si>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</si>
  <si>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</si>
  <si>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</si>
  <si>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</si>
  <si>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</si>
  <si>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</si>
  <si>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</si>
  <si>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</si>
  <si>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</si>
  <si>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</si>
  <si>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</si>
  <si>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</si>
  <si>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</si>
  <si>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</si>
  <si>
    <t xml:space="preserve">Not too sure what you mean by change operating income? </t>
  </si>
  <si>
    <t>Not sure what you mean here</t>
  </si>
  <si>
    <t xml:space="preserve">Not sure what you mean here </t>
  </si>
  <si>
    <t xml:space="preserve">What cash flow statement? </t>
  </si>
  <si>
    <t>('Financialstatements'!D28/1000)</t>
  </si>
  <si>
    <t>Should be linked to Financial Statements Row 18</t>
  </si>
  <si>
    <t>Financial Statements row 59/Financial Statements row 68</t>
  </si>
  <si>
    <t>Financial Statements row 59/(Financial Statements row 59+Financial Statements row 68)</t>
  </si>
  <si>
    <t>Operating income i.e. Numerator should be linked to Financial Statements row 18</t>
  </si>
  <si>
    <t xml:space="preserve"> Financial Statements row 18/(Financial Statements row 114 + Financial Statements row 105)</t>
  </si>
  <si>
    <t xml:space="preserve"> Financial Statements row 91 +  Financial Statements row 96 +  Financial Statements row 105</t>
  </si>
  <si>
    <t>Denominator should be (Financial Statements row 59+Financial Statements row 68)</t>
  </si>
  <si>
    <t>Remove Financial Statements 54+Financial Statements D55 from formula</t>
  </si>
  <si>
    <t>Cash Marketable securities Accounts receivables Inventories</t>
  </si>
  <si>
    <t>Feedback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</si>
</sst>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customXml" Target="../ink/ink2.xml"/><Relationship Id="rId21" Type="http://schemas.openxmlformats.org/officeDocument/2006/relationships/customXml" Target="../ink/ink11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png"/><Relationship Id="rId13" Type="http://schemas.openxmlformats.org/officeDocument/2006/relationships/customXml" Target="../ink/ink20.xml"/><Relationship Id="rId18" Type="http://schemas.openxmlformats.org/officeDocument/2006/relationships/image" Target="../media/image90.png"/><Relationship Id="rId26" Type="http://schemas.openxmlformats.org/officeDocument/2006/relationships/image" Target="../media/image130.png"/><Relationship Id="rId3" Type="http://schemas.openxmlformats.org/officeDocument/2006/relationships/customXml" Target="../ink/ink15.xml"/><Relationship Id="rId21" Type="http://schemas.openxmlformats.org/officeDocument/2006/relationships/customXml" Target="../ink/ink24.xml"/><Relationship Id="rId7" Type="http://schemas.openxmlformats.org/officeDocument/2006/relationships/customXml" Target="../ink/ink17.xml"/><Relationship Id="rId12" Type="http://schemas.openxmlformats.org/officeDocument/2006/relationships/image" Target="../media/image60.png"/><Relationship Id="rId17" Type="http://schemas.openxmlformats.org/officeDocument/2006/relationships/customXml" Target="../ink/ink22.xml"/><Relationship Id="rId25" Type="http://schemas.openxmlformats.org/officeDocument/2006/relationships/customXml" Target="../ink/ink26.xml"/><Relationship Id="rId2" Type="http://schemas.openxmlformats.org/officeDocument/2006/relationships/image" Target="../media/image16.png"/><Relationship Id="rId16" Type="http://schemas.openxmlformats.org/officeDocument/2006/relationships/image" Target="../media/image80.png"/><Relationship Id="rId20" Type="http://schemas.openxmlformats.org/officeDocument/2006/relationships/image" Target="../media/image100.png"/><Relationship Id="rId29" Type="http://schemas.openxmlformats.org/officeDocument/2006/relationships/customXml" Target="../ink/ink28.xml"/><Relationship Id="rId1" Type="http://schemas.openxmlformats.org/officeDocument/2006/relationships/customXml" Target="../ink/ink14.xml"/><Relationship Id="rId6" Type="http://schemas.openxmlformats.org/officeDocument/2006/relationships/image" Target="../media/image30.png"/><Relationship Id="rId11" Type="http://schemas.openxmlformats.org/officeDocument/2006/relationships/customXml" Target="../ink/ink19.xml"/><Relationship Id="rId24" Type="http://schemas.openxmlformats.org/officeDocument/2006/relationships/image" Target="../media/image120.png"/><Relationship Id="rId5" Type="http://schemas.openxmlformats.org/officeDocument/2006/relationships/customXml" Target="../ink/ink16.xml"/><Relationship Id="rId15" Type="http://schemas.openxmlformats.org/officeDocument/2006/relationships/customXml" Target="../ink/ink21.xml"/><Relationship Id="rId23" Type="http://schemas.openxmlformats.org/officeDocument/2006/relationships/customXml" Target="../ink/ink25.xml"/><Relationship Id="rId28" Type="http://schemas.openxmlformats.org/officeDocument/2006/relationships/image" Target="../media/image14.png"/><Relationship Id="rId10" Type="http://schemas.openxmlformats.org/officeDocument/2006/relationships/image" Target="../media/image50.png"/><Relationship Id="rId19" Type="http://schemas.openxmlformats.org/officeDocument/2006/relationships/customXml" Target="../ink/ink23.xml"/><Relationship Id="rId4" Type="http://schemas.openxmlformats.org/officeDocument/2006/relationships/image" Target="../media/image20.png"/><Relationship Id="rId9" Type="http://schemas.openxmlformats.org/officeDocument/2006/relationships/customXml" Target="../ink/ink18.xml"/><Relationship Id="rId14" Type="http://schemas.openxmlformats.org/officeDocument/2006/relationships/image" Target="../media/image70.png"/><Relationship Id="rId22" Type="http://schemas.openxmlformats.org/officeDocument/2006/relationships/image" Target="../media/image110.png"/><Relationship Id="rId27" Type="http://schemas.openxmlformats.org/officeDocument/2006/relationships/customXml" Target="../ink/ink27.xml"/><Relationship Id="rId30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545900</xdr:colOff>
      <xdr:row>18</xdr:row>
      <xdr:rowOff>69660</xdr:rowOff>
    </xdr:from>
    <xdr:to>
      <xdr:col>10</xdr:col>
      <xdr:colOff>734060</xdr:colOff>
      <xdr:row>18</xdr:row>
      <xdr:rowOff>146340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xmlns="" id="{79BAD193-C559-F229-BE57-8CBFBB805C49}"/>
                </a:ext>
              </a:extLst>
            </xdr14:cNvPr>
            <xdr14:cNvContentPartPr/>
          </xdr14:nvContentPartPr>
          <xdr14:nvPr macro=""/>
          <xdr14:xfrm>
            <a:off x="11683800" y="4070160"/>
            <a:ext cx="797760" cy="7668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30160" y="3962520"/>
              <a:ext cx="90540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190460</xdr:colOff>
      <xdr:row>20</xdr:row>
      <xdr:rowOff>126780</xdr:rowOff>
    </xdr:from>
    <xdr:to>
      <xdr:col>10</xdr:col>
      <xdr:colOff>679700</xdr:colOff>
      <xdr:row>20</xdr:row>
      <xdr:rowOff>133620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A2A4BDBE-0783-11A1-7AD0-8D19A7224EA8}"/>
                </a:ext>
                <a:ext uri="{147F2762-F138-4A5C-976F-8EAC2B608ADB}">
                  <a16:predDERef xmlns:a16="http://schemas.microsoft.com/office/drawing/2014/main" xmlns="" pred="{79BAD193-C559-F229-BE57-8CBFBB805C49}"/>
                </a:ext>
              </a:extLst>
            </xdr14:cNvPr>
            <xdr14:cNvContentPartPr/>
          </xdr14:nvContentPartPr>
          <xdr14:nvPr macro=""/>
          <xdr14:xfrm>
            <a:off x="11937960" y="4508280"/>
            <a:ext cx="489240" cy="6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A2A4BDBE-0783-11A1-7AD0-8D19A7224EA8}"/>
                </a:ext>
                <a:ext uri="{147F2762-F138-4A5C-976F-8EAC2B608ADB}">
                  <a16:predDERef xmlns:a16="http://schemas.microsoft.com/office/drawing/2014/main" pre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83960" y="4400640"/>
              <a:ext cx="596880" cy="22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552140</xdr:colOff>
      <xdr:row>27</xdr:row>
      <xdr:rowOff>120600</xdr:rowOff>
    </xdr:from>
    <xdr:to>
      <xdr:col>13</xdr:col>
      <xdr:colOff>146180</xdr:colOff>
      <xdr:row>28</xdr:row>
      <xdr:rowOff>25860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xmlns="" id="{31EE24B6-F54D-512A-B649-3F7201BF28E2}"/>
                </a:ext>
                <a:ext uri="{147F2762-F138-4A5C-976F-8EAC2B608ADB}">
                  <a16:predDERef xmlns:a16="http://schemas.microsoft.com/office/drawing/2014/main" xmlns="" pred="{A2A4BDBE-0783-11A1-7AD0-8D19A7224EA8}"/>
                </a:ext>
              </a:extLst>
            </xdr14:cNvPr>
            <xdr14:cNvContentPartPr/>
          </xdr14:nvContentPartPr>
          <xdr14:nvPr macro=""/>
          <xdr14:xfrm>
            <a:off x="12909240" y="5835600"/>
            <a:ext cx="813240" cy="957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1EE24B6-F54D-512A-B649-3F7201BF28E2}"/>
                </a:ext>
                <a:ext uri="{147F2762-F138-4A5C-976F-8EAC2B608ADB}">
                  <a16:predDERef xmlns:a16="http://schemas.microsoft.com/office/drawing/2014/main" pred="{A2A4BDBE-0783-11A1-7AD0-8D19A7224EA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2855600" y="5727600"/>
              <a:ext cx="9208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571460</xdr:colOff>
      <xdr:row>27</xdr:row>
      <xdr:rowOff>63360</xdr:rowOff>
    </xdr:from>
    <xdr:to>
      <xdr:col>15</xdr:col>
      <xdr:colOff>254180</xdr:colOff>
      <xdr:row>28</xdr:row>
      <xdr:rowOff>3705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xmlns="" id="{717F645F-00C4-8C9A-E784-00B0AA9EE06A}"/>
                </a:ext>
                <a:ext uri="{147F2762-F138-4A5C-976F-8EAC2B608ADB}">
                  <a16:predDERef xmlns:a16="http://schemas.microsoft.com/office/drawing/2014/main" xmlns="" pred="{31EE24B6-F54D-512A-B649-3F7201BF28E2}"/>
                </a:ext>
              </a:extLst>
            </xdr14:cNvPr>
            <xdr14:cNvContentPartPr/>
          </xdr14:nvContentPartPr>
          <xdr14:nvPr macro=""/>
          <xdr14:xfrm>
            <a:off x="11709360" y="5778360"/>
            <a:ext cx="3492720" cy="12132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17F645F-00C4-8C9A-E784-00B0AA9EE06A}"/>
                </a:ext>
                <a:ext uri="{147F2762-F138-4A5C-976F-8EAC2B608ADB}">
                  <a16:predDERef xmlns:a16="http://schemas.microsoft.com/office/drawing/2014/main" pred="{31EE24B6-F54D-512A-B649-3F7201BF28E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655360" y="5670360"/>
              <a:ext cx="3600360" cy="336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603140</xdr:colOff>
      <xdr:row>28</xdr:row>
      <xdr:rowOff>88860</xdr:rowOff>
    </xdr:from>
    <xdr:to>
      <xdr:col>10</xdr:col>
      <xdr:colOff>686180</xdr:colOff>
      <xdr:row>28</xdr:row>
      <xdr:rowOff>98220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ABC95D90-8B6C-2A84-E336-1AF72457F337}"/>
                </a:ext>
                <a:ext uri="{147F2762-F138-4A5C-976F-8EAC2B608ADB}">
                  <a16:predDERef xmlns:a16="http://schemas.microsoft.com/office/drawing/2014/main" xmlns="" pred="{29630153-0884-6879-3F70-E9DEB9035ADE}"/>
                </a:ext>
              </a:extLst>
            </xdr14:cNvPr>
            <xdr14:cNvContentPartPr/>
          </xdr14:nvContentPartPr>
          <xdr14:nvPr macro=""/>
          <xdr14:xfrm>
            <a:off x="11741040" y="5994360"/>
            <a:ext cx="692640" cy="9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ABC95D90-8B6C-2A84-E336-1AF72457F337}"/>
                </a:ext>
                <a:ext uri="{147F2762-F138-4A5C-976F-8EAC2B608ADB}">
                  <a16:predDERef xmlns:a16="http://schemas.microsoft.com/office/drawing/2014/main" pred="{29630153-0884-6879-3F70-E9DEB9035AD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687040" y="5886360"/>
              <a:ext cx="800280" cy="22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63380</xdr:colOff>
      <xdr:row>31</xdr:row>
      <xdr:rowOff>120360</xdr:rowOff>
    </xdr:from>
    <xdr:to>
      <xdr:col>11</xdr:col>
      <xdr:colOff>254300</xdr:colOff>
      <xdr:row>31</xdr:row>
      <xdr:rowOff>139800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FB18328C-6F7D-F58F-85B9-4DA9B801ED42}"/>
                </a:ext>
                <a:ext uri="{147F2762-F138-4A5C-976F-8EAC2B608ADB}">
                  <a16:predDERef xmlns:a16="http://schemas.microsoft.com/office/drawing/2014/main" xmlns="" pred="{ABC95D90-8B6C-2A84-E336-1AF72457F337}"/>
                </a:ext>
              </a:extLst>
            </xdr14:cNvPr>
            <xdr14:cNvContentPartPr/>
          </xdr14:nvContentPartPr>
          <xdr14:nvPr macro=""/>
          <xdr14:xfrm>
            <a:off x="11810880" y="6597360"/>
            <a:ext cx="952920" cy="1944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FB18328C-6F7D-F58F-85B9-4DA9B801ED42}"/>
                </a:ext>
                <a:ext uri="{147F2762-F138-4A5C-976F-8EAC2B608ADB}">
                  <a16:predDERef xmlns:a16="http://schemas.microsoft.com/office/drawing/2014/main" pred="{ABC95D90-8B6C-2A84-E336-1AF72457F33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756880" y="6489360"/>
              <a:ext cx="106056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228380</xdr:colOff>
      <xdr:row>24</xdr:row>
      <xdr:rowOff>37980</xdr:rowOff>
    </xdr:from>
    <xdr:to>
      <xdr:col>12</xdr:col>
      <xdr:colOff>228740</xdr:colOff>
      <xdr:row>24</xdr:row>
      <xdr:rowOff>38340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0" name="Ink 9">
              <a:extLst>
                <a:ext uri="{FF2B5EF4-FFF2-40B4-BE49-F238E27FC236}">
                  <a16:creationId xmlns:a16="http://schemas.microsoft.com/office/drawing/2014/main" xmlns="" id="{75F49D8C-2B4A-278F-582E-7C5AA95E0A49}"/>
                </a:ext>
                <a:ext uri="{147F2762-F138-4A5C-976F-8EAC2B608ADB}">
                  <a16:predDERef xmlns:a16="http://schemas.microsoft.com/office/drawing/2014/main" xmlns="" pred="{FB18328C-6F7D-F58F-85B9-4DA9B801ED42}"/>
                </a:ext>
              </a:extLst>
            </xdr14:cNvPr>
            <xdr14:cNvContentPartPr/>
          </xdr14:nvContentPartPr>
          <xdr14:nvPr macro=""/>
          <xdr14:xfrm>
            <a:off x="13195080" y="518148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75F49D8C-2B4A-278F-582E-7C5AA95E0A49}"/>
                </a:ext>
                <a:ext uri="{147F2762-F138-4A5C-976F-8EAC2B608ADB}">
                  <a16:predDERef xmlns:a16="http://schemas.microsoft.com/office/drawing/2014/main" pred="{FB18328C-6F7D-F58F-85B9-4DA9B801ED4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3141440" y="507348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590300</xdr:colOff>
      <xdr:row>24</xdr:row>
      <xdr:rowOff>88740</xdr:rowOff>
    </xdr:from>
    <xdr:to>
      <xdr:col>14</xdr:col>
      <xdr:colOff>489140</xdr:colOff>
      <xdr:row>24</xdr:row>
      <xdr:rowOff>165420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1" name="Ink 10">
              <a:extLst>
                <a:ext uri="{FF2B5EF4-FFF2-40B4-BE49-F238E27FC236}">
                  <a16:creationId xmlns:a16="http://schemas.microsoft.com/office/drawing/2014/main" xmlns="" id="{24863EBC-087A-A5C7-A33D-BE24F93D6B0B}"/>
                </a:ext>
                <a:ext uri="{147F2762-F138-4A5C-976F-8EAC2B608ADB}">
                  <a16:predDERef xmlns:a16="http://schemas.microsoft.com/office/drawing/2014/main" xmlns="" pred="{75F49D8C-2B4A-278F-582E-7C5AA95E0A49}"/>
                </a:ext>
              </a:extLst>
            </xdr14:cNvPr>
            <xdr14:cNvContentPartPr/>
          </xdr14:nvContentPartPr>
          <xdr14:nvPr macro=""/>
          <xdr14:xfrm>
            <a:off x="12947400" y="5232240"/>
            <a:ext cx="1727640" cy="7668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24863EBC-087A-A5C7-A33D-BE24F93D6B0B}"/>
                </a:ext>
                <a:ext uri="{147F2762-F138-4A5C-976F-8EAC2B608ADB}">
                  <a16:predDERef xmlns:a16="http://schemas.microsoft.com/office/drawing/2014/main" pred="{75F49D8C-2B4A-278F-582E-7C5AA95E0A4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2893760" y="5124240"/>
              <a:ext cx="183528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558620</xdr:colOff>
      <xdr:row>25</xdr:row>
      <xdr:rowOff>132960</xdr:rowOff>
    </xdr:from>
    <xdr:to>
      <xdr:col>15</xdr:col>
      <xdr:colOff>108860</xdr:colOff>
      <xdr:row>26</xdr:row>
      <xdr:rowOff>6540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xmlns="" id="{C93C2CC9-5035-852C-26C5-56AC6E5E5EF3}"/>
                </a:ext>
                <a:ext uri="{147F2762-F138-4A5C-976F-8EAC2B608ADB}">
                  <a16:predDERef xmlns:a16="http://schemas.microsoft.com/office/drawing/2014/main" xmlns="" pred="{24863EBC-087A-A5C7-A33D-BE24F93D6B0B}"/>
                </a:ext>
              </a:extLst>
            </xdr14:cNvPr>
            <xdr14:cNvContentPartPr/>
          </xdr14:nvContentPartPr>
          <xdr14:nvPr macro=""/>
          <xdr14:xfrm>
            <a:off x="12915720" y="5466960"/>
            <a:ext cx="1988640" cy="6408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C93C2CC9-5035-852C-26C5-56AC6E5E5EF3}"/>
                </a:ext>
                <a:ext uri="{147F2762-F138-4A5C-976F-8EAC2B608ADB}">
                  <a16:predDERef xmlns:a16="http://schemas.microsoft.com/office/drawing/2014/main" pred="{24863EBC-087A-A5C7-A33D-BE24F93D6B0B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2862080" y="5358960"/>
              <a:ext cx="2096280" cy="27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558500</xdr:colOff>
      <xdr:row>30</xdr:row>
      <xdr:rowOff>25380</xdr:rowOff>
    </xdr:from>
    <xdr:to>
      <xdr:col>12</xdr:col>
      <xdr:colOff>537140</xdr:colOff>
      <xdr:row>30</xdr:row>
      <xdr:rowOff>99180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xmlns="" id="{E3C030BD-6FEB-AC0C-7595-E804DA1004EB}"/>
                </a:ext>
                <a:ext uri="{147F2762-F138-4A5C-976F-8EAC2B608ADB}">
                  <a16:predDERef xmlns:a16="http://schemas.microsoft.com/office/drawing/2014/main" xmlns="" pred="{C93C2CC9-5035-852C-26C5-56AC6E5E5EF3}"/>
                </a:ext>
              </a:extLst>
            </xdr14:cNvPr>
            <xdr14:cNvContentPartPr/>
          </xdr14:nvContentPartPr>
          <xdr14:nvPr macro=""/>
          <xdr14:xfrm>
            <a:off x="11696400" y="6311880"/>
            <a:ext cx="1959840" cy="7380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E3C030BD-6FEB-AC0C-7595-E804DA1004EB}"/>
                </a:ext>
                <a:ext uri="{147F2762-F138-4A5C-976F-8EAC2B608ADB}">
                  <a16:predDERef xmlns:a16="http://schemas.microsoft.com/office/drawing/2014/main" pred="{C93C2CC9-5035-852C-26C5-56AC6E5E5EF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1642760" y="6203880"/>
              <a:ext cx="2067480" cy="28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539420</xdr:colOff>
      <xdr:row>49</xdr:row>
      <xdr:rowOff>57000</xdr:rowOff>
    </xdr:from>
    <xdr:to>
      <xdr:col>11</xdr:col>
      <xdr:colOff>89060</xdr:colOff>
      <xdr:row>49</xdr:row>
      <xdr:rowOff>133680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5D69278C-DF51-6A46-739E-8ADFB638C9D9}"/>
                </a:ext>
                <a:ext uri="{147F2762-F138-4A5C-976F-8EAC2B608ADB}">
                  <a16:predDERef xmlns:a16="http://schemas.microsoft.com/office/drawing/2014/main" xmlns="" pred="{E3C030BD-6FEB-AC0C-7595-E804DA1004EB}"/>
                </a:ext>
              </a:extLst>
            </xdr14:cNvPr>
            <xdr14:cNvContentPartPr/>
          </xdr14:nvContentPartPr>
          <xdr14:nvPr macro=""/>
          <xdr14:xfrm>
            <a:off x="11677320" y="9963000"/>
            <a:ext cx="921240" cy="7668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5D69278C-DF51-6A46-739E-8ADFB638C9D9}"/>
                </a:ext>
                <a:ext uri="{147F2762-F138-4A5C-976F-8EAC2B608ADB}">
                  <a16:predDERef xmlns:a16="http://schemas.microsoft.com/office/drawing/2014/main" pred="{E3C030BD-6FEB-AC0C-7595-E804DA1004E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1623680" y="9855000"/>
              <a:ext cx="102888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564980</xdr:colOff>
      <xdr:row>44</xdr:row>
      <xdr:rowOff>95100</xdr:rowOff>
    </xdr:from>
    <xdr:to>
      <xdr:col>12</xdr:col>
      <xdr:colOff>584300</xdr:colOff>
      <xdr:row>44</xdr:row>
      <xdr:rowOff>133620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A32A4DBA-7F6A-C506-EC47-1B9DE42A131B}"/>
                </a:ext>
                <a:ext uri="{147F2762-F138-4A5C-976F-8EAC2B608ADB}">
                  <a16:predDERef xmlns:a16="http://schemas.microsoft.com/office/drawing/2014/main" xmlns="" pred="{5D69278C-DF51-6A46-739E-8ADFB638C9D9}"/>
                </a:ext>
              </a:extLst>
            </xdr14:cNvPr>
            <xdr14:cNvContentPartPr/>
          </xdr14:nvContentPartPr>
          <xdr14:nvPr macro=""/>
          <xdr14:xfrm>
            <a:off x="11702880" y="9048600"/>
            <a:ext cx="2000520" cy="3852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A32A4DBA-7F6A-C506-EC47-1B9DE42A131B}"/>
                </a:ext>
                <a:ext uri="{147F2762-F138-4A5C-976F-8EAC2B608ADB}">
                  <a16:predDERef xmlns:a16="http://schemas.microsoft.com/office/drawing/2014/main" pred="{5D69278C-DF51-6A46-739E-8ADFB638C9D9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1648880" y="8940600"/>
              <a:ext cx="210816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437900</xdr:colOff>
      <xdr:row>52</xdr:row>
      <xdr:rowOff>50700</xdr:rowOff>
    </xdr:from>
    <xdr:to>
      <xdr:col>11</xdr:col>
      <xdr:colOff>216140</xdr:colOff>
      <xdr:row>52</xdr:row>
      <xdr:rowOff>89220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xmlns="" id="{AED8F6F4-16DA-14F1-8080-C4550773D92E}"/>
                </a:ext>
                <a:ext uri="{147F2762-F138-4A5C-976F-8EAC2B608ADB}">
                  <a16:predDERef xmlns:a16="http://schemas.microsoft.com/office/drawing/2014/main" xmlns="" pred="{A32A4DBA-7F6A-C506-EC47-1B9DE42A131B}"/>
                </a:ext>
              </a:extLst>
            </xdr14:cNvPr>
            <xdr14:cNvContentPartPr/>
          </xdr14:nvContentPartPr>
          <xdr14:nvPr macro=""/>
          <xdr14:xfrm>
            <a:off x="11575800" y="10528200"/>
            <a:ext cx="1149840" cy="3852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AED8F6F4-16DA-14F1-8080-C4550773D92E}"/>
                </a:ext>
                <a:ext uri="{147F2762-F138-4A5C-976F-8EAC2B608ADB}">
                  <a16:predDERef xmlns:a16="http://schemas.microsoft.com/office/drawing/2014/main" pred="{A32A4DBA-7F6A-C506-EC47-1B9DE42A131B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522160" y="10420200"/>
              <a:ext cx="1257480" cy="254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101420</xdr:colOff>
      <xdr:row>40</xdr:row>
      <xdr:rowOff>67440</xdr:rowOff>
    </xdr:from>
    <xdr:to>
      <xdr:col>3</xdr:col>
      <xdr:colOff>29660</xdr:colOff>
      <xdr:row>40</xdr:row>
      <xdr:rowOff>137280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4AE79395-D25F-A38B-B2F3-C82B945E1C7C}"/>
                </a:ext>
              </a:extLst>
            </xdr14:cNvPr>
            <xdr14:cNvContentPartPr/>
          </xdr14:nvContentPartPr>
          <xdr14:nvPr macro=""/>
          <xdr14:xfrm>
            <a:off x="1485720" y="7687440"/>
            <a:ext cx="537840" cy="69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32080" y="7579800"/>
              <a:ext cx="645480" cy="28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143900</xdr:colOff>
      <xdr:row>41</xdr:row>
      <xdr:rowOff>54780</xdr:rowOff>
    </xdr:from>
    <xdr:to>
      <xdr:col>3</xdr:col>
      <xdr:colOff>22100</xdr:colOff>
      <xdr:row>41</xdr:row>
      <xdr:rowOff>114540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Ink 3">
              <a:extLst>
                <a:ext uri="{FF2B5EF4-FFF2-40B4-BE49-F238E27FC236}">
                  <a16:creationId xmlns:a16="http://schemas.microsoft.com/office/drawing/2014/main" xmlns="" id="{4199E659-A378-B305-C4F2-8EE5880D2578}"/>
                </a:ext>
                <a:ext uri="{147F2762-F138-4A5C-976F-8EAC2B608ADB}">
                  <a16:predDERef xmlns:a16="http://schemas.microsoft.com/office/drawing/2014/main" xmlns="" pred="{4AE79395-D25F-A38B-B2F3-C82B945E1C7C}"/>
                </a:ext>
              </a:extLst>
            </xdr14:cNvPr>
            <xdr14:cNvContentPartPr/>
          </xdr14:nvContentPartPr>
          <xdr14:nvPr macro=""/>
          <xdr14:xfrm>
            <a:off x="1528200" y="7865280"/>
            <a:ext cx="487800" cy="597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74200" y="7757640"/>
              <a:ext cx="59544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105740</xdr:colOff>
      <xdr:row>42</xdr:row>
      <xdr:rowOff>92880</xdr:rowOff>
    </xdr:from>
    <xdr:to>
      <xdr:col>2</xdr:col>
      <xdr:colOff>551060</xdr:colOff>
      <xdr:row>42</xdr:row>
      <xdr:rowOff>110160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xmlns="" id="{F9C4D7FC-5A56-B1B1-32EF-DCC0088EEF2B}"/>
                </a:ext>
                <a:ext uri="{147F2762-F138-4A5C-976F-8EAC2B608ADB}">
                  <a16:predDERef xmlns:a16="http://schemas.microsoft.com/office/drawing/2014/main" xmlns="" pred="{4199E659-A378-B305-C4F2-8EE5880D2578}"/>
                </a:ext>
              </a:extLst>
            </xdr14:cNvPr>
            <xdr14:cNvContentPartPr/>
          </xdr14:nvContentPartPr>
          <xdr14:nvPr macro=""/>
          <xdr14:xfrm>
            <a:off x="1490040" y="8093880"/>
            <a:ext cx="445320" cy="1728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36040" y="7986240"/>
              <a:ext cx="55296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33</xdr:row>
      <xdr:rowOff>54900</xdr:rowOff>
    </xdr:from>
    <xdr:to>
      <xdr:col>2</xdr:col>
      <xdr:colOff>529460</xdr:colOff>
      <xdr:row>33</xdr:row>
      <xdr:rowOff>114660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A8FB266F-161E-58DD-7E62-5B59597BAF59}"/>
                </a:ext>
                <a:ext uri="{147F2762-F138-4A5C-976F-8EAC2B608ADB}">
                  <a16:predDERef xmlns:a16="http://schemas.microsoft.com/office/drawing/2014/main" xmlns="" pred="{F9C4D7FC-5A56-B1B1-32EF-DCC0088EEF2B}"/>
                </a:ext>
              </a:extLst>
            </xdr14:cNvPr>
            <xdr14:cNvContentPartPr/>
          </xdr14:nvContentPartPr>
          <xdr14:nvPr macro=""/>
          <xdr14:xfrm>
            <a:off x="1545120" y="6341400"/>
            <a:ext cx="368640" cy="597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91120" y="6233400"/>
              <a:ext cx="47628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232820</xdr:colOff>
      <xdr:row>32</xdr:row>
      <xdr:rowOff>6000</xdr:rowOff>
    </xdr:from>
    <xdr:to>
      <xdr:col>3</xdr:col>
      <xdr:colOff>123260</xdr:colOff>
      <xdr:row>32</xdr:row>
      <xdr:rowOff>101760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D6A3BBFB-0FF9-AF3A-13BD-0EC2C0EECC27}"/>
                </a:ext>
                <a:ext uri="{147F2762-F138-4A5C-976F-8EAC2B608ADB}">
                  <a16:predDERef xmlns:a16="http://schemas.microsoft.com/office/drawing/2014/main" xmlns="" pred="{A8FB266F-161E-58DD-7E62-5B59597BAF59}"/>
                </a:ext>
              </a:extLst>
            </xdr14:cNvPr>
            <xdr14:cNvContentPartPr/>
          </xdr14:nvContentPartPr>
          <xdr14:nvPr macro=""/>
          <xdr14:xfrm>
            <a:off x="1617120" y="6102000"/>
            <a:ext cx="500040" cy="957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563120" y="5994000"/>
              <a:ext cx="6076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156500</xdr:colOff>
      <xdr:row>31</xdr:row>
      <xdr:rowOff>37740</xdr:rowOff>
    </xdr:from>
    <xdr:to>
      <xdr:col>3</xdr:col>
      <xdr:colOff>156740</xdr:colOff>
      <xdr:row>31</xdr:row>
      <xdr:rowOff>59340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5F774F92-C604-0470-0213-DDEEE4BAA782}"/>
                </a:ext>
                <a:ext uri="{147F2762-F138-4A5C-976F-8EAC2B608ADB}">
                  <a16:predDERef xmlns:a16="http://schemas.microsoft.com/office/drawing/2014/main" xmlns="" pred="{D6A3BBFB-0FF9-AF3A-13BD-0EC2C0EECC27}"/>
                </a:ext>
              </a:extLst>
            </xdr14:cNvPr>
            <xdr14:cNvContentPartPr/>
          </xdr14:nvContentPartPr>
          <xdr14:nvPr macro=""/>
          <xdr14:xfrm>
            <a:off x="1540800" y="5943240"/>
            <a:ext cx="609840" cy="21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486800" y="5835600"/>
              <a:ext cx="71748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114020</xdr:colOff>
      <xdr:row>32</xdr:row>
      <xdr:rowOff>29400</xdr:rowOff>
    </xdr:from>
    <xdr:to>
      <xdr:col>2</xdr:col>
      <xdr:colOff>533420</xdr:colOff>
      <xdr:row>32</xdr:row>
      <xdr:rowOff>67920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84009051-5CC2-F97B-E8D7-372CFE9B05D9}"/>
                </a:ext>
                <a:ext uri="{147F2762-F138-4A5C-976F-8EAC2B608ADB}">
                  <a16:predDERef xmlns:a16="http://schemas.microsoft.com/office/drawing/2014/main" xmlns="" pred="{5F774F92-C604-0470-0213-DDEEE4BAA782}"/>
                </a:ext>
              </a:extLst>
            </xdr14:cNvPr>
            <xdr14:cNvContentPartPr/>
          </xdr14:nvContentPartPr>
          <xdr14:nvPr macro=""/>
          <xdr14:xfrm>
            <a:off x="1498320" y="6125400"/>
            <a:ext cx="419400" cy="3852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444680" y="6017760"/>
              <a:ext cx="52704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24</xdr:row>
      <xdr:rowOff>80280</xdr:rowOff>
    </xdr:from>
    <xdr:to>
      <xdr:col>3</xdr:col>
      <xdr:colOff>275540</xdr:colOff>
      <xdr:row>24</xdr:row>
      <xdr:rowOff>152640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Ink 9">
              <a:extLst>
                <a:ext uri="{FF2B5EF4-FFF2-40B4-BE49-F238E27FC236}">
                  <a16:creationId xmlns:a16="http://schemas.microsoft.com/office/drawing/2014/main" xmlns="" id="{39AC3523-2CB1-9088-4A30-AC4C05787830}"/>
                </a:ext>
                <a:ext uri="{147F2762-F138-4A5C-976F-8EAC2B608ADB}">
                  <a16:predDERef xmlns:a16="http://schemas.microsoft.com/office/drawing/2014/main" xmlns="" pred="{84009051-5CC2-F97B-E8D7-372CFE9B05D9}"/>
                </a:ext>
              </a:extLst>
            </xdr14:cNvPr>
            <xdr14:cNvContentPartPr/>
          </xdr14:nvContentPartPr>
          <xdr14:nvPr macro=""/>
          <xdr14:xfrm>
            <a:off x="1545120" y="4652280"/>
            <a:ext cx="724320" cy="72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491120" y="4544280"/>
              <a:ext cx="83196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67580</xdr:colOff>
      <xdr:row>23</xdr:row>
      <xdr:rowOff>25260</xdr:rowOff>
    </xdr:from>
    <xdr:to>
      <xdr:col>3</xdr:col>
      <xdr:colOff>161060</xdr:colOff>
      <xdr:row>23</xdr:row>
      <xdr:rowOff>55140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xmlns="" id="{E5DA8AC8-912D-0719-228A-A99752B8B165}"/>
                </a:ext>
                <a:ext uri="{147F2762-F138-4A5C-976F-8EAC2B608ADB}">
                  <a16:predDERef xmlns:a16="http://schemas.microsoft.com/office/drawing/2014/main" xmlns="" pred="{39AC3523-2CB1-9088-4A30-AC4C05787830}"/>
                </a:ext>
              </a:extLst>
            </xdr14:cNvPr>
            <xdr14:cNvContentPartPr/>
          </xdr14:nvContentPartPr>
          <xdr14:nvPr macro=""/>
          <xdr14:xfrm>
            <a:off x="1451880" y="4406760"/>
            <a:ext cx="703080" cy="2988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397880" y="4298760"/>
              <a:ext cx="810720" cy="24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71900</xdr:colOff>
      <xdr:row>22</xdr:row>
      <xdr:rowOff>59160</xdr:rowOff>
    </xdr:from>
    <xdr:to>
      <xdr:col>3</xdr:col>
      <xdr:colOff>34340</xdr:colOff>
      <xdr:row>22</xdr:row>
      <xdr:rowOff>76440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xmlns="" id="{D6EF0903-F424-568F-B165-705C1A03003B}"/>
                </a:ext>
                <a:ext uri="{147F2762-F138-4A5C-976F-8EAC2B608ADB}">
                  <a16:predDERef xmlns:a16="http://schemas.microsoft.com/office/drawing/2014/main" xmlns="" pred="{E5DA8AC8-912D-0719-228A-A99752B8B165}"/>
                </a:ext>
              </a:extLst>
            </xdr14:cNvPr>
            <xdr14:cNvContentPartPr/>
          </xdr14:nvContentPartPr>
          <xdr14:nvPr macro=""/>
          <xdr14:xfrm>
            <a:off x="1456200" y="4250160"/>
            <a:ext cx="572040" cy="172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402200" y="4142160"/>
              <a:ext cx="67968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130940</xdr:colOff>
      <xdr:row>15</xdr:row>
      <xdr:rowOff>29340</xdr:rowOff>
    </xdr:from>
    <xdr:to>
      <xdr:col>3</xdr:col>
      <xdr:colOff>63500</xdr:colOff>
      <xdr:row>15</xdr:row>
      <xdr:rowOff>101700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B27F3AF6-FF8D-09F5-8AF6-754F09DC89FB}"/>
                </a:ext>
                <a:ext uri="{147F2762-F138-4A5C-976F-8EAC2B608ADB}">
                  <a16:predDERef xmlns:a16="http://schemas.microsoft.com/office/drawing/2014/main" xmlns="" pred="{D6EF0903-F424-568F-B165-705C1A03003B}"/>
                </a:ext>
              </a:extLst>
            </xdr14:cNvPr>
            <xdr14:cNvContentPartPr/>
          </xdr14:nvContentPartPr>
          <xdr14:nvPr macro=""/>
          <xdr14:xfrm>
            <a:off x="1515240" y="2886840"/>
            <a:ext cx="542160" cy="72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461600" y="2779200"/>
              <a:ext cx="64980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84500</xdr:colOff>
      <xdr:row>14</xdr:row>
      <xdr:rowOff>25080</xdr:rowOff>
    </xdr:from>
    <xdr:to>
      <xdr:col>3</xdr:col>
      <xdr:colOff>63860</xdr:colOff>
      <xdr:row>14</xdr:row>
      <xdr:rowOff>46680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F829AFA0-1424-F24F-CA84-9A80AE275895}"/>
                </a:ext>
                <a:ext uri="{147F2762-F138-4A5C-976F-8EAC2B608ADB}">
                  <a16:predDERef xmlns:a16="http://schemas.microsoft.com/office/drawing/2014/main" xmlns="" pred="{B27F3AF6-FF8D-09F5-8AF6-754F09DC89FB}"/>
                </a:ext>
              </a:extLst>
            </xdr14:cNvPr>
            <xdr14:cNvContentPartPr/>
          </xdr14:nvContentPartPr>
          <xdr14:nvPr macro=""/>
          <xdr14:xfrm>
            <a:off x="1468800" y="2692080"/>
            <a:ext cx="588960" cy="2160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414800" y="2584440"/>
              <a:ext cx="69660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118340</xdr:colOff>
      <xdr:row>13</xdr:row>
      <xdr:rowOff>80220</xdr:rowOff>
    </xdr:from>
    <xdr:to>
      <xdr:col>3</xdr:col>
      <xdr:colOff>80780</xdr:colOff>
      <xdr:row>13</xdr:row>
      <xdr:rowOff>106140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xmlns="" id="{F94FE53A-DC17-120D-CD8B-A88E32C5AC8C}"/>
                </a:ext>
                <a:ext uri="{147F2762-F138-4A5C-976F-8EAC2B608ADB}">
                  <a16:predDERef xmlns:a16="http://schemas.microsoft.com/office/drawing/2014/main" xmlns="" pred="{F829AFA0-1424-F24F-CA84-9A80AE275895}"/>
                </a:ext>
              </a:extLst>
            </xdr14:cNvPr>
            <xdr14:cNvContentPartPr/>
          </xdr14:nvContentPartPr>
          <xdr14:nvPr macro=""/>
          <xdr14:xfrm>
            <a:off x="1502640" y="2556720"/>
            <a:ext cx="572040" cy="2592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449000" y="2449080"/>
              <a:ext cx="6796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126980</xdr:colOff>
      <xdr:row>8</xdr:row>
      <xdr:rowOff>71880</xdr:rowOff>
    </xdr:from>
    <xdr:to>
      <xdr:col>3</xdr:col>
      <xdr:colOff>68180</xdr:colOff>
      <xdr:row>8</xdr:row>
      <xdr:rowOff>114720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xmlns="" id="{5633D77C-3B7F-C69F-E0EB-B8B4AF52D6C4}"/>
                </a:ext>
                <a:ext uri="{147F2762-F138-4A5C-976F-8EAC2B608ADB}">
                  <a16:predDERef xmlns:a16="http://schemas.microsoft.com/office/drawing/2014/main" xmlns="" pred="{F94FE53A-DC17-120D-CD8B-A88E32C5AC8C}"/>
                </a:ext>
              </a:extLst>
            </xdr14:cNvPr>
            <xdr14:cNvContentPartPr/>
          </xdr14:nvContentPartPr>
          <xdr14:nvPr macro=""/>
          <xdr14:xfrm>
            <a:off x="1511280" y="1595880"/>
            <a:ext cx="550800" cy="4284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457280" y="1487880"/>
              <a:ext cx="658440" cy="25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38060</xdr:colOff>
      <xdr:row>6</xdr:row>
      <xdr:rowOff>164880</xdr:rowOff>
    </xdr:from>
    <xdr:to>
      <xdr:col>3</xdr:col>
      <xdr:colOff>53780</xdr:colOff>
      <xdr:row>7</xdr:row>
      <xdr:rowOff>71940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xmlns="" id="{91CE85B9-6F79-64EC-0191-18783F2B4FE4}"/>
                </a:ext>
                <a:ext uri="{147F2762-F138-4A5C-976F-8EAC2B608ADB}">
                  <a16:predDERef xmlns:a16="http://schemas.microsoft.com/office/drawing/2014/main" xmlns="" pred="{5633D77C-3B7F-C69F-E0EB-B8B4AF52D6C4}"/>
                </a:ext>
              </a:extLst>
            </xdr14:cNvPr>
            <xdr14:cNvContentPartPr/>
          </xdr14:nvContentPartPr>
          <xdr14:nvPr macro=""/>
          <xdr14:xfrm>
            <a:off x="1422360" y="1307880"/>
            <a:ext cx="625320" cy="975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368360" y="1200240"/>
              <a:ext cx="732960" cy="313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3.72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1,'68'14,"1"1,-9-5,-3-2,37-3,-41-4,0-2,6 2,2 0,9 2,1 0,0 1,1 0,4 2,1 0,-4 1,1 0,1-3,1-1,-2 1,1 0,-3 0,-1 0,-2-2,-1 0,-9-1,-2 0,-5-1,-2 0,32 0,-19 0,-12 0,-16 8,-16 2,-11 23,-18 4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6:52.14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0,'75'10,"2"0,-8-4,1-1,2-2,2-2,1 0,1-2,5 1,1 0,5 0,1 0,-3 0,0 0,-2 0,-2 0,1 0,0 0,-3 0,0 0,-1 0,1 0,2 0,2 0,-3 0,0 0,1 0,2 0,-3 1,0 0,5 2,-1 0,-2-1,-2 0,1 4,0 0,4-4,2 0,-3 1,0 0,4-2,1 0,-5-1,1 0,-3 0,-1 0,-3 0,2 0,-2 0,0 0,-2 0,0 0,-2 0,-1 0,0-1,0 2,-4 1,-1 1,-3 0,-1 0,0 4,-2 0,-6-1,-1 0,42 8,-10-3,-27 5,14 2,7 19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8:37.35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1 212,'84'-3,"0"0,2-1,-9 2,-1 1,1-2,-3 0,1-1,0 0,3-2,2 0,-2 0,-1 0,0 0,-1-2,2-1,-1-1,-1 0,-3 1,0 1,-2 0,26-4,-4 0,-8 0,-5 0,-17 7,-5-1,32-10,-8 6,-36 2,4 8,16 0,7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40:18.6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88,'53'5,"1"-1,6 1,1-2,-4-2,2-2,8 1,2 0,6 0,1 0,5 0,1 0,2 0,2 0,2 0,2 0,0 0,0 0,0 0,-2 0,-3 0,0 0,1 0,0 0,-1 0,-1 0,1 0,1 0,-1 1,-1-2,2-2,0-2,-1 0,0-1,-2-2,0 0,2-1,-1 1,-5 3,0 1,2 0,0 2,-5 0,0 2,0 0,-1 0,-4 0,-2 0,-9 0,-1 0,-4 0,0 0,40 0,-25 0,-18 0,-9 0,-16 0,6 0,22 0,14 0,14 0,-6 0,6 0,-2 0,-3-8,-28 7,1 0,36-7,12 8,-19 0,-4 0,-20 0,4 0,-18-8,-6-2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41:31.55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1 106,'92'-10,"1"1,-25 2,1 2,1 1,-4 3,1 1,1 1,10-1,1 0,1 0,8 0,1 0,1 0,-2-1,1 1,-1-1,2-1,-1 0,-1 0,-7 0,-3-1,0 0,-4 0,0-1,-3-1,-3 0,-2 0,-1 0,24-2,-4 2,-4 1,-2 0,-11 1,-4 0,-7 2,-5 0,40 1,-22 0,-10 0,-1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1.7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1 177,'53'13,"16"-9,6-16,20-8,-41 6,2 0,2 0,2 1,-2 1,1 0,1 1,0 0,-2 1,-2 0,-4 2,-1 1,43-1,-5-3,-12 10,0-4,-17 5,-9 0,-26 0,3 5,-10 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2.81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0 165,'80'-32,"2"12,4 8,12 4,-1-5,-46 8,0-1,46-9,1 7,-10-2,-5-2,-6 6,9 0,-11 6,-5 0,-14 0,-19-5,-7-1,-18 10,-14 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3.60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36,'66'-7,"13"2,4 5,16-5,-46 1,0 0,-1 1,0 1,0 0,-2 0,38 1,-2 1,-10 0,10 0,-13 5,3 1,-17 1,-23-2,-19 6,-18 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3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0,'39'33,"-1"0,42 19,-6-52,10 0,-2 0,3 0,-2 0,-12 0,20 0,-27 0,10 5,-37 2,27 10,-7 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0 266,'95'-27,"-40"13,0 1,0 7,0 0,7-4,1-2,6-3,0-1,-3-1,0 1,-3 0,-1 1,-2 0,-1 2,-7 3,-2 1,41-8,-10 5,-25 5,6 23,-20 10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5.6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25,'53'-4,"-1"1,-1 1,0 0,3 1,2 1,4 0,1 0,3 0,1 0,0 0,0 0,-4-2,-1 0,-4 0,-2 0,38-2,-39 4,1 0,32 0,13 0,-11 5,-16-3,-3 3,-26 0,1-4,-14 20,6-1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4.67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1,'82'3,"1"0,-1 0,-5 0,-1 0,-6-1,9-1,-5-2,-1 1,-1 0,3 0,-3 0,-9 0,-2 0,-7 0,-2 0,30 0,-21 0,-24 0,-4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7.53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1 106,'79'-6,"-4"2,6 1,9-1,-39 2,1-2,5-2,0 0,-1 0,0-1,2-1,-2 0,38-5,-4-2,-23 7,-4 3,-27 5,-7 10,-12 3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41.1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83,'61'-23,"0"0,-4 1,-7 7,-15 15,17 0,14 0,6 6,14 0,-8 11,15 1,-9 1,8-2,2-5,2-1,-44-7,0-1,38 7,-2-8,-12 3,-11-5,-1 0,-5 0,0 0,-6 0,-11 0,-8 0,-16 0,-1 0,58 31,15 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1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24,'58'16,"-1"1,37 2,-16-12,4-7,-1 0,13 0,3-2,-46 1,0-2,-1-1,0-3,1-3,0 0,42-3,1 1,-7 4,4 1,-9 1,4 6,-15 0,-21 0,0 0,26 0,12 0,-30 0,-17 0,-18 6,-6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6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0,'62'10,"-1"0,-2-3,0-2,-1-2,1-1,4 0,0 0,0-2,0 1,0 1,0 0,0-1,-1-1,-2 0,-2 0,-5 0,0 0,41 0,-18 0,-26 0,0 0,26 0,1 0,3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4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1,'65'13,"0"0,-9-4,-2-2,46-1,-2-2,-43 0,2 1,2 5,-1 0,0-2,-1 1,-1 4,-2 1,-4-5,0 1,40 13,-12-9,-11-2,-11-5,28-7,-26-11,22-2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98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48,'91'6,"-1"-2,-38-3,2 0,4-1,1 0,4 0,1 0,3 0,-1 0,-3 0,-2 0,1 0,-2 0,38 0,-16 0,-23 0,2 0,-18 0,25 0,4 0,17 0,-10-26,-5-7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3.4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71,'50'-10,"1"1,36-3,-1 8,8 4,-39 0,2 0,4 0,0 0,-1 0,0 0,-1 0,0 0,-5 0,-1 0,45 0,-17 0,-7 0,-10 0,16-5,-22 3,-1-3,8-5,-2-3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0 118,'55'-13,"0"0,3 4,1 2,8 3,2 1,9 2,1-1,1-3,-1-1,1-1,-3-2,-6 2,-2 0,-7 3,-2 0,-8-1,-1 0,4 4,-2 0,28-4,-10 5,-3 12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7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0 271,'54'-3,"-1"0,6-1,1 2,0 2,2 0,3-2,3-2,6-1,1-2,0-1,-1-1,-3-2,-1-1,-3 1,-2 1,-5 2,-2 0,-5 0,-2 2,39 2,-13 0,3 4,-7 0,-6-6,-16-5,-28-2,-21-41,-10-3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6:30.12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0,'98'0,"0"0,-19 0,-5 0,-17 0,-3 0,41 0,-5 0,4 0,0 0,-6 0,8 0,-14 0,7 0,-13 0,0 0,18 0,1 5,-42-3,-1 2,35 10,-29 2,13 0,0 14,11-3,-27-5,17 8,-46-19,38 24,-26-8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6:32.0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0,'65'5,"-2"0,5 0,-2-2,27-3,-40 0,1 0,1 0,1 0,5 0,1 0,-3 0,-2 0,3 1,0 0,-5 2,1 0,-3-2,-1 2,0 3,1 0,2-4,-1 1,-4 3,0 0,3-1,-1 0,42 7,-1-4,-5-8,5 0,1 0,-1 0,-4 0,-10 0,-3 0,-4 0,-2 0,9 0,2 0,-2 5,-4 1,3 2,-2-2,2-4,-2 4,-2-4,8-2,0 0,6 0,-1 0,1 0,-8 0,-4 0,4 0,16 8,-43-4,0 2,7-1,0 1,-4 1,-1-2,34-1,-19 2,-3-4,3-2,2 2,3 4,0-4,7 3,-2-1,2 2,3-4,-3 4,2 2,-2-2,1 6,-6-7,0 7,0-6,-5 0,4-6,4 8,9 2,5 7,-13-7,12-2,-18 0,-20-7,2 0,-5 3,1 0,1-4,1 0,-2 0,-1 0,43 0,-18 0,-5 0,4 0,-4 0,-2 0,-6 0,1 0,-1 0,18 0,-1 0,2 0,-2 0,-18 0,29 0,-29 0,8 0,4 0,0 0,7 0,-14 0,2 0,-10-2,5-4,-8-4,26-8,-1 1,15 7,-9-6,-10 6,-16 1,-9 1,-3 8,-12 0,13 0,-22 0,12 0,-14 0,0 0,14 0,-11 0,13 0,-9 0,1-24,1-5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00.53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0,'73'5,"-1"0,4-2,1 0,6-2,3 0,7-1,2 0,-3 0,0 0,0 0,-2 0,-11 0,-3 0,-4 0,-3 0,-8 0,-2 0,-5 0,-2 0,38 0,-14 0,-19 0,10 0,23 8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56.79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53,'82'-15,"0"1,-9 4,-2 3,-8 3,0 2,1 1,0 2,1-1,2 0,4 0,2 0,-1 0,2 0,0 0,2 0,-1 0,1 0,-3 0,-2 0,-5 0,-1 0,-4 0,-1 0,-2 0,1 0,2 0,-1 0,-3 0,-1 0,-1 0,0 0,43 0,-43 0,-1 0,21 0,8 0,3 17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4:41.27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4:42.28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0,'70'35,"1"-1,-7-10,1-7,2-7,1-6,8-3,1-2,10 1,3 0,9 0,2 0,-3 0,2 0,-30 0,1 0,-1 0,30 0,-2 0,0 0,-2 0,-3 0,-2 0,-5 0,-1 0,-1 0,-2 0,-2 0,-1 0,0 0,-1 0,-1 0,-1 0,0 0,-1 0,-2 0,1 0,-1 0,1 0,0 0,-1 0,-3 0,-1 0,-7 0,-1 0,1 0,0 0,0 0,-1 0,-2 0,-2 0,-1 0,0 0,44 0,-6 0,-4 0,-2 0,-8 0,-3 0,-20 0,9 0,-26 8,-5 25,-20 14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4:43.09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31,'87'-8,"0"0,0 0,-4 2,-21 5,0 2,14-1,5 0,8 0,4 0,6 0,2 0,-29 0,0 0,1 0,3 0,1 0,0 0,3 0,0 0,1 0,1 0,1 0,1 0,2 0,0 0,0 0,0 0,0 1,1 0,3 0,0 1,1 0,4-1,0-1,0 2,-1 1,0 1,0-1,3-1,0-1,-1 1,-3 1,-1 0,-1 1,-5-1,-1 0,-1-1,-3 2,0-1,-2 1,-4-2,-2 1,-1-2,26-1,-2 0,-8 0,-2 0,-11 0,-3 0,-12 0,-2 0,42 0,-16 0,-21 0,-18 0,-28 20,-34 6,-20 18</inkml:trace>
</inkml:ink>
</file>

<file path=xl/tables/table1.xml><?xml version="1.0" encoding="utf-8"?>
<table xmlns="http://schemas.openxmlformats.org/spreadsheetml/2006/main" id="1" name="Table1" displayName="Table1" ref="A4:C8" totalsRowShown="0">
  <autoFilter ref="A4:C8"/>
  <tableColumns count="3">
    <tableColumn id="1" name="Years"/>
    <tableColumn id="2" name="Sales"/>
    <tableColumn id="3" name="Growth " dataDxfId="15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6:C80" totalsRowShown="0">
  <autoFilter ref="A76:C80"/>
  <tableColumns count="3">
    <tableColumn id="1" name="Years"/>
    <tableColumn id="2" name="Sales"/>
    <tableColumn id="3" name="Growth" dataDxfId="6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e13" displayName="Table13" ref="A84:C88" totalsRowShown="0">
  <autoFilter ref="A84:C88"/>
  <tableColumns count="3">
    <tableColumn id="1" name="Years "/>
    <tableColumn id="2" name="Sales"/>
    <tableColumn id="3" name="Growth" dataDxfId="5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e14" displayName="Table14" ref="A92:C96" totalsRowShown="0">
  <autoFilter ref="A92:C96"/>
  <tableColumns count="3">
    <tableColumn id="1" name="Years"/>
    <tableColumn id="2" name="Sales "/>
    <tableColumn id="3" name="Growth" dataDxfId="4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e15" displayName="Table15" ref="A100:C104" totalsRowShown="0">
  <autoFilter ref="A100:C104"/>
  <tableColumns count="3">
    <tableColumn id="1" name="Years"/>
    <tableColumn id="2" name="Sales"/>
    <tableColumn id="3" name="Growth " dataDxfId="3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Table16" displayName="Table16" ref="A5:C9" totalsRowShown="0">
  <autoFilter ref="A5:C9"/>
  <tableColumns count="3">
    <tableColumn id="1" name="Year"/>
    <tableColumn id="2" name="Sales"/>
    <tableColumn id="3" name="Growth" dataDxfId="2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Table1618" displayName="Table1618" ref="A12:C16" totalsRowShown="0">
  <autoFilter ref="A12:C16"/>
  <tableColumns count="3">
    <tableColumn id="1" name="Year"/>
    <tableColumn id="2" name="Sales"/>
    <tableColumn id="3" name="Growth" dataDxfId="1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Table161819" displayName="Table161819" ref="A21:C25" totalsRowShown="0">
  <autoFilter ref="A21:C25"/>
  <tableColumns count="3">
    <tableColumn id="1" name="Year"/>
    <tableColumn id="2" name="Sales"/>
    <tableColumn id="3" name="Growth" dataDxfId="0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61820" displayName="Table161820" ref="A30:C34" totalsRowShown="0">
  <autoFilter ref="A30:C34"/>
  <tableColumns count="3">
    <tableColumn id="1" name="Year"/>
    <tableColumn id="2" name="Sales"/>
    <tableColumn id="3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Table16182021" displayName="Table16182021" ref="A39:C43" totalsRowShown="0">
  <autoFilter ref="A39:C43"/>
  <tableColumns count="3">
    <tableColumn id="1" name="Year"/>
    <tableColumn id="2" name="Sales"/>
    <tableColumn id="3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2:C16" totalsRowShown="0">
  <autoFilter ref="A12:C16"/>
  <tableColumns count="3">
    <tableColumn id="1" name="Years"/>
    <tableColumn id="2" name="Sales"/>
    <tableColumn id="3" name="Growth" dataDxfId="14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0:C24" totalsRowShown="0">
  <autoFilter ref="A20:C24"/>
  <tableColumns count="3">
    <tableColumn id="1" name="Years"/>
    <tableColumn id="2" name="Sales "/>
    <tableColumn id="3" name="Growth " dataDxfId="13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28:C32" totalsRowShown="0">
  <autoFilter ref="A28:C32"/>
  <tableColumns count="3">
    <tableColumn id="1" name="Years"/>
    <tableColumn id="2" name="Sales"/>
    <tableColumn id="3" name="Growth " dataDxfId="12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36:C40" totalsRowShown="0">
  <autoFilter ref="A36:C40"/>
  <tableColumns count="3">
    <tableColumn id="1" name="Years"/>
    <tableColumn id="2" name="Sales"/>
    <tableColumn id="3" name="Growth" dataDxfId="11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44:C48" totalsRowShown="0">
  <autoFilter ref="A44:C48"/>
  <tableColumns count="3">
    <tableColumn id="1" name="Years"/>
    <tableColumn id="2" name="Sales"/>
    <tableColumn id="3" name="Growth" dataDxfId="10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2:C56" totalsRowShown="0">
  <autoFilter ref="A52:C56"/>
  <tableColumns count="3">
    <tableColumn id="1" name="Years"/>
    <tableColumn id="2" name="Sales"/>
    <tableColumn id="3" name="Growth " dataDxfId="9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0:C64" totalsRowShown="0">
  <autoFilter ref="A60:C64"/>
  <tableColumns count="3">
    <tableColumn id="1" name="Years"/>
    <tableColumn id="2" name="Sales"/>
    <tableColumn id="3" name="Growth " dataDxfId="8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8:C72" totalsRowShown="0">
  <autoFilter ref="A68:C72"/>
  <tableColumns count="3">
    <tableColumn id="1" name="Years"/>
    <tableColumn id="2" name="Sales"/>
    <tableColumn id="3" name="Growth " dataDxfId="7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5" sqref="A1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80" zoomScale="81" workbookViewId="0">
      <selection activeCell="A96" sqref="A9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9" t="s">
        <v>1</v>
      </c>
      <c r="B2" s="29"/>
      <c r="C2" s="29"/>
      <c r="D2" s="29"/>
    </row>
    <row r="3" spans="1:10" x14ac:dyDescent="0.3">
      <c r="B3" s="28" t="s">
        <v>23</v>
      </c>
      <c r="C3" s="28"/>
      <c r="D3" s="28"/>
    </row>
    <row r="4" spans="1:10" x14ac:dyDescent="0.3">
      <c r="B4" s="7">
        <v>2022</v>
      </c>
      <c r="C4" s="7">
        <v>2021</v>
      </c>
      <c r="D4" s="7">
        <v>2020</v>
      </c>
      <c r="E4" s="7">
        <v>2019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3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3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3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3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" thickBot="1" x14ac:dyDescent="0.3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" thickTop="1" x14ac:dyDescent="0.3">
      <c r="A23" t="s">
        <v>19</v>
      </c>
    </row>
    <row r="24" spans="1:5" x14ac:dyDescent="0.3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3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3">
      <c r="A26" t="s">
        <v>22</v>
      </c>
    </row>
    <row r="27" spans="1:5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3">
      <c r="A31" s="29" t="s">
        <v>24</v>
      </c>
      <c r="B31" s="29"/>
      <c r="C31" s="29"/>
      <c r="D31" s="29"/>
    </row>
    <row r="32" spans="1:5" x14ac:dyDescent="0.3">
      <c r="B32" s="28" t="s">
        <v>142</v>
      </c>
      <c r="C32" s="28"/>
      <c r="D32" s="28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" thickTop="1" x14ac:dyDescent="0.3"/>
    <row r="50" spans="1:5" x14ac:dyDescent="0.3">
      <c r="A50" t="s">
        <v>34</v>
      </c>
    </row>
    <row r="51" spans="1:5" x14ac:dyDescent="0.3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3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3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3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3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3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3">
      <c r="A57" t="s">
        <v>51</v>
      </c>
      <c r="B57" s="12"/>
      <c r="C57" s="12"/>
      <c r="D57" s="12"/>
    </row>
    <row r="58" spans="1:5" x14ac:dyDescent="0.3">
      <c r="A58" s="1" t="s">
        <v>37</v>
      </c>
      <c r="B58" s="12"/>
      <c r="C58" s="12"/>
      <c r="D58" s="12"/>
    </row>
    <row r="59" spans="1:5" x14ac:dyDescent="0.3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3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3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3">
      <c r="B63" s="12"/>
      <c r="C63" s="12"/>
      <c r="D63" s="12"/>
    </row>
    <row r="64" spans="1:5" x14ac:dyDescent="0.3">
      <c r="A64" t="s">
        <v>42</v>
      </c>
      <c r="B64" s="12"/>
      <c r="C64" s="12"/>
      <c r="D64" s="12"/>
    </row>
    <row r="65" spans="1:5" x14ac:dyDescent="0.3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3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3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" thickBot="1" x14ac:dyDescent="0.3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" thickTop="1" x14ac:dyDescent="0.3"/>
    <row r="71" spans="1:5" x14ac:dyDescent="0.3">
      <c r="A71" s="29" t="s">
        <v>55</v>
      </c>
      <c r="B71" s="29"/>
      <c r="C71" s="29"/>
      <c r="D71" s="29"/>
    </row>
    <row r="72" spans="1:5" x14ac:dyDescent="0.3">
      <c r="B72" s="28" t="s">
        <v>23</v>
      </c>
      <c r="C72" s="28"/>
      <c r="D72" s="28"/>
    </row>
    <row r="73" spans="1:5" x14ac:dyDescent="0.3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3">
      <c r="A75" s="7" t="s">
        <v>56</v>
      </c>
      <c r="B75" s="15"/>
      <c r="C75" s="15"/>
      <c r="D75" s="15"/>
    </row>
    <row r="76" spans="1:5" x14ac:dyDescent="0.3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3">
      <c r="A77" s="11" t="s">
        <v>18</v>
      </c>
      <c r="B77" s="15"/>
      <c r="C77" s="15"/>
      <c r="D77" s="15"/>
    </row>
    <row r="78" spans="1:5" x14ac:dyDescent="0.3">
      <c r="A78" s="1" t="s">
        <v>58</v>
      </c>
      <c r="B78" s="12"/>
      <c r="C78" s="12"/>
      <c r="D78" s="12"/>
    </row>
    <row r="79" spans="1:5" x14ac:dyDescent="0.3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3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3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3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3">
      <c r="A83" t="s">
        <v>62</v>
      </c>
      <c r="B83" s="12"/>
      <c r="C83" s="12"/>
      <c r="D83" s="12"/>
    </row>
    <row r="84" spans="1:5" x14ac:dyDescent="0.3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3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3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3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3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3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3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3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3">
      <c r="A92" s="7" t="s">
        <v>64</v>
      </c>
      <c r="B92" s="12"/>
      <c r="C92" s="12"/>
      <c r="D92" s="12"/>
    </row>
    <row r="93" spans="1:5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3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3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3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5" x14ac:dyDescent="0.3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3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80" zoomScaleNormal="80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5" width="16.44140625" bestFit="1" customWidth="1"/>
    <col min="6" max="6" width="48.44140625" customWidth="1"/>
    <col min="7" max="7" width="41.109375" customWidth="1"/>
    <col min="11" max="11" width="10.77734375" bestFit="1" customWidth="1"/>
  </cols>
  <sheetData>
    <row r="1" spans="1:13" ht="60" customHeight="1" x14ac:dyDescent="0.5">
      <c r="A1" s="6"/>
      <c r="B1" s="20" t="s">
        <v>0</v>
      </c>
      <c r="C1" s="19"/>
      <c r="D1" s="19"/>
      <c r="E1" s="19"/>
      <c r="F1" s="30" t="s">
        <v>218</v>
      </c>
      <c r="G1" s="25" t="s">
        <v>202</v>
      </c>
      <c r="H1" s="19"/>
      <c r="I1" s="19"/>
      <c r="J1" s="19"/>
      <c r="K1" s="19"/>
      <c r="L1" s="19"/>
      <c r="M1" s="19"/>
    </row>
    <row r="2" spans="1:13" x14ac:dyDescent="0.3">
      <c r="C2" s="28" t="s">
        <v>23</v>
      </c>
      <c r="D2" s="28"/>
      <c r="E2" s="28"/>
      <c r="F2" s="26"/>
    </row>
    <row r="3" spans="1:13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J3" t="s">
        <v>160</v>
      </c>
    </row>
    <row r="4" spans="1:13" x14ac:dyDescent="0.3">
      <c r="A4" s="18">
        <v>1</v>
      </c>
      <c r="B4" s="7" t="s">
        <v>99</v>
      </c>
    </row>
    <row r="5" spans="1:13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  <c r="J5" t="s">
        <v>161</v>
      </c>
    </row>
    <row r="6" spans="1:13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s="24" t="s">
        <v>217</v>
      </c>
      <c r="G6" t="s">
        <v>189</v>
      </c>
    </row>
    <row r="7" spans="1:13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F7" s="24"/>
      <c r="J7" t="s">
        <v>161</v>
      </c>
    </row>
    <row r="8" spans="1:13" x14ac:dyDescent="0.3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s="24"/>
      <c r="G8" t="s">
        <v>190</v>
      </c>
    </row>
    <row r="9" spans="1:13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F9" s="24"/>
      <c r="J9" t="s">
        <v>162</v>
      </c>
    </row>
    <row r="10" spans="1:13" x14ac:dyDescent="0.3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F10" s="24"/>
      <c r="J10" t="s">
        <v>163</v>
      </c>
    </row>
    <row r="11" spans="1:13" x14ac:dyDescent="0.3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F11" s="24"/>
      <c r="J11" t="s">
        <v>164</v>
      </c>
    </row>
    <row r="12" spans="1:13" x14ac:dyDescent="0.3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F12" s="24"/>
      <c r="J12" t="s">
        <v>161</v>
      </c>
    </row>
    <row r="13" spans="1:13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F13" s="23"/>
      <c r="J13" t="s">
        <v>161</v>
      </c>
    </row>
    <row r="14" spans="1:13" x14ac:dyDescent="0.3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s="24"/>
      <c r="J14" t="s">
        <v>161</v>
      </c>
    </row>
    <row r="15" spans="1:13" x14ac:dyDescent="0.3">
      <c r="A15" s="18"/>
    </row>
    <row r="16" spans="1:13" x14ac:dyDescent="0.3">
      <c r="A16" s="18">
        <f>+A4+1</f>
        <v>2</v>
      </c>
      <c r="B16" s="17" t="s">
        <v>110</v>
      </c>
    </row>
    <row r="17" spans="1:13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F17" s="23"/>
      <c r="J17" t="s">
        <v>165</v>
      </c>
    </row>
    <row r="18" spans="1:13" x14ac:dyDescent="0.3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F18" s="23"/>
      <c r="J18" t="s">
        <v>165</v>
      </c>
    </row>
    <row r="19" spans="1:13" x14ac:dyDescent="0.3">
      <c r="A19" s="18"/>
      <c r="B19" s="3" t="s">
        <v>112</v>
      </c>
      <c r="C19" s="24">
        <f>'Financial Statements'!B20+'Financial Statements'!B79</f>
        <v>130207</v>
      </c>
      <c r="D19" s="24">
        <f>'Financial Statements'!C20+'Financial Statements'!C79</f>
        <v>120491</v>
      </c>
      <c r="E19" s="24">
        <f>'Financial Statements'!D20+'Financial Statements'!D79</f>
        <v>78147</v>
      </c>
      <c r="F19" s="24"/>
      <c r="G19" t="s">
        <v>191</v>
      </c>
      <c r="J19" t="s">
        <v>165</v>
      </c>
      <c r="K19" s="27">
        <f>E76+D76+C76</f>
        <v>0.84218436277497055</v>
      </c>
    </row>
    <row r="20" spans="1:13" x14ac:dyDescent="0.3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F20" s="23"/>
      <c r="J20" t="s">
        <v>165</v>
      </c>
    </row>
    <row r="21" spans="1:13" x14ac:dyDescent="0.3">
      <c r="A21" s="18"/>
      <c r="B21" s="3" t="s">
        <v>114</v>
      </c>
      <c r="C21" s="24">
        <f>'Financial Statements'!B20</f>
        <v>119103</v>
      </c>
      <c r="D21" s="24">
        <f>'Financial Statements'!C20</f>
        <v>109207</v>
      </c>
      <c r="E21" s="24">
        <f>'Financial Statements'!D20</f>
        <v>67091</v>
      </c>
      <c r="F21" s="24" t="s">
        <v>209</v>
      </c>
      <c r="G21" t="s">
        <v>192</v>
      </c>
      <c r="J21" t="s">
        <v>165</v>
      </c>
      <c r="K21">
        <f>K19/3</f>
        <v>0.28072812092499017</v>
      </c>
    </row>
    <row r="22" spans="1:13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F22" s="23"/>
      <c r="J22" t="s">
        <v>164</v>
      </c>
    </row>
    <row r="23" spans="1:13" x14ac:dyDescent="0.3">
      <c r="A23" s="18"/>
    </row>
    <row r="24" spans="1:13" x14ac:dyDescent="0.3">
      <c r="A24" s="18">
        <f>+A16+1</f>
        <v>3</v>
      </c>
      <c r="B24" s="7" t="s">
        <v>116</v>
      </c>
    </row>
    <row r="25" spans="1:13" x14ac:dyDescent="0.3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s="24" t="s">
        <v>210</v>
      </c>
      <c r="G25" t="s">
        <v>193</v>
      </c>
      <c r="M25" t="s">
        <v>205</v>
      </c>
    </row>
    <row r="26" spans="1:13" x14ac:dyDescent="0.3">
      <c r="A26" s="18">
        <f t="shared" ref="A26:A30" si="2">+A25+0.1</f>
        <v>3.2</v>
      </c>
      <c r="B26" s="1" t="s">
        <v>118</v>
      </c>
      <c r="C26" s="24">
        <f>('Financial Statements'!B54+'Financial Statements'!B55+'Financial Statements'!B59)/'Financial Statements'!B48</f>
        <v>0.34037504783773442</v>
      </c>
      <c r="D26" s="24">
        <f>('Financial Statements'!C54+'Financial Statements'!C55+'Financial Statements'!C59)/'Financial Statements'!C48</f>
        <v>0.35532276169366556</v>
      </c>
      <c r="E26" s="24">
        <f>('Financial Statements'!D54+'Financial Statements'!D55+'Financial Statements'!D59)/'Financial Statements'!D48</f>
        <v>0.34714469199229364</v>
      </c>
      <c r="F26" s="24" t="s">
        <v>210</v>
      </c>
      <c r="G26" t="s">
        <v>193</v>
      </c>
      <c r="J26" t="s">
        <v>164</v>
      </c>
      <c r="M26" t="s">
        <v>206</v>
      </c>
    </row>
    <row r="27" spans="1:13" x14ac:dyDescent="0.3">
      <c r="A27" s="18">
        <f t="shared" si="2"/>
        <v>3.3000000000000003</v>
      </c>
      <c r="B27" s="1" t="s">
        <v>119</v>
      </c>
      <c r="C27" s="24">
        <f>'Financial Statements'!B55/('Financial Statements'!B59+'Financial Statements'!B68)</f>
        <v>7.4369615921834373E-2</v>
      </c>
      <c r="D27" s="24">
        <f>'Financial Statements'!C55/('Financial Statements'!C59+'Financial Statements'!C68)</f>
        <v>5.5825919301261351E-2</v>
      </c>
      <c r="E27" s="24">
        <f>'Financial Statements'!D55/('Financial Statements'!D59+'Financial Statements'!D68)</f>
        <v>5.3491945416631097E-2</v>
      </c>
      <c r="F27" s="24" t="s">
        <v>211</v>
      </c>
      <c r="G27" t="s">
        <v>194</v>
      </c>
      <c r="J27" t="s">
        <v>164</v>
      </c>
      <c r="K27">
        <f>E27/(E27+1.72)</f>
        <v>3.0161933103149616E-2</v>
      </c>
    </row>
    <row r="28" spans="1:13" x14ac:dyDescent="0.3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F28" s="24" t="s">
        <v>212</v>
      </c>
      <c r="G28" t="s">
        <v>195</v>
      </c>
      <c r="J28" t="s">
        <v>163</v>
      </c>
      <c r="K28" t="s">
        <v>204</v>
      </c>
    </row>
    <row r="29" spans="1:13" x14ac:dyDescent="0.3">
      <c r="A29" s="18">
        <f t="shared" si="2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  <c r="F29" s="24" t="s">
        <v>213</v>
      </c>
      <c r="G29" t="s">
        <v>196</v>
      </c>
      <c r="J29" t="s">
        <v>163</v>
      </c>
      <c r="K29">
        <f>24.15/22.35+0.26</f>
        <v>1.3405369127516777</v>
      </c>
    </row>
    <row r="30" spans="1:13" x14ac:dyDescent="0.3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F30" s="24"/>
      <c r="J30" t="s">
        <v>163</v>
      </c>
    </row>
    <row r="31" spans="1:13" x14ac:dyDescent="0.3">
      <c r="A31" s="18"/>
      <c r="B31" s="3" t="s">
        <v>123</v>
      </c>
      <c r="C31" s="24">
        <f>'Financial Statements'!B22+'Financial Statements'!B79-'List of Ratios'!C33-'Financial Statements'!B96+C32</f>
        <v>235988</v>
      </c>
      <c r="D31" s="24">
        <f>'Financial Statements'!C22+'Financial Statements'!C79-'List of Ratios'!D33-'Financial Statements'!C96+D32</f>
        <v>229794</v>
      </c>
      <c r="E31" s="24">
        <f>'Financial Statements'!D22+'Financial Statements'!D79-'List of Ratios'!E33-'Financial Statements'!D96+E32</f>
        <v>163980</v>
      </c>
      <c r="F31" s="24" t="s">
        <v>214</v>
      </c>
      <c r="G31" t="s">
        <v>197</v>
      </c>
      <c r="J31" t="s">
        <v>163</v>
      </c>
      <c r="K31" t="s">
        <v>207</v>
      </c>
    </row>
    <row r="32" spans="1:13" x14ac:dyDescent="0.3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s="24"/>
      <c r="G32" t="s">
        <v>198</v>
      </c>
      <c r="J32" t="s">
        <v>163</v>
      </c>
      <c r="K32">
        <f>9.36-69424</f>
        <v>-69414.64</v>
      </c>
    </row>
    <row r="33" spans="1:11" x14ac:dyDescent="0.3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s="24"/>
      <c r="G33" t="s">
        <v>199</v>
      </c>
      <c r="J33" t="s">
        <v>161</v>
      </c>
    </row>
    <row r="34" spans="1:11" x14ac:dyDescent="0.3">
      <c r="A34" s="18"/>
    </row>
    <row r="35" spans="1:11" x14ac:dyDescent="0.3">
      <c r="A35" s="18">
        <f>+A24+1</f>
        <v>4</v>
      </c>
      <c r="B35" s="17" t="s">
        <v>124</v>
      </c>
    </row>
    <row r="36" spans="1:11" x14ac:dyDescent="0.3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F36" s="24"/>
      <c r="J36" t="s">
        <v>165</v>
      </c>
    </row>
    <row r="37" spans="1:11" x14ac:dyDescent="0.3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F37" s="24"/>
      <c r="J37" t="s">
        <v>165</v>
      </c>
    </row>
    <row r="38" spans="1:11" x14ac:dyDescent="0.3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F38" s="24"/>
      <c r="J38" t="s">
        <v>164</v>
      </c>
    </row>
    <row r="39" spans="1:11" x14ac:dyDescent="0.3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F39" s="24"/>
      <c r="J39" t="s">
        <v>165</v>
      </c>
    </row>
    <row r="40" spans="1:11" x14ac:dyDescent="0.3">
      <c r="A40" s="18"/>
    </row>
    <row r="41" spans="1:11" x14ac:dyDescent="0.3">
      <c r="A41" s="18">
        <f>+A35+1</f>
        <v>5</v>
      </c>
      <c r="B41" s="17" t="s">
        <v>129</v>
      </c>
    </row>
    <row r="42" spans="1:11" x14ac:dyDescent="0.3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F42" s="24"/>
      <c r="J42" t="s">
        <v>161</v>
      </c>
    </row>
    <row r="43" spans="1:11" x14ac:dyDescent="0.3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F43" s="24"/>
      <c r="J43" t="s">
        <v>165</v>
      </c>
    </row>
    <row r="44" spans="1:11" x14ac:dyDescent="0.3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F44" s="24"/>
      <c r="J44" t="s">
        <v>162</v>
      </c>
    </row>
    <row r="45" spans="1:11" x14ac:dyDescent="0.3">
      <c r="A45" s="18">
        <f t="shared" si="5"/>
        <v>5.3999999999999986</v>
      </c>
      <c r="B45" s="3" t="s">
        <v>133</v>
      </c>
      <c r="C45" s="24">
        <f>('Financial Statements'!B48-'Financial Statements'!B62)/'Financial Statements'!B28/1000</f>
        <v>3.1037952827971451E-6</v>
      </c>
      <c r="D45" s="24">
        <f>('Financial Statements'!C48-'Financial Statements'!C62)/'Financial Statements'!C28/1000</f>
        <v>3.740901453484597E-6</v>
      </c>
      <c r="E45" s="24">
        <f>('Financial Statements'!D48-'Financial Statements'!D62)/'Financial Statements'!D28/1000</f>
        <v>3.7276473233382477E-6</v>
      </c>
      <c r="F45" t="s">
        <v>200</v>
      </c>
      <c r="G45" t="s">
        <v>200</v>
      </c>
      <c r="J45" t="s">
        <v>164</v>
      </c>
      <c r="K45" t="s">
        <v>208</v>
      </c>
    </row>
    <row r="46" spans="1:11" x14ac:dyDescent="0.3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F46" s="24"/>
      <c r="J46" t="s">
        <v>162</v>
      </c>
    </row>
    <row r="47" spans="1:11" x14ac:dyDescent="0.3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F47" s="24"/>
      <c r="J47" t="s">
        <v>165</v>
      </c>
    </row>
    <row r="48" spans="1:11" x14ac:dyDescent="0.3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F48" s="24"/>
      <c r="J48" t="s">
        <v>164</v>
      </c>
    </row>
    <row r="49" spans="1:11" x14ac:dyDescent="0.3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F49" s="24"/>
      <c r="J49" t="s">
        <v>165</v>
      </c>
    </row>
    <row r="50" spans="1:11" x14ac:dyDescent="0.3">
      <c r="A50" s="18">
        <f t="shared" si="7"/>
        <v>5.6999999999999975</v>
      </c>
      <c r="B50" s="1" t="s">
        <v>138</v>
      </c>
      <c r="C50" s="24">
        <f>C21/('Financial Statements'!B48-'Financial Statements'!B56)</f>
        <v>0.59919103701206899</v>
      </c>
      <c r="D50" s="24">
        <f>D21/('Financial Statements'!C48-'Financial Statements'!C56)</f>
        <v>0.48424315252238148</v>
      </c>
      <c r="E50" s="24">
        <f>E21/('Financial Statements'!D48-'Financial Statements'!D56)</f>
        <v>0.30705825278265964</v>
      </c>
      <c r="F50" s="24" t="s">
        <v>215</v>
      </c>
      <c r="G50" t="s">
        <v>201</v>
      </c>
      <c r="J50" t="s">
        <v>165</v>
      </c>
      <c r="K50">
        <f>-27.79+0.05</f>
        <v>-27.74</v>
      </c>
    </row>
    <row r="51" spans="1:11" x14ac:dyDescent="0.3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F51" s="24"/>
      <c r="J51" t="s">
        <v>165</v>
      </c>
    </row>
    <row r="52" spans="1:11" x14ac:dyDescent="0.3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F52" s="24"/>
      <c r="J52" t="s">
        <v>162</v>
      </c>
    </row>
    <row r="53" spans="1:11" x14ac:dyDescent="0.3">
      <c r="A53" s="18"/>
      <c r="B53" s="3" t="s">
        <v>140</v>
      </c>
      <c r="C53" s="24">
        <f>(C55/1000)*('Financial Statements'!B28)+('Financial Statements'!B54+'Financial Statements'!B55+'Financial Statements'!B59)-'Financial Statements'!B36</f>
        <v>2217636.6626700005</v>
      </c>
      <c r="D53" s="24">
        <f>(D55/1000)*('Financial Statements'!C28)+('Financial Statements'!C54+'Financial Statements'!C55+'Financial Statements'!C59)-'Financial Statements'!C36</f>
        <v>3084482.66683</v>
      </c>
      <c r="E53" s="24">
        <f>(E55/1000)*('Financial Statements'!D28)+('Financial Statements'!D54+'Financial Statements'!D55+'Financial Statements'!D59)-'Financial Statements'!D36</f>
        <v>2400238.7156600002</v>
      </c>
      <c r="F53" s="24" t="s">
        <v>216</v>
      </c>
      <c r="G53" t="s">
        <v>193</v>
      </c>
      <c r="J53" t="s">
        <v>162</v>
      </c>
      <c r="K53" s="24">
        <f>E53+E27</f>
        <v>2400238.7691519456</v>
      </c>
    </row>
    <row r="55" spans="1:11" x14ac:dyDescent="0.3">
      <c r="B55" s="11" t="s">
        <v>152</v>
      </c>
      <c r="C55">
        <v>129.93</v>
      </c>
      <c r="D55">
        <v>177.57</v>
      </c>
      <c r="E55">
        <v>132.69</v>
      </c>
      <c r="J55" t="s">
        <v>161</v>
      </c>
    </row>
    <row r="57" spans="1:11" x14ac:dyDescent="0.3">
      <c r="B57" s="7" t="s">
        <v>150</v>
      </c>
    </row>
    <row r="58" spans="1:11" x14ac:dyDescent="0.3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F58" s="23"/>
      <c r="J58" t="s">
        <v>161</v>
      </c>
    </row>
    <row r="59" spans="1:11" x14ac:dyDescent="0.3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F59" s="23"/>
      <c r="J59" t="s">
        <v>161</v>
      </c>
    </row>
    <row r="60" spans="1:11" x14ac:dyDescent="0.3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F60" s="23"/>
      <c r="J60" t="s">
        <v>161</v>
      </c>
    </row>
    <row r="61" spans="1:11" x14ac:dyDescent="0.3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F61" s="23"/>
      <c r="J61" t="s">
        <v>161</v>
      </c>
    </row>
    <row r="62" spans="1:11" x14ac:dyDescent="0.3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F62" s="23"/>
      <c r="J62" t="s">
        <v>165</v>
      </c>
    </row>
    <row r="63" spans="1:11" x14ac:dyDescent="0.3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F63" s="23"/>
      <c r="J63" t="s">
        <v>165</v>
      </c>
    </row>
    <row r="64" spans="1:11" x14ac:dyDescent="0.3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F64" s="23"/>
      <c r="J64" t="s">
        <v>165</v>
      </c>
    </row>
    <row r="65" spans="2:10" x14ac:dyDescent="0.3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F65" s="23"/>
      <c r="J65" t="s">
        <v>165</v>
      </c>
    </row>
    <row r="66" spans="2:10" x14ac:dyDescent="0.3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F66" s="23"/>
      <c r="J66" t="s">
        <v>161</v>
      </c>
    </row>
    <row r="67" spans="2:10" x14ac:dyDescent="0.3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F67" s="23"/>
      <c r="J67" t="s">
        <v>165</v>
      </c>
    </row>
    <row r="68" spans="2:10" x14ac:dyDescent="0.3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F68" s="23"/>
      <c r="J68" t="s">
        <v>161</v>
      </c>
    </row>
    <row r="69" spans="2:10" x14ac:dyDescent="0.3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F69" s="23"/>
      <c r="J69" t="s">
        <v>161</v>
      </c>
    </row>
    <row r="70" spans="2:10" x14ac:dyDescent="0.3">
      <c r="C70" s="23"/>
      <c r="D70" s="23"/>
      <c r="E70" s="23"/>
      <c r="F70" s="23"/>
    </row>
    <row r="71" spans="2:10" x14ac:dyDescent="0.3">
      <c r="B71" s="7" t="s">
        <v>151</v>
      </c>
      <c r="C71" s="23"/>
      <c r="D71" s="23"/>
      <c r="E71" s="23"/>
      <c r="F71" s="23"/>
    </row>
    <row r="72" spans="2:10" x14ac:dyDescent="0.3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F72" s="23"/>
      <c r="J72" t="s">
        <v>161</v>
      </c>
    </row>
    <row r="73" spans="2:10" x14ac:dyDescent="0.3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F73" s="23"/>
      <c r="J73" t="s">
        <v>165</v>
      </c>
    </row>
    <row r="74" spans="2:10" x14ac:dyDescent="0.3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F74" s="23"/>
      <c r="J74" t="s">
        <v>164</v>
      </c>
    </row>
    <row r="75" spans="2:10" x14ac:dyDescent="0.3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F75" s="23"/>
      <c r="J75" t="s">
        <v>161</v>
      </c>
    </row>
    <row r="76" spans="2:10" x14ac:dyDescent="0.3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F76" s="23"/>
      <c r="J76" t="s">
        <v>165</v>
      </c>
    </row>
    <row r="77" spans="2:10" x14ac:dyDescent="0.3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F77" s="23"/>
      <c r="J77" t="s">
        <v>165</v>
      </c>
    </row>
    <row r="78" spans="2:10" x14ac:dyDescent="0.3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F78" s="23"/>
      <c r="J78" t="s">
        <v>161</v>
      </c>
    </row>
    <row r="79" spans="2:10" x14ac:dyDescent="0.3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F79" s="23"/>
      <c r="J79" t="s">
        <v>161</v>
      </c>
    </row>
    <row r="80" spans="2:10" x14ac:dyDescent="0.3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F80" s="23"/>
      <c r="J80" t="s">
        <v>161</v>
      </c>
    </row>
  </sheetData>
  <mergeCells count="1">
    <mergeCell ref="C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zoomScaleNormal="150" zoomScaleSheetLayoutView="100" workbookViewId="0">
      <selection activeCell="C105" sqref="C105"/>
    </sheetView>
  </sheetViews>
  <sheetFormatPr defaultRowHeight="14.4" x14ac:dyDescent="0.3"/>
  <cols>
    <col min="1" max="1" width="10.88671875" bestFit="1" customWidth="1"/>
  </cols>
  <sheetData>
    <row r="1" spans="1:5" x14ac:dyDescent="0.3">
      <c r="A1" t="s">
        <v>168</v>
      </c>
    </row>
    <row r="3" spans="1:5" x14ac:dyDescent="0.3">
      <c r="A3" t="s">
        <v>172</v>
      </c>
    </row>
    <row r="4" spans="1:5" x14ac:dyDescent="0.3">
      <c r="A4" t="s">
        <v>169</v>
      </c>
      <c r="B4" t="s">
        <v>170</v>
      </c>
      <c r="C4" t="s">
        <v>171</v>
      </c>
    </row>
    <row r="5" spans="1:5" x14ac:dyDescent="0.3">
      <c r="A5">
        <v>2019</v>
      </c>
      <c r="B5">
        <v>213883</v>
      </c>
    </row>
    <row r="6" spans="1:5" x14ac:dyDescent="0.3">
      <c r="A6">
        <v>2020</v>
      </c>
      <c r="B6">
        <v>220747</v>
      </c>
      <c r="C6">
        <f>(B6-B5)/B6</f>
        <v>3.1094420309222777E-2</v>
      </c>
      <c r="E6" t="s">
        <v>203</v>
      </c>
    </row>
    <row r="7" spans="1:5" x14ac:dyDescent="0.3">
      <c r="A7">
        <v>2021</v>
      </c>
      <c r="B7">
        <v>297392</v>
      </c>
      <c r="C7">
        <f>(B7-B6)/B7</f>
        <v>0.25772381234195946</v>
      </c>
    </row>
    <row r="8" spans="1:5" x14ac:dyDescent="0.3">
      <c r="A8">
        <v>2022</v>
      </c>
      <c r="B8">
        <v>316199</v>
      </c>
      <c r="C8">
        <f>(B8-B7)/B8</f>
        <v>5.9478366471747222E-2</v>
      </c>
    </row>
    <row r="10" spans="1:5" x14ac:dyDescent="0.3">
      <c r="A10" t="s">
        <v>173</v>
      </c>
    </row>
    <row r="12" spans="1:5" x14ac:dyDescent="0.3">
      <c r="A12" t="s">
        <v>169</v>
      </c>
      <c r="B12" t="s">
        <v>170</v>
      </c>
      <c r="C12" t="s">
        <v>174</v>
      </c>
    </row>
    <row r="13" spans="1:5" x14ac:dyDescent="0.3">
      <c r="A13">
        <v>2019</v>
      </c>
      <c r="B13">
        <v>46291</v>
      </c>
    </row>
    <row r="14" spans="1:5" x14ac:dyDescent="0.3">
      <c r="A14">
        <v>2020</v>
      </c>
      <c r="B14">
        <v>53768</v>
      </c>
      <c r="C14">
        <f>(B14-B13)/B14</f>
        <v>0.13906040767742894</v>
      </c>
    </row>
    <row r="15" spans="1:5" x14ac:dyDescent="0.3">
      <c r="A15">
        <v>2021</v>
      </c>
      <c r="B15">
        <v>68425</v>
      </c>
      <c r="C15">
        <f>(B15-B14)/B15</f>
        <v>0.21420533430763611</v>
      </c>
    </row>
    <row r="16" spans="1:5" x14ac:dyDescent="0.3">
      <c r="A16">
        <v>2022</v>
      </c>
      <c r="B16">
        <v>78129</v>
      </c>
      <c r="C16">
        <f>(B16-B15)/B16</f>
        <v>0.12420484071215554</v>
      </c>
    </row>
    <row r="18" spans="1:3" x14ac:dyDescent="0.3">
      <c r="A18" t="s">
        <v>175</v>
      </c>
    </row>
    <row r="20" spans="1:3" x14ac:dyDescent="0.3">
      <c r="A20" t="s">
        <v>169</v>
      </c>
      <c r="B20" t="s">
        <v>167</v>
      </c>
      <c r="C20" t="s">
        <v>171</v>
      </c>
    </row>
    <row r="21" spans="1:3" x14ac:dyDescent="0.3">
      <c r="A21">
        <v>2019</v>
      </c>
      <c r="B21">
        <v>260174</v>
      </c>
    </row>
    <row r="22" spans="1:3" x14ac:dyDescent="0.3">
      <c r="A22">
        <v>2020</v>
      </c>
      <c r="B22">
        <v>274515</v>
      </c>
      <c r="C22">
        <f>(B22-B21)/B22</f>
        <v>5.2241225433947144E-2</v>
      </c>
    </row>
    <row r="23" spans="1:3" x14ac:dyDescent="0.3">
      <c r="A23">
        <v>2021</v>
      </c>
      <c r="B23">
        <v>365817</v>
      </c>
      <c r="C23">
        <f>(B23-B22)/B23</f>
        <v>0.24958380829759141</v>
      </c>
    </row>
    <row r="24" spans="1:3" x14ac:dyDescent="0.3">
      <c r="A24">
        <v>2022</v>
      </c>
      <c r="B24">
        <v>394328</v>
      </c>
      <c r="C24">
        <f>(B24-B23)/B24</f>
        <v>7.2302753038079967E-2</v>
      </c>
    </row>
    <row r="26" spans="1:3" x14ac:dyDescent="0.3">
      <c r="A26" t="s">
        <v>176</v>
      </c>
    </row>
    <row r="28" spans="1:3" x14ac:dyDescent="0.3">
      <c r="A28" t="s">
        <v>169</v>
      </c>
      <c r="B28" t="s">
        <v>170</v>
      </c>
      <c r="C28" t="s">
        <v>171</v>
      </c>
    </row>
    <row r="29" spans="1:3" x14ac:dyDescent="0.3">
      <c r="A29">
        <v>2019</v>
      </c>
      <c r="B29">
        <v>161782</v>
      </c>
    </row>
    <row r="30" spans="1:3" x14ac:dyDescent="0.3">
      <c r="A30">
        <v>2020</v>
      </c>
      <c r="B30">
        <v>169559</v>
      </c>
      <c r="C30">
        <f>(B30-B29)/B30</f>
        <v>4.5866040729185709E-2</v>
      </c>
    </row>
    <row r="31" spans="1:3" x14ac:dyDescent="0.3">
      <c r="A31">
        <v>2021</v>
      </c>
      <c r="B31">
        <v>212981</v>
      </c>
      <c r="C31">
        <f>(B31-B30)/B31</f>
        <v>0.20387734117127818</v>
      </c>
    </row>
    <row r="32" spans="1:3" x14ac:dyDescent="0.3">
      <c r="A32">
        <v>2022</v>
      </c>
      <c r="B32">
        <v>223546</v>
      </c>
      <c r="C32">
        <f>(B32-B31)/B32</f>
        <v>4.726096642301808E-2</v>
      </c>
    </row>
    <row r="34" spans="1:3" x14ac:dyDescent="0.3">
      <c r="A34" t="s">
        <v>177</v>
      </c>
    </row>
    <row r="36" spans="1:3" x14ac:dyDescent="0.3">
      <c r="A36" t="s">
        <v>169</v>
      </c>
      <c r="B36" t="s">
        <v>170</v>
      </c>
      <c r="C36" t="s">
        <v>174</v>
      </c>
    </row>
    <row r="37" spans="1:3" x14ac:dyDescent="0.3">
      <c r="A37">
        <v>2019</v>
      </c>
      <c r="B37">
        <v>98392</v>
      </c>
    </row>
    <row r="38" spans="1:3" x14ac:dyDescent="0.3">
      <c r="A38">
        <v>2020</v>
      </c>
      <c r="B38">
        <v>104956</v>
      </c>
      <c r="C38">
        <f>(B38-B37)/B38</f>
        <v>6.2540493159038077E-2</v>
      </c>
    </row>
    <row r="39" spans="1:3" x14ac:dyDescent="0.3">
      <c r="A39">
        <v>2021</v>
      </c>
      <c r="B39">
        <v>152836</v>
      </c>
      <c r="C39">
        <f>(B39-B38)/B39</f>
        <v>0.31327697662854304</v>
      </c>
    </row>
    <row r="40" spans="1:3" x14ac:dyDescent="0.3">
      <c r="A40">
        <v>2022</v>
      </c>
      <c r="B40">
        <v>170782</v>
      </c>
      <c r="C40">
        <f>(B40-B39)/B40</f>
        <v>0.10508133175627409</v>
      </c>
    </row>
    <row r="42" spans="1:3" x14ac:dyDescent="0.3">
      <c r="A42" t="s">
        <v>178</v>
      </c>
    </row>
    <row r="44" spans="1:3" x14ac:dyDescent="0.3">
      <c r="A44" t="s">
        <v>169</v>
      </c>
      <c r="B44" t="s">
        <v>170</v>
      </c>
      <c r="C44" t="s">
        <v>174</v>
      </c>
    </row>
    <row r="45" spans="1:3" x14ac:dyDescent="0.3">
      <c r="A45">
        <v>2019</v>
      </c>
      <c r="B45">
        <v>34462</v>
      </c>
    </row>
    <row r="46" spans="1:3" x14ac:dyDescent="0.3">
      <c r="A46">
        <v>2020</v>
      </c>
      <c r="B46">
        <v>38668</v>
      </c>
      <c r="C46">
        <f>(B46-B45)/B46</f>
        <v>0.10877211130650667</v>
      </c>
    </row>
    <row r="47" spans="1:3" x14ac:dyDescent="0.3">
      <c r="A47">
        <v>2021</v>
      </c>
      <c r="B47">
        <v>43887</v>
      </c>
      <c r="C47">
        <f>(B47-B46)/B47</f>
        <v>0.11891904208535557</v>
      </c>
    </row>
    <row r="48" spans="1:3" x14ac:dyDescent="0.3">
      <c r="A48">
        <v>2022</v>
      </c>
      <c r="B48">
        <v>51345</v>
      </c>
      <c r="C48">
        <f>(B48-B47)/B48</f>
        <v>0.14525270230791704</v>
      </c>
    </row>
    <row r="50" spans="1:3" x14ac:dyDescent="0.3">
      <c r="A50" t="s">
        <v>14</v>
      </c>
    </row>
    <row r="52" spans="1:3" x14ac:dyDescent="0.3">
      <c r="A52" t="s">
        <v>169</v>
      </c>
      <c r="B52" t="s">
        <v>170</v>
      </c>
      <c r="C52" t="s">
        <v>171</v>
      </c>
    </row>
    <row r="53" spans="1:3" x14ac:dyDescent="0.3">
      <c r="A53">
        <v>2019</v>
      </c>
      <c r="B53">
        <v>63930</v>
      </c>
    </row>
    <row r="54" spans="1:3" x14ac:dyDescent="0.3">
      <c r="A54">
        <v>2020</v>
      </c>
      <c r="B54">
        <v>66288</v>
      </c>
      <c r="C54">
        <f>(B54-B53)/B54</f>
        <v>3.5572049239681387E-2</v>
      </c>
    </row>
    <row r="55" spans="1:3" x14ac:dyDescent="0.3">
      <c r="A55">
        <v>2021</v>
      </c>
      <c r="B55">
        <v>108949</v>
      </c>
      <c r="C55">
        <f>(B55-B54)/B55</f>
        <v>0.39156853206546183</v>
      </c>
    </row>
    <row r="56" spans="1:3" x14ac:dyDescent="0.3">
      <c r="A56">
        <v>2022</v>
      </c>
      <c r="B56">
        <v>119437</v>
      </c>
      <c r="C56">
        <f>(B56-B55)/B56</f>
        <v>8.7811984560898212E-2</v>
      </c>
    </row>
    <row r="58" spans="1:3" x14ac:dyDescent="0.3">
      <c r="A58" t="s">
        <v>179</v>
      </c>
    </row>
    <row r="60" spans="1:3" x14ac:dyDescent="0.3">
      <c r="A60" t="s">
        <v>169</v>
      </c>
      <c r="B60" t="s">
        <v>170</v>
      </c>
      <c r="C60" t="s">
        <v>171</v>
      </c>
    </row>
    <row r="61" spans="1:3" x14ac:dyDescent="0.3">
      <c r="A61">
        <v>2019</v>
      </c>
      <c r="B61">
        <v>65737</v>
      </c>
    </row>
    <row r="62" spans="1:3" x14ac:dyDescent="0.3">
      <c r="A62">
        <v>2020</v>
      </c>
      <c r="B62">
        <v>67091</v>
      </c>
      <c r="C62">
        <f>(B62-B61)/B62</f>
        <v>2.0181544469451938E-2</v>
      </c>
    </row>
    <row r="63" spans="1:3" x14ac:dyDescent="0.3">
      <c r="A63">
        <v>2021</v>
      </c>
      <c r="B63">
        <v>109207</v>
      </c>
      <c r="C63">
        <f>(B63-B62)/B63</f>
        <v>0.38565293433571107</v>
      </c>
    </row>
    <row r="64" spans="1:3" x14ac:dyDescent="0.3">
      <c r="A64">
        <v>2022</v>
      </c>
      <c r="B64">
        <v>119103</v>
      </c>
      <c r="C64">
        <f>(B64-B63)/B64</f>
        <v>8.3087747579825871E-2</v>
      </c>
    </row>
    <row r="66" spans="1:3" x14ac:dyDescent="0.3">
      <c r="A66" t="s">
        <v>180</v>
      </c>
    </row>
    <row r="68" spans="1:3" x14ac:dyDescent="0.3">
      <c r="A68" t="s">
        <v>169</v>
      </c>
      <c r="B68" t="s">
        <v>170</v>
      </c>
      <c r="C68" t="s">
        <v>171</v>
      </c>
    </row>
    <row r="69" spans="1:3" x14ac:dyDescent="0.3">
      <c r="A69">
        <v>2019</v>
      </c>
      <c r="B69">
        <v>55256</v>
      </c>
    </row>
    <row r="70" spans="1:3" x14ac:dyDescent="0.3">
      <c r="A70">
        <v>2020</v>
      </c>
      <c r="B70">
        <v>57411</v>
      </c>
      <c r="C70">
        <f>(B70-B69)/B70</f>
        <v>3.7536360627754263E-2</v>
      </c>
    </row>
    <row r="71" spans="1:3" x14ac:dyDescent="0.3">
      <c r="A71">
        <v>2021</v>
      </c>
      <c r="B71">
        <v>94680</v>
      </c>
      <c r="C71">
        <f>(B71-B70)/B71</f>
        <v>0.39363117870722436</v>
      </c>
    </row>
    <row r="72" spans="1:3" x14ac:dyDescent="0.3">
      <c r="A72">
        <v>2022</v>
      </c>
      <c r="B72">
        <v>99803</v>
      </c>
      <c r="C72">
        <f>(B72-B71)/B72</f>
        <v>5.1331122310952576E-2</v>
      </c>
    </row>
    <row r="74" spans="1:3" x14ac:dyDescent="0.3">
      <c r="A74" t="s">
        <v>181</v>
      </c>
    </row>
    <row r="76" spans="1:3" x14ac:dyDescent="0.3">
      <c r="A76" t="s">
        <v>169</v>
      </c>
      <c r="B76" t="s">
        <v>170</v>
      </c>
      <c r="C76" t="s">
        <v>174</v>
      </c>
    </row>
    <row r="77" spans="1:3" x14ac:dyDescent="0.3">
      <c r="A77">
        <v>2019</v>
      </c>
      <c r="B77">
        <v>162819</v>
      </c>
    </row>
    <row r="78" spans="1:3" x14ac:dyDescent="0.3">
      <c r="A78">
        <v>2020</v>
      </c>
      <c r="B78">
        <v>143713</v>
      </c>
      <c r="C78">
        <f>(B78-B77)/B78</f>
        <v>-0.13294552336949336</v>
      </c>
    </row>
    <row r="79" spans="1:3" x14ac:dyDescent="0.3">
      <c r="A79">
        <v>2021</v>
      </c>
      <c r="B79">
        <v>134836</v>
      </c>
      <c r="C79">
        <f>(B79-B78)/B79</f>
        <v>-6.5835533537037583E-2</v>
      </c>
    </row>
    <row r="80" spans="1:3" x14ac:dyDescent="0.3">
      <c r="A80">
        <v>2022</v>
      </c>
      <c r="B80">
        <v>135405</v>
      </c>
      <c r="C80">
        <f>(B80-B79)/B80</f>
        <v>4.2022081902440825E-3</v>
      </c>
    </row>
    <row r="82" spans="1:3" x14ac:dyDescent="0.3">
      <c r="A82" t="s">
        <v>182</v>
      </c>
    </row>
    <row r="84" spans="1:3" x14ac:dyDescent="0.3">
      <c r="A84" t="s">
        <v>166</v>
      </c>
      <c r="B84" t="s">
        <v>170</v>
      </c>
      <c r="C84" t="s">
        <v>174</v>
      </c>
    </row>
    <row r="85" spans="1:3" x14ac:dyDescent="0.3">
      <c r="A85">
        <v>2019</v>
      </c>
      <c r="B85">
        <v>175697</v>
      </c>
    </row>
    <row r="86" spans="1:3" x14ac:dyDescent="0.3">
      <c r="A86">
        <v>2020</v>
      </c>
      <c r="B86">
        <v>180175</v>
      </c>
      <c r="C86">
        <f>(B86-B85)/B86</f>
        <v>2.4853614541418066E-2</v>
      </c>
    </row>
    <row r="87" spans="1:3" x14ac:dyDescent="0.3">
      <c r="A87">
        <v>2021</v>
      </c>
      <c r="B87">
        <v>216166</v>
      </c>
      <c r="C87">
        <f>(B87-B86)/B87</f>
        <v>0.16649704393845471</v>
      </c>
    </row>
    <row r="88" spans="1:3" x14ac:dyDescent="0.3">
      <c r="A88">
        <v>2022</v>
      </c>
      <c r="B88">
        <v>217350</v>
      </c>
      <c r="C88">
        <f>(B88-B87)/B88</f>
        <v>5.4474350126524039E-3</v>
      </c>
    </row>
    <row r="90" spans="1:3" x14ac:dyDescent="0.3">
      <c r="A90" t="s">
        <v>183</v>
      </c>
    </row>
    <row r="92" spans="1:3" x14ac:dyDescent="0.3">
      <c r="A92" t="s">
        <v>169</v>
      </c>
      <c r="B92" t="s">
        <v>167</v>
      </c>
      <c r="C92" t="s">
        <v>174</v>
      </c>
    </row>
    <row r="93" spans="1:3" x14ac:dyDescent="0.3">
      <c r="A93">
        <v>2019</v>
      </c>
      <c r="B93">
        <v>105718</v>
      </c>
    </row>
    <row r="94" spans="1:3" x14ac:dyDescent="0.3">
      <c r="A94">
        <v>2020</v>
      </c>
      <c r="B94">
        <v>105392</v>
      </c>
      <c r="C94">
        <f>(B94-B93)/B94</f>
        <v>-3.0932139061788373E-3</v>
      </c>
    </row>
    <row r="95" spans="1:3" x14ac:dyDescent="0.3">
      <c r="A95">
        <v>2021</v>
      </c>
      <c r="B95">
        <v>125481</v>
      </c>
      <c r="C95">
        <f>(B95-B94)/B95</f>
        <v>0.16009595078139319</v>
      </c>
    </row>
    <row r="96" spans="1:3" x14ac:dyDescent="0.3">
      <c r="A96">
        <v>2022</v>
      </c>
      <c r="B96">
        <v>153982</v>
      </c>
      <c r="C96">
        <f>(B96-B95)/B96</f>
        <v>0.18509306282552507</v>
      </c>
    </row>
    <row r="98" spans="1:3" x14ac:dyDescent="0.3">
      <c r="A98" t="s">
        <v>184</v>
      </c>
    </row>
    <row r="100" spans="1:3" x14ac:dyDescent="0.3">
      <c r="A100" t="s">
        <v>169</v>
      </c>
      <c r="B100" t="s">
        <v>170</v>
      </c>
      <c r="C100" t="s">
        <v>171</v>
      </c>
    </row>
    <row r="101" spans="1:3" x14ac:dyDescent="0.3">
      <c r="A101">
        <v>2019</v>
      </c>
      <c r="B101">
        <v>142310</v>
      </c>
    </row>
    <row r="102" spans="1:3" x14ac:dyDescent="0.3">
      <c r="A102">
        <v>2020</v>
      </c>
      <c r="B102">
        <v>153157</v>
      </c>
      <c r="C102">
        <f>(B102-B101)/B102</f>
        <v>7.0822750510913635E-2</v>
      </c>
    </row>
    <row r="103" spans="1:3" x14ac:dyDescent="0.3">
      <c r="A103">
        <v>2021</v>
      </c>
      <c r="B103">
        <v>162431</v>
      </c>
      <c r="C103">
        <f>(B103-B102)/B103</f>
        <v>5.7095012651525875E-2</v>
      </c>
    </row>
    <row r="104" spans="1:3" x14ac:dyDescent="0.3">
      <c r="A104">
        <v>2022</v>
      </c>
      <c r="B104">
        <v>148101</v>
      </c>
      <c r="C104">
        <f>(B104-B103)/B104</f>
        <v>-9.6758293326851263E-2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zoomScaleNormal="150" zoomScaleSheetLayoutView="100" workbookViewId="0">
      <selection activeCell="C7" sqref="C7"/>
    </sheetView>
  </sheetViews>
  <sheetFormatPr defaultRowHeight="14.4" x14ac:dyDescent="0.3"/>
  <cols>
    <col min="1" max="1" width="10.88671875" bestFit="1" customWidth="1"/>
  </cols>
  <sheetData>
    <row r="3" spans="1:3" x14ac:dyDescent="0.3">
      <c r="A3" t="s">
        <v>185</v>
      </c>
    </row>
    <row r="5" spans="1:3" x14ac:dyDescent="0.3">
      <c r="A5" t="s">
        <v>188</v>
      </c>
      <c r="B5" t="s">
        <v>170</v>
      </c>
      <c r="C5" t="s">
        <v>174</v>
      </c>
    </row>
    <row r="6" spans="1:3" x14ac:dyDescent="0.3">
      <c r="A6">
        <v>2019</v>
      </c>
      <c r="B6">
        <v>161782</v>
      </c>
    </row>
    <row r="7" spans="1:3" x14ac:dyDescent="0.3">
      <c r="A7">
        <v>2020</v>
      </c>
      <c r="B7">
        <v>169559</v>
      </c>
      <c r="C7">
        <f>(B7-B6)/B7*100</f>
        <v>4.5866040729185711</v>
      </c>
    </row>
    <row r="8" spans="1:3" x14ac:dyDescent="0.3">
      <c r="A8">
        <v>2021</v>
      </c>
      <c r="B8">
        <v>212981</v>
      </c>
      <c r="C8">
        <f t="shared" ref="C8:C9" si="0">(B8-B7)/B8*100</f>
        <v>20.387734117127817</v>
      </c>
    </row>
    <row r="9" spans="1:3" x14ac:dyDescent="0.3">
      <c r="A9">
        <v>2022</v>
      </c>
      <c r="B9">
        <v>223546</v>
      </c>
      <c r="C9">
        <f t="shared" si="0"/>
        <v>4.7260966423018083</v>
      </c>
    </row>
    <row r="11" spans="1:3" x14ac:dyDescent="0.3">
      <c r="A11" t="s">
        <v>177</v>
      </c>
    </row>
    <row r="12" spans="1:3" x14ac:dyDescent="0.3">
      <c r="A12" t="s">
        <v>188</v>
      </c>
      <c r="B12" t="s">
        <v>170</v>
      </c>
      <c r="C12" t="s">
        <v>174</v>
      </c>
    </row>
    <row r="13" spans="1:3" x14ac:dyDescent="0.3">
      <c r="A13">
        <v>2019</v>
      </c>
      <c r="B13">
        <v>98392</v>
      </c>
    </row>
    <row r="14" spans="1:3" x14ac:dyDescent="0.3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3">
      <c r="A15">
        <v>2021</v>
      </c>
      <c r="B15">
        <v>152836</v>
      </c>
      <c r="C15">
        <f t="shared" si="1"/>
        <v>31.327697662854305</v>
      </c>
    </row>
    <row r="16" spans="1:3" x14ac:dyDescent="0.3">
      <c r="A16">
        <v>2022</v>
      </c>
      <c r="B16">
        <v>170782</v>
      </c>
      <c r="C16">
        <f t="shared" si="1"/>
        <v>10.508133175627409</v>
      </c>
    </row>
    <row r="19" spans="1:3" x14ac:dyDescent="0.3">
      <c r="A19" t="s">
        <v>186</v>
      </c>
    </row>
    <row r="21" spans="1:3" x14ac:dyDescent="0.3">
      <c r="A21" t="s">
        <v>188</v>
      </c>
      <c r="B21" t="s">
        <v>170</v>
      </c>
      <c r="C21" t="s">
        <v>174</v>
      </c>
    </row>
    <row r="22" spans="1:3" x14ac:dyDescent="0.3">
      <c r="A22">
        <v>2019</v>
      </c>
      <c r="B22">
        <v>34462</v>
      </c>
    </row>
    <row r="23" spans="1:3" x14ac:dyDescent="0.3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3">
      <c r="A24">
        <v>2021</v>
      </c>
      <c r="B24">
        <v>43887</v>
      </c>
      <c r="C24">
        <f t="shared" si="2"/>
        <v>11.891904208535557</v>
      </c>
    </row>
    <row r="25" spans="1:3" x14ac:dyDescent="0.3">
      <c r="A25">
        <v>2022</v>
      </c>
      <c r="B25">
        <v>51345</v>
      </c>
      <c r="C25">
        <f t="shared" si="2"/>
        <v>14.525270230791703</v>
      </c>
    </row>
    <row r="28" spans="1:3" x14ac:dyDescent="0.3">
      <c r="A28" t="s">
        <v>187</v>
      </c>
    </row>
    <row r="30" spans="1:3" x14ac:dyDescent="0.3">
      <c r="A30" t="s">
        <v>188</v>
      </c>
      <c r="B30" t="s">
        <v>170</v>
      </c>
      <c r="C30" t="s">
        <v>174</v>
      </c>
    </row>
    <row r="31" spans="1:3" x14ac:dyDescent="0.3">
      <c r="A31">
        <v>2019</v>
      </c>
      <c r="B31">
        <v>63930</v>
      </c>
    </row>
    <row r="32" spans="1:3" x14ac:dyDescent="0.3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3">
      <c r="A33">
        <v>2021</v>
      </c>
      <c r="B33">
        <v>108949</v>
      </c>
      <c r="C33">
        <f t="shared" si="3"/>
        <v>39.156853206546181</v>
      </c>
    </row>
    <row r="34" spans="1:3" x14ac:dyDescent="0.3">
      <c r="A34">
        <v>2022</v>
      </c>
      <c r="B34">
        <v>119437</v>
      </c>
      <c r="C34">
        <f t="shared" si="3"/>
        <v>8.7811984560898217</v>
      </c>
    </row>
    <row r="37" spans="1:3" x14ac:dyDescent="0.3">
      <c r="A37" t="s">
        <v>18</v>
      </c>
    </row>
    <row r="39" spans="1:3" x14ac:dyDescent="0.3">
      <c r="A39" t="s">
        <v>188</v>
      </c>
      <c r="B39" t="s">
        <v>170</v>
      </c>
      <c r="C39" t="s">
        <v>174</v>
      </c>
    </row>
    <row r="40" spans="1:3" x14ac:dyDescent="0.3">
      <c r="A40">
        <v>2019</v>
      </c>
      <c r="B40">
        <v>55256</v>
      </c>
    </row>
    <row r="41" spans="1:3" x14ac:dyDescent="0.3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3">
      <c r="A42">
        <v>2021</v>
      </c>
      <c r="B42">
        <v>94680</v>
      </c>
      <c r="C42">
        <f t="shared" si="4"/>
        <v>39.363117870722434</v>
      </c>
    </row>
    <row r="43" spans="1:3" x14ac:dyDescent="0.3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Normal="150" zoomScaleSheetLayoutView="100" workbookViewId="0">
      <selection activeCell="H25" sqref="H25"/>
    </sheetView>
  </sheetViews>
  <sheetFormatPr defaultRowHeight="14.4" x14ac:dyDescent="0.3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2023-08-31T17:12:26Z</dcterms:modified>
</cp:coreProperties>
</file>