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02BEE9EE-6BA0-4D17-AC9D-8647D1DDCD24}" xr6:coauthVersionLast="47" xr6:coauthVersionMax="47" xr10:uidLastSave="{00000000-0000-0000-0000-000000000000}"/>
  <bookViews>
    <workbookView xWindow="-120" yWindow="-120" windowWidth="20730" windowHeight="1116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8" i="3" l="1"/>
  <c r="D188" i="3"/>
  <c r="E188" i="3"/>
  <c r="F188" i="3"/>
  <c r="G188" i="3"/>
  <c r="H188" i="3"/>
  <c r="I188" i="3"/>
  <c r="B188" i="3"/>
  <c r="B182" i="3"/>
  <c r="C182" i="3"/>
  <c r="D182" i="3"/>
  <c r="E182" i="3"/>
  <c r="F182" i="3"/>
  <c r="G182" i="3"/>
  <c r="H182" i="3"/>
  <c r="I182" i="3"/>
  <c r="C14" i="3"/>
  <c r="D14" i="3"/>
  <c r="E14" i="3"/>
  <c r="F14" i="3"/>
  <c r="G14" i="3"/>
  <c r="H14" i="3"/>
  <c r="I14" i="3"/>
  <c r="B14" i="3"/>
  <c r="C11" i="3"/>
  <c r="D11" i="3"/>
  <c r="E11" i="3"/>
  <c r="F11" i="3"/>
  <c r="G11" i="3"/>
  <c r="H11" i="3"/>
  <c r="I11" i="3"/>
  <c r="B11" i="3"/>
  <c r="C8" i="3"/>
  <c r="D8" i="3"/>
  <c r="E8" i="3"/>
  <c r="F8" i="3"/>
  <c r="G8" i="3"/>
  <c r="H8" i="3"/>
  <c r="I8" i="3"/>
  <c r="B8" i="3"/>
  <c r="C5" i="3"/>
  <c r="D5" i="3"/>
  <c r="E5" i="3"/>
  <c r="F5" i="3"/>
  <c r="G5" i="3"/>
  <c r="H5" i="3"/>
  <c r="I5" i="3"/>
  <c r="B5" i="3"/>
  <c r="C193" i="3"/>
  <c r="D193" i="3"/>
  <c r="E193" i="3"/>
  <c r="F193" i="3"/>
  <c r="G193" i="3"/>
  <c r="H193" i="3"/>
  <c r="I193" i="3"/>
  <c r="B193" i="3"/>
  <c r="C187" i="3"/>
  <c r="D187" i="3"/>
  <c r="E187" i="3"/>
  <c r="F187" i="3"/>
  <c r="G187" i="3"/>
  <c r="H187" i="3"/>
  <c r="I187" i="3"/>
  <c r="B187" i="3"/>
  <c r="C184" i="3"/>
  <c r="D184" i="3"/>
  <c r="E184" i="3"/>
  <c r="F184" i="3"/>
  <c r="G184" i="3"/>
  <c r="H184" i="3"/>
  <c r="I184" i="3"/>
  <c r="B184" i="3"/>
  <c r="C178" i="3"/>
  <c r="D178" i="3"/>
  <c r="E178" i="3"/>
  <c r="F178" i="3"/>
  <c r="G178" i="3"/>
  <c r="H178" i="3"/>
  <c r="I178" i="3"/>
  <c r="C3" i="3"/>
  <c r="D3" i="3"/>
  <c r="E3" i="3"/>
  <c r="F3" i="3"/>
  <c r="G3" i="3"/>
  <c r="H3" i="3"/>
  <c r="I3" i="3"/>
  <c r="B3" i="3"/>
  <c r="B165" i="1"/>
  <c r="C191" i="3"/>
  <c r="D191" i="3"/>
  <c r="E191" i="3"/>
  <c r="F191" i="3"/>
  <c r="G191" i="3"/>
  <c r="H191" i="3"/>
  <c r="I191" i="3"/>
  <c r="B191" i="3"/>
  <c r="C190" i="3"/>
  <c r="D190" i="3"/>
  <c r="E190" i="3"/>
  <c r="F190" i="3"/>
  <c r="G190" i="3"/>
  <c r="H190" i="3"/>
  <c r="I190" i="3"/>
  <c r="B190" i="3"/>
  <c r="C185" i="3"/>
  <c r="D185" i="3"/>
  <c r="E185" i="3"/>
  <c r="F185" i="3"/>
  <c r="G185" i="3"/>
  <c r="H185" i="3"/>
  <c r="I185" i="3"/>
  <c r="B185" i="3"/>
  <c r="C180" i="3"/>
  <c r="D180" i="3"/>
  <c r="E180" i="3"/>
  <c r="F180" i="3"/>
  <c r="G180" i="3"/>
  <c r="H180" i="3"/>
  <c r="I180" i="3"/>
  <c r="B180" i="3"/>
  <c r="C145" i="3"/>
  <c r="D145" i="3"/>
  <c r="E145" i="3"/>
  <c r="F145" i="3"/>
  <c r="G145" i="3"/>
  <c r="H145" i="3"/>
  <c r="I145" i="3"/>
  <c r="B145" i="3"/>
  <c r="C142" i="3"/>
  <c r="D142" i="3"/>
  <c r="E142" i="3"/>
  <c r="F142" i="3"/>
  <c r="G142" i="3"/>
  <c r="H142" i="3"/>
  <c r="I142" i="3"/>
  <c r="B142" i="3"/>
  <c r="C139" i="3"/>
  <c r="D139" i="3"/>
  <c r="E139" i="3"/>
  <c r="F139" i="3"/>
  <c r="G139" i="3"/>
  <c r="H139" i="3"/>
  <c r="I139" i="3"/>
  <c r="B139" i="3"/>
  <c r="C136" i="3"/>
  <c r="D136" i="3"/>
  <c r="E136" i="3"/>
  <c r="F136" i="3"/>
  <c r="G136" i="3"/>
  <c r="H136" i="3"/>
  <c r="I136" i="3"/>
  <c r="B136" i="3"/>
  <c r="C143" i="3"/>
  <c r="D143" i="3"/>
  <c r="E143" i="3"/>
  <c r="F143" i="3"/>
  <c r="G143" i="3"/>
  <c r="H143" i="3"/>
  <c r="I143" i="3"/>
  <c r="B143" i="3"/>
  <c r="C140" i="3"/>
  <c r="D140" i="3"/>
  <c r="E140" i="3"/>
  <c r="F140" i="3"/>
  <c r="G140" i="3"/>
  <c r="H140" i="3"/>
  <c r="I140" i="3"/>
  <c r="B140" i="3"/>
  <c r="C137" i="3"/>
  <c r="D137" i="3"/>
  <c r="E137" i="3"/>
  <c r="F137" i="3"/>
  <c r="G137" i="3"/>
  <c r="H137" i="3"/>
  <c r="I137" i="3"/>
  <c r="B137" i="3"/>
  <c r="C134" i="3"/>
  <c r="D134" i="3"/>
  <c r="E134" i="3"/>
  <c r="F134" i="3"/>
  <c r="G134" i="3"/>
  <c r="H134" i="3"/>
  <c r="I134" i="3"/>
  <c r="B134" i="3"/>
  <c r="C163" i="3"/>
  <c r="D163" i="3"/>
  <c r="E163" i="3"/>
  <c r="F163" i="3"/>
  <c r="G163" i="3"/>
  <c r="H163" i="3"/>
  <c r="I163" i="3"/>
  <c r="B163" i="3"/>
  <c r="C117" i="3"/>
  <c r="D117" i="3"/>
  <c r="E117" i="3"/>
  <c r="F117" i="3"/>
  <c r="G117" i="3"/>
  <c r="H117" i="3"/>
  <c r="I117" i="3"/>
  <c r="B117" i="3"/>
  <c r="C91" i="3"/>
  <c r="D91" i="3"/>
  <c r="E91" i="3"/>
  <c r="F91" i="3"/>
  <c r="G91" i="3"/>
  <c r="H91" i="3"/>
  <c r="I91" i="3"/>
  <c r="B91" i="3"/>
  <c r="D88" i="3"/>
  <c r="D94" i="3" s="1"/>
  <c r="E88" i="3"/>
  <c r="E94" i="3" s="1"/>
  <c r="F88" i="3"/>
  <c r="F94" i="3" s="1"/>
  <c r="G88" i="3"/>
  <c r="G94" i="3" s="1"/>
  <c r="H88" i="3"/>
  <c r="H94" i="3" s="1"/>
  <c r="I88" i="3"/>
  <c r="I94" i="3" s="1"/>
  <c r="C88" i="3"/>
  <c r="C94" i="3" s="1"/>
  <c r="B88" i="3"/>
  <c r="B94" i="3" s="1"/>
  <c r="D59" i="3"/>
  <c r="E59" i="3"/>
  <c r="F59" i="3"/>
  <c r="G59" i="3"/>
  <c r="H59" i="3"/>
  <c r="I59" i="3"/>
  <c r="C59" i="3"/>
  <c r="B59" i="3"/>
  <c r="D32" i="3"/>
  <c r="E32" i="3"/>
  <c r="F32" i="3"/>
  <c r="G32" i="3"/>
  <c r="H32" i="3"/>
  <c r="I32" i="3"/>
  <c r="C32" i="3"/>
  <c r="B32" i="3"/>
  <c r="A177" i="3"/>
  <c r="B183" i="3" l="1"/>
  <c r="C183" i="3"/>
  <c r="D183" i="3"/>
  <c r="E183" i="3"/>
  <c r="F183" i="3"/>
  <c r="G183" i="3"/>
  <c r="H183" i="3"/>
  <c r="I183" i="3"/>
  <c r="B186" i="3"/>
  <c r="C186" i="3"/>
  <c r="D186" i="3"/>
  <c r="E186" i="3"/>
  <c r="F186" i="3"/>
  <c r="G186" i="3"/>
  <c r="H186" i="3"/>
  <c r="I186" i="3"/>
  <c r="B192" i="3"/>
  <c r="C192" i="3"/>
  <c r="D192" i="3"/>
  <c r="E192" i="3"/>
  <c r="F192" i="3"/>
  <c r="G192" i="3"/>
  <c r="H192" i="3"/>
  <c r="I192" i="3"/>
  <c r="B135" i="3"/>
  <c r="C135" i="3"/>
  <c r="D135" i="3"/>
  <c r="E135" i="3"/>
  <c r="F135" i="3"/>
  <c r="G135" i="3"/>
  <c r="H135" i="3"/>
  <c r="I135" i="3"/>
  <c r="B138" i="3"/>
  <c r="C138" i="3"/>
  <c r="D138" i="3"/>
  <c r="E138" i="3"/>
  <c r="F138" i="3"/>
  <c r="G138" i="3"/>
  <c r="H138" i="3"/>
  <c r="I138" i="3"/>
  <c r="B144" i="3"/>
  <c r="C144" i="3"/>
  <c r="D144" i="3"/>
  <c r="E144" i="3"/>
  <c r="F144" i="3"/>
  <c r="G144" i="3"/>
  <c r="H144" i="3"/>
  <c r="I144" i="3"/>
  <c r="I189" i="3" l="1"/>
  <c r="H189" i="3"/>
  <c r="G189" i="3"/>
  <c r="F189" i="3"/>
  <c r="E189" i="3"/>
  <c r="D189" i="3"/>
  <c r="C189" i="3"/>
  <c r="B189" i="3"/>
  <c r="I141" i="3"/>
  <c r="H141" i="3"/>
  <c r="G141" i="3"/>
  <c r="F141" i="3"/>
  <c r="E141" i="3"/>
  <c r="D141" i="3"/>
  <c r="C141" i="3"/>
  <c r="B141" i="3"/>
  <c r="C161" i="3" l="1"/>
  <c r="D161" i="3"/>
  <c r="E161" i="3"/>
  <c r="F161" i="3"/>
  <c r="G161" i="3"/>
  <c r="H161" i="3"/>
  <c r="I161" i="3"/>
  <c r="B161" i="3"/>
  <c r="C157" i="3"/>
  <c r="D157" i="3"/>
  <c r="E157" i="3"/>
  <c r="F157" i="3"/>
  <c r="G157" i="3"/>
  <c r="H157" i="3"/>
  <c r="I157" i="3"/>
  <c r="B157" i="3"/>
  <c r="C153" i="3"/>
  <c r="D153" i="3"/>
  <c r="E153" i="3"/>
  <c r="F153" i="3"/>
  <c r="G153" i="3"/>
  <c r="H153" i="3"/>
  <c r="I153" i="3"/>
  <c r="B153" i="3"/>
  <c r="C166" i="3"/>
  <c r="C169" i="3" s="1"/>
  <c r="D166" i="3"/>
  <c r="D169" i="3" s="1"/>
  <c r="E166" i="3"/>
  <c r="E169" i="3" s="1"/>
  <c r="F166" i="3"/>
  <c r="F169" i="3" s="1"/>
  <c r="G166" i="3"/>
  <c r="G169" i="3" s="1"/>
  <c r="H166" i="3"/>
  <c r="H169" i="3" s="1"/>
  <c r="I166" i="3"/>
  <c r="I169" i="3" s="1"/>
  <c r="B166" i="3"/>
  <c r="B169" i="3" s="1"/>
  <c r="C172" i="3"/>
  <c r="D172" i="3"/>
  <c r="E172" i="3"/>
  <c r="F172" i="3"/>
  <c r="G172" i="3"/>
  <c r="H172" i="3"/>
  <c r="I172" i="3"/>
  <c r="B172" i="3"/>
  <c r="C159" i="3"/>
  <c r="D159" i="3"/>
  <c r="E159" i="3"/>
  <c r="F159" i="3"/>
  <c r="G159" i="3"/>
  <c r="H159" i="3"/>
  <c r="I159" i="3"/>
  <c r="B159" i="3"/>
  <c r="C155" i="3"/>
  <c r="D155" i="3"/>
  <c r="E155" i="3"/>
  <c r="F155" i="3"/>
  <c r="G155" i="3"/>
  <c r="H155" i="3"/>
  <c r="I155" i="3"/>
  <c r="B155" i="3"/>
  <c r="C151" i="3"/>
  <c r="D151" i="3"/>
  <c r="E151" i="3"/>
  <c r="F151" i="3"/>
  <c r="G151" i="3"/>
  <c r="H151" i="3"/>
  <c r="H149" i="3" s="1"/>
  <c r="I151" i="3"/>
  <c r="B151" i="3"/>
  <c r="C149" i="3"/>
  <c r="D149" i="3"/>
  <c r="E149" i="3"/>
  <c r="F149" i="3"/>
  <c r="G149" i="3"/>
  <c r="B149" i="3"/>
  <c r="A148" i="3"/>
  <c r="B160" i="3"/>
  <c r="B162" i="3" s="1"/>
  <c r="B156" i="3"/>
  <c r="B158" i="3" s="1"/>
  <c r="B152" i="3"/>
  <c r="B154" i="3" s="1"/>
  <c r="B150" i="3"/>
  <c r="C132" i="3"/>
  <c r="D132" i="3"/>
  <c r="E132" i="3"/>
  <c r="F132" i="3"/>
  <c r="G132" i="3"/>
  <c r="H132" i="3"/>
  <c r="I132" i="3"/>
  <c r="B132" i="3"/>
  <c r="A131" i="3"/>
  <c r="B133" i="3"/>
  <c r="C115" i="3"/>
  <c r="D115" i="3"/>
  <c r="E115" i="3"/>
  <c r="F115" i="3"/>
  <c r="G115" i="3"/>
  <c r="H115" i="3"/>
  <c r="I115" i="3"/>
  <c r="B115" i="3"/>
  <c r="C111" i="3"/>
  <c r="D111" i="3"/>
  <c r="E111" i="3"/>
  <c r="F111" i="3"/>
  <c r="G111" i="3"/>
  <c r="H111" i="3"/>
  <c r="I111" i="3"/>
  <c r="B111" i="3"/>
  <c r="C107" i="3"/>
  <c r="D107" i="3"/>
  <c r="E107" i="3"/>
  <c r="F107" i="3"/>
  <c r="G107" i="3"/>
  <c r="H107" i="3"/>
  <c r="I107" i="3"/>
  <c r="B107" i="3"/>
  <c r="C120" i="3"/>
  <c r="C123" i="3" s="1"/>
  <c r="D120" i="3"/>
  <c r="D123" i="3" s="1"/>
  <c r="E120" i="3"/>
  <c r="E123" i="3" s="1"/>
  <c r="F120" i="3"/>
  <c r="F123" i="3" s="1"/>
  <c r="G120" i="3"/>
  <c r="G123" i="3" s="1"/>
  <c r="H120" i="3"/>
  <c r="H123" i="3" s="1"/>
  <c r="I120" i="3"/>
  <c r="B120" i="3"/>
  <c r="B123" i="3" s="1"/>
  <c r="C126" i="3"/>
  <c r="D126" i="3"/>
  <c r="E126" i="3"/>
  <c r="F126" i="3"/>
  <c r="G126" i="3"/>
  <c r="H126" i="3"/>
  <c r="I126" i="3"/>
  <c r="B126" i="3"/>
  <c r="C113" i="3"/>
  <c r="D113" i="3"/>
  <c r="E113" i="3"/>
  <c r="F113" i="3"/>
  <c r="G113" i="3"/>
  <c r="H113" i="3"/>
  <c r="I113" i="3"/>
  <c r="B113" i="3"/>
  <c r="C109" i="3"/>
  <c r="D109" i="3"/>
  <c r="E109" i="3"/>
  <c r="F109" i="3"/>
  <c r="G109" i="3"/>
  <c r="H109" i="3"/>
  <c r="I109" i="3"/>
  <c r="B109" i="3"/>
  <c r="C105" i="3"/>
  <c r="C103" i="3" s="1"/>
  <c r="D105" i="3"/>
  <c r="D103" i="3" s="1"/>
  <c r="E105" i="3"/>
  <c r="E103" i="3" s="1"/>
  <c r="F105" i="3"/>
  <c r="F103" i="3" s="1"/>
  <c r="G105" i="3"/>
  <c r="G103" i="3" s="1"/>
  <c r="H105" i="3"/>
  <c r="H103" i="3" s="1"/>
  <c r="I105" i="3"/>
  <c r="B105" i="3"/>
  <c r="B103" i="3" s="1"/>
  <c r="A102" i="3"/>
  <c r="B114" i="3"/>
  <c r="B116" i="3" s="1"/>
  <c r="B110" i="3"/>
  <c r="B112" i="3" s="1"/>
  <c r="B106" i="3"/>
  <c r="B108" i="3" s="1"/>
  <c r="B104" i="3"/>
  <c r="C68" i="3"/>
  <c r="D68" i="3"/>
  <c r="E68" i="3"/>
  <c r="F68" i="3"/>
  <c r="G68" i="3"/>
  <c r="H68" i="3"/>
  <c r="I68" i="3"/>
  <c r="B68" i="3"/>
  <c r="C97" i="3"/>
  <c r="D97" i="3"/>
  <c r="E97" i="3"/>
  <c r="F97" i="3"/>
  <c r="G97" i="3"/>
  <c r="H97" i="3"/>
  <c r="I97" i="3"/>
  <c r="B97" i="3"/>
  <c r="C86" i="3"/>
  <c r="D86" i="3"/>
  <c r="E86" i="3"/>
  <c r="F86" i="3"/>
  <c r="G86" i="3"/>
  <c r="H86" i="3"/>
  <c r="I86" i="3"/>
  <c r="B86" i="3"/>
  <c r="C82" i="3"/>
  <c r="D82" i="3"/>
  <c r="E82" i="3"/>
  <c r="F82" i="3"/>
  <c r="G82" i="3"/>
  <c r="H82" i="3"/>
  <c r="I82" i="3"/>
  <c r="B82" i="3"/>
  <c r="C78" i="3"/>
  <c r="D78" i="3"/>
  <c r="E78" i="3"/>
  <c r="F78" i="3"/>
  <c r="G78" i="3"/>
  <c r="H78" i="3"/>
  <c r="I78" i="3"/>
  <c r="B78" i="3"/>
  <c r="C76" i="3"/>
  <c r="D76" i="3"/>
  <c r="E76" i="3"/>
  <c r="F76" i="3"/>
  <c r="G76" i="3"/>
  <c r="H76" i="3"/>
  <c r="I76" i="3"/>
  <c r="C80" i="3"/>
  <c r="D80" i="3"/>
  <c r="E80" i="3"/>
  <c r="F80" i="3"/>
  <c r="G80" i="3"/>
  <c r="H80" i="3"/>
  <c r="I80" i="3"/>
  <c r="C84" i="3"/>
  <c r="D84" i="3"/>
  <c r="E84" i="3"/>
  <c r="F84" i="3"/>
  <c r="G84" i="3"/>
  <c r="H84" i="3"/>
  <c r="I84" i="3"/>
  <c r="B84" i="3"/>
  <c r="B80" i="3"/>
  <c r="B76" i="3"/>
  <c r="B74" i="3" s="1"/>
  <c r="A73" i="3"/>
  <c r="B85" i="3"/>
  <c r="B87" i="3" s="1"/>
  <c r="B81" i="3"/>
  <c r="B83" i="3" s="1"/>
  <c r="B77" i="3"/>
  <c r="B79" i="3" s="1"/>
  <c r="B75" i="3"/>
  <c r="C69" i="3"/>
  <c r="D69" i="3"/>
  <c r="E69" i="3"/>
  <c r="F69" i="3"/>
  <c r="G69" i="3"/>
  <c r="H69" i="3"/>
  <c r="I69" i="3"/>
  <c r="B69" i="3"/>
  <c r="C60" i="3"/>
  <c r="D60" i="3"/>
  <c r="E60" i="3"/>
  <c r="F60" i="3"/>
  <c r="G60" i="3"/>
  <c r="H60" i="3"/>
  <c r="I60" i="3"/>
  <c r="B60" i="3"/>
  <c r="C62" i="3"/>
  <c r="D62" i="3"/>
  <c r="E62" i="3"/>
  <c r="F62" i="3"/>
  <c r="G62" i="3"/>
  <c r="H62" i="3"/>
  <c r="I62" i="3"/>
  <c r="B62" i="3"/>
  <c r="E57" i="3"/>
  <c r="F57" i="3"/>
  <c r="G57" i="3"/>
  <c r="H57" i="3"/>
  <c r="I57" i="3"/>
  <c r="D57" i="3"/>
  <c r="E53" i="3"/>
  <c r="F53" i="3"/>
  <c r="G53" i="3"/>
  <c r="H53" i="3"/>
  <c r="I53" i="3"/>
  <c r="D53" i="3"/>
  <c r="D51" i="3"/>
  <c r="D49" i="3"/>
  <c r="E49" i="3"/>
  <c r="F49" i="3"/>
  <c r="G49" i="3"/>
  <c r="H49" i="3"/>
  <c r="I49" i="3"/>
  <c r="C55" i="3"/>
  <c r="D55" i="3"/>
  <c r="D56" i="3" s="1"/>
  <c r="D58" i="3" s="1"/>
  <c r="E55" i="3"/>
  <c r="E56" i="3" s="1"/>
  <c r="E58" i="3" s="1"/>
  <c r="F55" i="3"/>
  <c r="F56" i="3" s="1"/>
  <c r="F58" i="3" s="1"/>
  <c r="G55" i="3"/>
  <c r="G56" i="3" s="1"/>
  <c r="G58" i="3" s="1"/>
  <c r="H55" i="3"/>
  <c r="H56" i="3" s="1"/>
  <c r="H58" i="3" s="1"/>
  <c r="I55" i="3"/>
  <c r="C51" i="3"/>
  <c r="E51" i="3"/>
  <c r="E52" i="3" s="1"/>
  <c r="E54" i="3" s="1"/>
  <c r="F51" i="3"/>
  <c r="F52" i="3" s="1"/>
  <c r="F54" i="3" s="1"/>
  <c r="G51" i="3"/>
  <c r="G52" i="3" s="1"/>
  <c r="G54" i="3" s="1"/>
  <c r="H51" i="3"/>
  <c r="H52" i="3" s="1"/>
  <c r="H54" i="3" s="1"/>
  <c r="I51" i="3"/>
  <c r="B55" i="3"/>
  <c r="B56" i="3" s="1"/>
  <c r="B51" i="3"/>
  <c r="B52" i="3" s="1"/>
  <c r="C47" i="3"/>
  <c r="D47" i="3"/>
  <c r="E47" i="3"/>
  <c r="F47" i="3"/>
  <c r="G47" i="3"/>
  <c r="H47" i="3"/>
  <c r="I47" i="3"/>
  <c r="B47" i="3"/>
  <c r="D15" i="3"/>
  <c r="E15" i="3"/>
  <c r="F15" i="3"/>
  <c r="G15" i="3"/>
  <c r="H15" i="3"/>
  <c r="I15" i="3"/>
  <c r="C12" i="3"/>
  <c r="D12" i="3"/>
  <c r="E12" i="3"/>
  <c r="F12" i="3"/>
  <c r="G12" i="3"/>
  <c r="H12" i="3"/>
  <c r="I12" i="3"/>
  <c r="B12" i="3"/>
  <c r="C9" i="3"/>
  <c r="D9" i="3"/>
  <c r="E9" i="3"/>
  <c r="F9" i="3"/>
  <c r="G9" i="3"/>
  <c r="H9" i="3"/>
  <c r="I9" i="3"/>
  <c r="B9" i="3"/>
  <c r="B45" i="3" l="1"/>
  <c r="B48" i="3"/>
  <c r="I45" i="3"/>
  <c r="I48" i="3"/>
  <c r="I50" i="3" s="1"/>
  <c r="H45" i="3"/>
  <c r="H48" i="3"/>
  <c r="H50" i="3" s="1"/>
  <c r="G45" i="3"/>
  <c r="G48" i="3"/>
  <c r="G50" i="3" s="1"/>
  <c r="F45" i="3"/>
  <c r="F48" i="3"/>
  <c r="F50" i="3" s="1"/>
  <c r="E45" i="3"/>
  <c r="E48" i="3"/>
  <c r="E50" i="3" s="1"/>
  <c r="D45" i="3"/>
  <c r="D48" i="3"/>
  <c r="D50" i="3" s="1"/>
  <c r="C45" i="3"/>
  <c r="C48" i="3"/>
  <c r="I52" i="3"/>
  <c r="I54" i="3" s="1"/>
  <c r="C52" i="3"/>
  <c r="I56" i="3"/>
  <c r="I58" i="3" s="1"/>
  <c r="C56" i="3"/>
  <c r="D52" i="3"/>
  <c r="D54" i="3" s="1"/>
  <c r="B65" i="3"/>
  <c r="B64" i="3"/>
  <c r="B63" i="3"/>
  <c r="I65" i="3"/>
  <c r="I64" i="3"/>
  <c r="I63" i="3"/>
  <c r="H65" i="3"/>
  <c r="H64" i="3"/>
  <c r="H63" i="3"/>
  <c r="G65" i="3"/>
  <c r="G64" i="3"/>
  <c r="G63" i="3"/>
  <c r="F65" i="3"/>
  <c r="F64" i="3"/>
  <c r="F63" i="3"/>
  <c r="E65" i="3"/>
  <c r="E64" i="3"/>
  <c r="E63" i="3"/>
  <c r="D65" i="3"/>
  <c r="D64" i="3"/>
  <c r="D63" i="3"/>
  <c r="C65" i="3"/>
  <c r="C64" i="3"/>
  <c r="C63" i="3"/>
  <c r="I74" i="3"/>
  <c r="H74" i="3"/>
  <c r="G74" i="3"/>
  <c r="F74" i="3"/>
  <c r="E74" i="3"/>
  <c r="D74" i="3"/>
  <c r="C74" i="3"/>
  <c r="I103" i="3"/>
  <c r="I123" i="3"/>
  <c r="I149" i="3"/>
  <c r="C150" i="3"/>
  <c r="D150" i="3"/>
  <c r="E150" i="3"/>
  <c r="F150" i="3"/>
  <c r="G150" i="3"/>
  <c r="H150" i="3"/>
  <c r="I150" i="3"/>
  <c r="C152" i="3"/>
  <c r="D152" i="3"/>
  <c r="D154" i="3" s="1"/>
  <c r="E152" i="3"/>
  <c r="E154" i="3" s="1"/>
  <c r="F152" i="3"/>
  <c r="F154" i="3" s="1"/>
  <c r="G152" i="3"/>
  <c r="G154" i="3" s="1"/>
  <c r="H152" i="3"/>
  <c r="H154" i="3" s="1"/>
  <c r="I152" i="3"/>
  <c r="I154" i="3" s="1"/>
  <c r="C156" i="3"/>
  <c r="D156" i="3"/>
  <c r="D158" i="3" s="1"/>
  <c r="E156" i="3"/>
  <c r="E158" i="3" s="1"/>
  <c r="F156" i="3"/>
  <c r="F158" i="3" s="1"/>
  <c r="G156" i="3"/>
  <c r="G158" i="3" s="1"/>
  <c r="H156" i="3"/>
  <c r="H158" i="3" s="1"/>
  <c r="I156" i="3"/>
  <c r="I158" i="3" s="1"/>
  <c r="C160" i="3"/>
  <c r="D160" i="3"/>
  <c r="D162" i="3" s="1"/>
  <c r="E160" i="3"/>
  <c r="E162" i="3" s="1"/>
  <c r="F160" i="3"/>
  <c r="F162" i="3" s="1"/>
  <c r="G160" i="3"/>
  <c r="G162" i="3" s="1"/>
  <c r="H160" i="3"/>
  <c r="H162" i="3" s="1"/>
  <c r="I160" i="3"/>
  <c r="I162" i="3" s="1"/>
  <c r="B165" i="3"/>
  <c r="B164" i="3"/>
  <c r="C165" i="3"/>
  <c r="C164" i="3"/>
  <c r="D165" i="3"/>
  <c r="D164" i="3"/>
  <c r="E165" i="3"/>
  <c r="E164" i="3"/>
  <c r="F165" i="3"/>
  <c r="F164" i="3"/>
  <c r="G165" i="3"/>
  <c r="G164" i="3"/>
  <c r="H165" i="3"/>
  <c r="H164" i="3"/>
  <c r="I165" i="3"/>
  <c r="I164" i="3"/>
  <c r="B168" i="3"/>
  <c r="B167" i="3"/>
  <c r="C168" i="3"/>
  <c r="C167" i="3"/>
  <c r="D168" i="3"/>
  <c r="D167" i="3"/>
  <c r="E168" i="3"/>
  <c r="E167" i="3"/>
  <c r="F168" i="3"/>
  <c r="F167" i="3"/>
  <c r="G168" i="3"/>
  <c r="G167" i="3"/>
  <c r="H168" i="3"/>
  <c r="H167" i="3"/>
  <c r="I168" i="3"/>
  <c r="I167" i="3"/>
  <c r="B171" i="3"/>
  <c r="B170" i="3"/>
  <c r="C171" i="3"/>
  <c r="C170" i="3"/>
  <c r="D171" i="3"/>
  <c r="D170" i="3"/>
  <c r="E171" i="3"/>
  <c r="E170" i="3"/>
  <c r="F171" i="3"/>
  <c r="F170" i="3"/>
  <c r="G171" i="3"/>
  <c r="G170" i="3"/>
  <c r="H171" i="3"/>
  <c r="H170" i="3"/>
  <c r="I171" i="3"/>
  <c r="I170" i="3"/>
  <c r="B174" i="3"/>
  <c r="B173" i="3"/>
  <c r="C174" i="3"/>
  <c r="C173" i="3"/>
  <c r="D174" i="3"/>
  <c r="D173" i="3"/>
  <c r="E174" i="3"/>
  <c r="E173" i="3"/>
  <c r="F174" i="3"/>
  <c r="F173" i="3"/>
  <c r="G174" i="3"/>
  <c r="G173" i="3"/>
  <c r="H174" i="3"/>
  <c r="H173" i="3"/>
  <c r="I174" i="3"/>
  <c r="I173" i="3"/>
  <c r="C133" i="3"/>
  <c r="D133" i="3"/>
  <c r="E133" i="3"/>
  <c r="F133" i="3"/>
  <c r="G133" i="3"/>
  <c r="H133" i="3"/>
  <c r="I133" i="3"/>
  <c r="C104" i="3"/>
  <c r="D104" i="3"/>
  <c r="E104" i="3"/>
  <c r="F104" i="3"/>
  <c r="G104" i="3"/>
  <c r="H104" i="3"/>
  <c r="I104" i="3"/>
  <c r="C106" i="3"/>
  <c r="D106" i="3"/>
  <c r="D108" i="3" s="1"/>
  <c r="E106" i="3"/>
  <c r="E108" i="3" s="1"/>
  <c r="F106" i="3"/>
  <c r="F108" i="3" s="1"/>
  <c r="G106" i="3"/>
  <c r="G108" i="3" s="1"/>
  <c r="H106" i="3"/>
  <c r="H108" i="3" s="1"/>
  <c r="I106" i="3"/>
  <c r="I108" i="3" s="1"/>
  <c r="C110" i="3"/>
  <c r="D110" i="3"/>
  <c r="D112" i="3" s="1"/>
  <c r="E110" i="3"/>
  <c r="E112" i="3" s="1"/>
  <c r="F110" i="3"/>
  <c r="F112" i="3" s="1"/>
  <c r="G110" i="3"/>
  <c r="G112" i="3" s="1"/>
  <c r="H110" i="3"/>
  <c r="H112" i="3" s="1"/>
  <c r="I110" i="3"/>
  <c r="I112" i="3" s="1"/>
  <c r="C114" i="3"/>
  <c r="D114" i="3"/>
  <c r="D116" i="3" s="1"/>
  <c r="E114" i="3"/>
  <c r="E116" i="3" s="1"/>
  <c r="F114" i="3"/>
  <c r="F116" i="3" s="1"/>
  <c r="G114" i="3"/>
  <c r="G116" i="3" s="1"/>
  <c r="H114" i="3"/>
  <c r="H116" i="3" s="1"/>
  <c r="I114" i="3"/>
  <c r="I116" i="3" s="1"/>
  <c r="B119" i="3"/>
  <c r="B118" i="3"/>
  <c r="C119" i="3"/>
  <c r="C118" i="3"/>
  <c r="D119" i="3"/>
  <c r="D118" i="3"/>
  <c r="E119" i="3"/>
  <c r="E118" i="3"/>
  <c r="F119" i="3"/>
  <c r="F118" i="3"/>
  <c r="G119" i="3"/>
  <c r="G118" i="3"/>
  <c r="H119" i="3"/>
  <c r="H118" i="3"/>
  <c r="I119" i="3"/>
  <c r="I118" i="3"/>
  <c r="B122" i="3"/>
  <c r="B121" i="3"/>
  <c r="C122" i="3"/>
  <c r="C121" i="3"/>
  <c r="D122" i="3"/>
  <c r="D121" i="3"/>
  <c r="E122" i="3"/>
  <c r="E121" i="3"/>
  <c r="F122" i="3"/>
  <c r="F121" i="3"/>
  <c r="G122" i="3"/>
  <c r="G121" i="3"/>
  <c r="H122" i="3"/>
  <c r="H121" i="3"/>
  <c r="I122" i="3"/>
  <c r="I121" i="3"/>
  <c r="B125" i="3"/>
  <c r="B124" i="3"/>
  <c r="C125" i="3"/>
  <c r="C124" i="3"/>
  <c r="D125" i="3"/>
  <c r="D124" i="3"/>
  <c r="E125" i="3"/>
  <c r="E124" i="3"/>
  <c r="F125" i="3"/>
  <c r="F124" i="3"/>
  <c r="G125" i="3"/>
  <c r="G124" i="3"/>
  <c r="H125" i="3"/>
  <c r="H124" i="3"/>
  <c r="I125" i="3"/>
  <c r="I124" i="3"/>
  <c r="B128" i="3"/>
  <c r="B127" i="3"/>
  <c r="C128" i="3"/>
  <c r="C127" i="3"/>
  <c r="D128" i="3"/>
  <c r="D127" i="3"/>
  <c r="E128" i="3"/>
  <c r="E127" i="3"/>
  <c r="F128" i="3"/>
  <c r="F127" i="3"/>
  <c r="G128" i="3"/>
  <c r="G127" i="3"/>
  <c r="H128" i="3"/>
  <c r="H127" i="3"/>
  <c r="I128" i="3"/>
  <c r="I127" i="3"/>
  <c r="C75" i="3"/>
  <c r="D75" i="3"/>
  <c r="E75" i="3"/>
  <c r="F75" i="3"/>
  <c r="G75" i="3"/>
  <c r="H75" i="3"/>
  <c r="I75" i="3"/>
  <c r="C77" i="3"/>
  <c r="D77" i="3"/>
  <c r="D79" i="3" s="1"/>
  <c r="E77" i="3"/>
  <c r="E79" i="3" s="1"/>
  <c r="F77" i="3"/>
  <c r="F79" i="3" s="1"/>
  <c r="G77" i="3"/>
  <c r="G79" i="3" s="1"/>
  <c r="H77" i="3"/>
  <c r="H79" i="3" s="1"/>
  <c r="I77" i="3"/>
  <c r="I79" i="3" s="1"/>
  <c r="C81" i="3"/>
  <c r="D81" i="3"/>
  <c r="D83" i="3" s="1"/>
  <c r="E81" i="3"/>
  <c r="E83" i="3" s="1"/>
  <c r="F81" i="3"/>
  <c r="F83" i="3" s="1"/>
  <c r="G81" i="3"/>
  <c r="G83" i="3" s="1"/>
  <c r="H81" i="3"/>
  <c r="H83" i="3" s="1"/>
  <c r="I81" i="3"/>
  <c r="I83" i="3" s="1"/>
  <c r="C85" i="3"/>
  <c r="D85" i="3"/>
  <c r="D87" i="3" s="1"/>
  <c r="E85" i="3"/>
  <c r="E87" i="3" s="1"/>
  <c r="F85" i="3"/>
  <c r="F87" i="3" s="1"/>
  <c r="G85" i="3"/>
  <c r="G87" i="3" s="1"/>
  <c r="H85" i="3"/>
  <c r="H87" i="3" s="1"/>
  <c r="I85" i="3"/>
  <c r="I87" i="3" s="1"/>
  <c r="B90" i="3"/>
  <c r="B89" i="3"/>
  <c r="C90" i="3"/>
  <c r="C89" i="3"/>
  <c r="D90" i="3"/>
  <c r="D89" i="3"/>
  <c r="E90" i="3"/>
  <c r="E89" i="3"/>
  <c r="F90" i="3"/>
  <c r="F89" i="3"/>
  <c r="G90" i="3"/>
  <c r="G89" i="3"/>
  <c r="H90" i="3"/>
  <c r="H89" i="3"/>
  <c r="I90" i="3"/>
  <c r="I89" i="3"/>
  <c r="B93" i="3"/>
  <c r="B92" i="3"/>
  <c r="C93" i="3"/>
  <c r="C92" i="3"/>
  <c r="D93" i="3"/>
  <c r="D92" i="3"/>
  <c r="E93" i="3"/>
  <c r="E92" i="3"/>
  <c r="F93" i="3"/>
  <c r="F92" i="3"/>
  <c r="G93" i="3"/>
  <c r="G92" i="3"/>
  <c r="H93" i="3"/>
  <c r="H92" i="3"/>
  <c r="I93" i="3"/>
  <c r="I92" i="3"/>
  <c r="B96" i="3"/>
  <c r="B95" i="3"/>
  <c r="C96" i="3"/>
  <c r="C95" i="3"/>
  <c r="D96" i="3"/>
  <c r="D95" i="3"/>
  <c r="E96" i="3"/>
  <c r="E95" i="3"/>
  <c r="F96" i="3"/>
  <c r="F95" i="3"/>
  <c r="G96" i="3"/>
  <c r="G95" i="3"/>
  <c r="H96" i="3"/>
  <c r="H95" i="3"/>
  <c r="I96" i="3"/>
  <c r="I95" i="3"/>
  <c r="B99" i="3"/>
  <c r="B98" i="3"/>
  <c r="C99" i="3"/>
  <c r="C98" i="3"/>
  <c r="D99" i="3"/>
  <c r="D98" i="3"/>
  <c r="E99" i="3"/>
  <c r="E98" i="3"/>
  <c r="F99" i="3"/>
  <c r="F98" i="3"/>
  <c r="G99" i="3"/>
  <c r="G98" i="3"/>
  <c r="H99" i="3"/>
  <c r="H98" i="3"/>
  <c r="I99" i="3"/>
  <c r="I98" i="3"/>
  <c r="C170" i="1"/>
  <c r="B170" i="1"/>
  <c r="B159" i="1"/>
  <c r="C148" i="1"/>
  <c r="B148" i="1"/>
  <c r="C87" i="3" l="1"/>
  <c r="C83" i="3"/>
  <c r="C79" i="3"/>
  <c r="C116" i="3"/>
  <c r="C112" i="3"/>
  <c r="C108" i="3"/>
  <c r="C162" i="3"/>
  <c r="C158" i="3"/>
  <c r="C154" i="3"/>
  <c r="C67" i="3"/>
  <c r="C66" i="3"/>
  <c r="D67" i="3"/>
  <c r="D66" i="3"/>
  <c r="E67" i="3"/>
  <c r="E66" i="3"/>
  <c r="F67" i="3"/>
  <c r="F66" i="3"/>
  <c r="G67" i="3"/>
  <c r="G66" i="3"/>
  <c r="H67" i="3"/>
  <c r="H66" i="3"/>
  <c r="I67" i="3"/>
  <c r="I66" i="3"/>
  <c r="B67" i="3"/>
  <c r="B66" i="3"/>
  <c r="C70" i="3"/>
  <c r="C61" i="3"/>
  <c r="C46" i="3"/>
  <c r="D70" i="3"/>
  <c r="D61" i="3"/>
  <c r="D46" i="3"/>
  <c r="E70" i="3"/>
  <c r="E61" i="3"/>
  <c r="E46" i="3"/>
  <c r="F70" i="3"/>
  <c r="F61" i="3"/>
  <c r="F46" i="3"/>
  <c r="G70" i="3"/>
  <c r="G61" i="3"/>
  <c r="G46" i="3"/>
  <c r="H70" i="3"/>
  <c r="H61" i="3"/>
  <c r="H46" i="3"/>
  <c r="I70" i="3"/>
  <c r="I61" i="3"/>
  <c r="I46" i="3"/>
  <c r="B70" i="3"/>
  <c r="B61" i="3"/>
  <c r="B46" i="3"/>
  <c r="I6" i="3"/>
  <c r="H6" i="3"/>
  <c r="G6" i="3"/>
  <c r="F6" i="3"/>
  <c r="E6" i="3"/>
  <c r="D6" i="3"/>
  <c r="C6" i="3"/>
  <c r="B6" i="3"/>
  <c r="A17" i="3" l="1"/>
  <c r="A44" i="3"/>
  <c r="H41" i="3"/>
  <c r="G41" i="3"/>
  <c r="F41" i="3"/>
  <c r="E41" i="3"/>
  <c r="D41" i="3"/>
  <c r="C41" i="3"/>
  <c r="B41" i="3"/>
  <c r="I41" i="3"/>
  <c r="I35" i="3"/>
  <c r="H35" i="3"/>
  <c r="H38" i="3" s="1"/>
  <c r="G35" i="3"/>
  <c r="G38" i="3" s="1"/>
  <c r="F35" i="3"/>
  <c r="F38" i="3" s="1"/>
  <c r="E35" i="3"/>
  <c r="E38" i="3" s="1"/>
  <c r="D35" i="3"/>
  <c r="D38" i="3" s="1"/>
  <c r="C35" i="3"/>
  <c r="C38" i="3" s="1"/>
  <c r="B35" i="3"/>
  <c r="B38"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B31" i="3" s="1"/>
  <c r="I24" i="3"/>
  <c r="H24" i="3"/>
  <c r="G24" i="3"/>
  <c r="F24" i="3"/>
  <c r="E24" i="3"/>
  <c r="D24" i="3"/>
  <c r="C24" i="3"/>
  <c r="B24" i="3"/>
  <c r="B25" i="3" s="1"/>
  <c r="B27" i="3" s="1"/>
  <c r="B20" i="3"/>
  <c r="C20" i="3"/>
  <c r="D20" i="3"/>
  <c r="E20" i="3"/>
  <c r="F20" i="3"/>
  <c r="G20" i="3"/>
  <c r="H20" i="3"/>
  <c r="I20" i="3"/>
  <c r="J1" i="3"/>
  <c r="K1" i="3" s="1"/>
  <c r="L1" i="3" s="1"/>
  <c r="M1" i="3" s="1"/>
  <c r="N1" i="3" s="1"/>
  <c r="H1" i="3"/>
  <c r="G1" i="3" s="1"/>
  <c r="F1" i="3" s="1"/>
  <c r="E1" i="3" s="1"/>
  <c r="D1" i="3" s="1"/>
  <c r="C1" i="3" s="1"/>
  <c r="B1" i="3" s="1"/>
  <c r="I21" i="3" l="1"/>
  <c r="I23" i="3" s="1"/>
  <c r="I18" i="3"/>
  <c r="H21" i="3"/>
  <c r="H23" i="3" s="1"/>
  <c r="H18" i="3"/>
  <c r="G21" i="3"/>
  <c r="G23" i="3" s="1"/>
  <c r="G18" i="3"/>
  <c r="F21" i="3"/>
  <c r="F23" i="3" s="1"/>
  <c r="F18" i="3"/>
  <c r="E21" i="3"/>
  <c r="E23" i="3" s="1"/>
  <c r="E18" i="3"/>
  <c r="D21" i="3"/>
  <c r="D23" i="3" s="1"/>
  <c r="D18" i="3"/>
  <c r="C21" i="3"/>
  <c r="C18" i="3"/>
  <c r="B21" i="3"/>
  <c r="B23" i="3" s="1"/>
  <c r="B18" i="3"/>
  <c r="I38" i="3"/>
  <c r="C25" i="3"/>
  <c r="D25" i="3"/>
  <c r="D27" i="3" s="1"/>
  <c r="E25" i="3"/>
  <c r="E27" i="3" s="1"/>
  <c r="F25" i="3"/>
  <c r="F27" i="3" s="1"/>
  <c r="G25" i="3"/>
  <c r="G27" i="3" s="1"/>
  <c r="H25" i="3"/>
  <c r="H27" i="3" s="1"/>
  <c r="I25" i="3"/>
  <c r="I27" i="3" s="1"/>
  <c r="C29" i="3"/>
  <c r="D29" i="3"/>
  <c r="D31" i="3" s="1"/>
  <c r="E29" i="3"/>
  <c r="E31" i="3" s="1"/>
  <c r="F29" i="3"/>
  <c r="F31" i="3" s="1"/>
  <c r="G29" i="3"/>
  <c r="G31" i="3" s="1"/>
  <c r="H29" i="3"/>
  <c r="H31" i="3" s="1"/>
  <c r="I29" i="3"/>
  <c r="I31" i="3" s="1"/>
  <c r="I39" i="3"/>
  <c r="B39" i="3"/>
  <c r="C39" i="3"/>
  <c r="D39" i="3"/>
  <c r="E39" i="3"/>
  <c r="F39" i="3"/>
  <c r="G39" i="3"/>
  <c r="H39" i="3"/>
  <c r="B36" i="3"/>
  <c r="C36" i="3"/>
  <c r="D36" i="3"/>
  <c r="E36" i="3"/>
  <c r="F36" i="3"/>
  <c r="G36" i="3"/>
  <c r="H36" i="3"/>
  <c r="I36" i="3"/>
  <c r="I42" i="3"/>
  <c r="B42" i="3"/>
  <c r="C42" i="3"/>
  <c r="D42" i="3"/>
  <c r="E42" i="3"/>
  <c r="F42" i="3"/>
  <c r="G42" i="3"/>
  <c r="H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H163" i="1"/>
  <c r="H165" i="1" s="1"/>
  <c r="H166" i="1" s="1"/>
  <c r="H167" i="1" s="1"/>
  <c r="G163" i="1"/>
  <c r="G165" i="1" s="1"/>
  <c r="F163" i="1"/>
  <c r="F165" i="1" s="1"/>
  <c r="E163" i="1"/>
  <c r="E165" i="1" s="1"/>
  <c r="D163" i="1"/>
  <c r="D165" i="1" s="1"/>
  <c r="C163" i="1"/>
  <c r="C165" i="1" s="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C31" i="3" l="1"/>
  <c r="C27" i="3"/>
  <c r="C23" i="3"/>
  <c r="B166" i="1"/>
  <c r="I165" i="1"/>
  <c r="I166" i="1"/>
  <c r="I167" i="1" s="1"/>
  <c r="H33" i="3"/>
  <c r="G33" i="3"/>
  <c r="F33" i="3"/>
  <c r="E33" i="3"/>
  <c r="D33" i="3"/>
  <c r="C33" i="3"/>
  <c r="B33" i="3"/>
  <c r="I33" i="3"/>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167" i="1" l="1"/>
  <c r="I19" i="3"/>
  <c r="I40" i="3"/>
  <c r="I37" i="3"/>
  <c r="I43" i="3"/>
  <c r="I34" i="3"/>
  <c r="B19" i="3"/>
  <c r="B40" i="3"/>
  <c r="B37" i="3"/>
  <c r="B43" i="3"/>
  <c r="B34" i="3"/>
  <c r="C19" i="3"/>
  <c r="C40" i="3"/>
  <c r="C37" i="3"/>
  <c r="C43" i="3"/>
  <c r="C34" i="3"/>
  <c r="D19" i="3"/>
  <c r="D40" i="3"/>
  <c r="D37" i="3"/>
  <c r="D43" i="3"/>
  <c r="D34" i="3"/>
  <c r="E19" i="3"/>
  <c r="E40" i="3"/>
  <c r="E37" i="3"/>
  <c r="E43" i="3"/>
  <c r="E34" i="3"/>
  <c r="F19" i="3"/>
  <c r="F40" i="3"/>
  <c r="F37" i="3"/>
  <c r="F43" i="3"/>
  <c r="F34" i="3"/>
  <c r="G19" i="3"/>
  <c r="G40" i="3"/>
  <c r="G37" i="3"/>
  <c r="G43" i="3"/>
  <c r="G34" i="3"/>
  <c r="H19" i="3"/>
  <c r="H40" i="3"/>
  <c r="H37" i="3"/>
  <c r="H43" i="3"/>
  <c r="H34" i="3"/>
  <c r="H126" i="1"/>
  <c r="H133" i="1" s="1"/>
  <c r="H134" i="1" s="1"/>
  <c r="C126" i="1"/>
  <c r="I126" i="1"/>
  <c r="E126" i="1"/>
  <c r="F126" i="1"/>
  <c r="D126" i="1"/>
  <c r="B126" i="1"/>
  <c r="B133" i="1" s="1"/>
  <c r="G126" i="1"/>
  <c r="C15" i="3" l="1"/>
  <c r="B15"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145" i="1"/>
  <c r="F12" i="1"/>
  <c r="F145" i="1"/>
  <c r="H12" i="1"/>
  <c r="H20" i="1" s="1"/>
  <c r="H145" i="1"/>
  <c r="I12" i="1"/>
  <c r="I20" i="1" s="1"/>
  <c r="I145" i="1"/>
  <c r="B12" i="1"/>
  <c r="B145" i="1"/>
  <c r="C12" i="1"/>
  <c r="C145" i="1"/>
  <c r="D12" i="1"/>
  <c r="D145" i="1"/>
  <c r="H64" i="1"/>
  <c r="H76" i="1" s="1"/>
  <c r="H96" i="1" s="1"/>
  <c r="H98" i="1" s="1"/>
  <c r="B60" i="1"/>
  <c r="E60" i="1"/>
  <c r="F60" i="1"/>
  <c r="G10" i="1"/>
  <c r="I59" i="1"/>
  <c r="I60" i="1" s="1"/>
  <c r="G60" i="1"/>
  <c r="H60" i="1"/>
  <c r="C60" i="1"/>
  <c r="D60" i="1"/>
  <c r="D20" i="1" l="1"/>
  <c r="D64" i="1"/>
  <c r="D76" i="1" s="1"/>
  <c r="D96" i="1" s="1"/>
  <c r="D98" i="1" s="1"/>
  <c r="D99" i="1" s="1"/>
  <c r="C20" i="1"/>
  <c r="C64" i="1"/>
  <c r="C76" i="1" s="1"/>
  <c r="C96" i="1" s="1"/>
  <c r="C98" i="1" s="1"/>
  <c r="C99" i="1" s="1"/>
  <c r="B20" i="1"/>
  <c r="B64" i="1"/>
  <c r="B76" i="1" s="1"/>
  <c r="B96" i="1" s="1"/>
  <c r="B98" i="1" s="1"/>
  <c r="B99" i="1" s="1"/>
  <c r="F20" i="1"/>
  <c r="F64" i="1"/>
  <c r="F76" i="1" s="1"/>
  <c r="F96" i="1" s="1"/>
  <c r="F98" i="1" s="1"/>
  <c r="F99" i="1" s="1"/>
  <c r="E20" i="1"/>
  <c r="E64" i="1"/>
  <c r="E76" i="1" s="1"/>
  <c r="E96" i="1" s="1"/>
  <c r="E98" i="1" s="1"/>
  <c r="E99" i="1" s="1"/>
  <c r="I64" i="1"/>
  <c r="I76" i="1" s="1"/>
  <c r="I96" i="1" s="1"/>
  <c r="G12" i="1"/>
  <c r="G145" i="1"/>
  <c r="I97" i="1"/>
  <c r="I98" i="1" s="1"/>
  <c r="I99" i="1" s="1"/>
  <c r="H99" i="1"/>
  <c r="G20" i="1" l="1"/>
  <c r="G64" i="1"/>
  <c r="G76" i="1" s="1"/>
  <c r="G96" i="1" s="1"/>
  <c r="G98" i="1" s="1"/>
  <c r="G99" i="1" s="1"/>
  <c r="H1" i="1"/>
  <c r="G1" i="1" s="1"/>
  <c r="F1" i="1" s="1"/>
  <c r="E1" i="1" s="1"/>
  <c r="D1" i="1" s="1"/>
  <c r="C1" i="1" s="1"/>
  <c r="B1" i="1" s="1"/>
  <c r="B16" i="3" l="1"/>
  <c r="B7" i="3"/>
  <c r="B10" i="3"/>
  <c r="B13" i="3"/>
  <c r="B178" i="3"/>
  <c r="B4" i="3"/>
  <c r="B179" i="3" l="1"/>
  <c r="B181" i="3" s="1"/>
  <c r="I7" i="3"/>
  <c r="I10" i="3"/>
  <c r="I13" i="3"/>
  <c r="I16" i="3"/>
  <c r="I4" i="3"/>
  <c r="H7" i="3"/>
  <c r="H10" i="3"/>
  <c r="H13" i="3"/>
  <c r="H16" i="3"/>
  <c r="H4" i="3"/>
  <c r="G7" i="3"/>
  <c r="G10" i="3"/>
  <c r="G13" i="3"/>
  <c r="G16" i="3"/>
  <c r="G4" i="3"/>
  <c r="F7" i="3"/>
  <c r="F10" i="3"/>
  <c r="F13" i="3"/>
  <c r="F16" i="3"/>
  <c r="F4" i="3"/>
  <c r="E7" i="3"/>
  <c r="E10" i="3"/>
  <c r="E13" i="3"/>
  <c r="E16" i="3"/>
  <c r="E4" i="3"/>
  <c r="D7" i="3"/>
  <c r="D10" i="3"/>
  <c r="D13" i="3"/>
  <c r="D16" i="3"/>
  <c r="D4" i="3"/>
  <c r="C4" i="3"/>
  <c r="C7" i="3"/>
  <c r="C10" i="3"/>
  <c r="C13" i="3"/>
  <c r="C16" i="3"/>
  <c r="C179" i="3" l="1"/>
  <c r="C181" i="3" s="1"/>
  <c r="D179" i="3"/>
  <c r="D181" i="3" s="1"/>
  <c r="E179" i="3"/>
  <c r="E181" i="3" s="1"/>
  <c r="F179" i="3"/>
  <c r="F181" i="3" s="1"/>
  <c r="G179" i="3"/>
  <c r="G181" i="3" s="1"/>
  <c r="H179" i="3"/>
  <c r="H181" i="3" s="1"/>
  <c r="I179" i="3"/>
  <c r="I18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<sst xmlns="http://schemas.openxmlformats.org/spreadsheetml/2006/main" count="433" uniqueCount="150">
  <si>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</si>
  <si>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</si>
  <si>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</si>
  <si>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</si>
  <si>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</si>
  <si>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</si>
  <si>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</si>
  <si>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</si>
  <si>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</si>
  <si>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</si>
  <si>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</si>
  <si>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</si>
  <si>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</si>
  <si>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</si>
  <si>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</si>
  <si>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</si>
  <si>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</si>
  <si>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</si>
  <si>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</si>
  <si>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</si>
  <si>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</si>
  <si>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</si>
  <si>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</si>
  <si>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</si>
  <si>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</si>
  <si>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</si>
  <si>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</si>
  <si>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</si>
  <si>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</si>
  <si>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</si>
  <si>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</si>
  <si>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</si>
  <si>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</si>
  <si>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</si>
  <si>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</si>
  <si>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</si>
  <si>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</si>
  <si>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</si>
  <si>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</si>
  <si>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</si>
  <si>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</si>
  <si>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</si>
  <si>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</si>
  <si>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</si>
  <si>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</si>
  <si>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</si>
  <si>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</si>
  <si>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</si>
  <si>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</si>
  <si>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</si>
  <si>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</si>
  <si>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</si>
  <si>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</si>
  <si>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</si>
  <si>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</si>
  <si>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</si>
  <si>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</si>
  <si>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</si>
  <si>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</si>
  <si>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</si>
  <si>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</si>
  <si>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</si>
  <si>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</si>
  <si>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</si>
  <si>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</si>
  <si>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</si>
  <si>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</si>
  <si>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</si>
  <si>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</si>
  <si>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</si>
  <si>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</si>
  <si>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</si>
  <si>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</si>
  <si>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</si>
  <si>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</si>
  <si>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</si>
  <si>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</si>
  <si>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</si>
  <si>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</si>
  <si>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</si>
  <si>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</si>
  <si>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</si>
  <si>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</si>
  <si>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</si>
  <si>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</si>
  <si>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</si>
  <si>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</si>
  <si>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</si>
  <si>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</si>
  <si>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</si>
  <si>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</si>
  <si>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</si>
  <si>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</si>
  <si>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</si>
  <si>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</si>
  <si>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</si>
  <si>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</si>
  <si>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</si>
  <si>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</si>
  <si>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</si>
  <si>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</si>
  <si>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</si>
  <si>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</si>
  <si>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</si>
  <si>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</si>
  <si>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</si>
  <si>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</si>
  <si>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</si>
  <si>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</si>
  <si>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</si>
  <si>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</si>
  <si>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</si>
  <si>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</si>
  <si>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</si>
  <si>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</si>
  <si>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</si>
  <si>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</si>
  <si>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</si>
  <si>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</si>
  <si>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</si>
  <si>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</si>
  <si>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</si>
  <si>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</si>
  <si>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</si>
  <si>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</si>
  <si>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</si>
  <si>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</si>
  <si>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</si>
  <si>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</si>
  <si>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</si>
  <si>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</si>
  <si>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</si>
  <si>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</si>
  <si>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</si>
  <si>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</si>
  <si>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</si>
  <si>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</si>
  <si>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</si>
  <si>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</si>
  <si>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</si>
  <si>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</si>
  <si>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</si>
  <si>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</si>
  <si>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</si>
  <si>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</si>
  <si>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</si>
  <si>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Western Europe</t>
  </si>
  <si>
    <t>Eastern and Central Europe Europe</t>
  </si>
  <si>
    <t>Emerging Markets</t>
  </si>
  <si>
    <t>Currency Exchange Impact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</si>
</sst>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i/>
      <sz val="11"/>
      <color rgb="FF00B0F0"/>
      <name val="Calibri"/>
      <family val="2"/>
      <scheme val="minor"/>
    </font>
    <font>
      <b/>
      <sz val="11"/>
      <color rgb="FF00B0F0"/>
      <name val="Calibri"/>
      <family val="2"/>
      <scheme val="minor"/>
    </font>
    <font>
      <i/>
      <sz val="10"/>
      <color rgb="FF00B0F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166" fontId="21" fillId="0" borderId="0" xfId="2" applyNumberFormat="1" applyFont="1"/>
    <xf numFmtId="166" fontId="22" fillId="0" borderId="0" xfId="2" applyNumberFormat="1" applyFont="1" applyAlignment="1">
      <alignment horizontal="right"/>
    </xf>
    <xf numFmtId="0" fontId="23" fillId="6" borderId="0" xfId="0" applyFont="1" applyFill="1"/>
    <xf numFmtId="3" fontId="23" fillId="0" borderId="0" xfId="0" applyNumberFormat="1" applyFont="1"/>
    <xf numFmtId="166" fontId="24" fillId="0" borderId="0" xfId="2" applyNumberFormat="1" applyFont="1" applyAlignment="1">
      <alignment horizontal="right"/>
    </xf>
    <xf numFmtId="0" fontId="21" fillId="0" borderId="0" xfId="0" applyFont="1"/>
    <xf numFmtId="166" fontId="21" fillId="0" borderId="0" xfId="2" applyNumberFormat="1" applyFont="1" applyAlignment="1">
      <alignment horizontal="right"/>
    </xf>
    <xf numFmtId="37" fontId="2" fillId="0" borderId="0" xfId="0" applyNumberFormat="1" applyFont="1"/>
    <xf numFmtId="164" fontId="5"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workbookViewId="0">
      <pane ySplit="1" topLeftCell="A136" activePane="bottomLeft" state="frozen"/>
      <selection pane="bottomLeft" activeCell="B60" sqref="B60"/>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v>0</v>
      </c>
      <c r="C49" s="3">
        <v>0</v>
      </c>
      <c r="D49" s="3">
        <v>0</v>
      </c>
      <c r="E49" s="3">
        <v>0</v>
      </c>
      <c r="F49" s="3">
        <v>0</v>
      </c>
      <c r="G49" s="3"/>
      <c r="H49" s="3"/>
      <c r="I49" s="3"/>
    </row>
    <row r="50" spans="1:9" x14ac:dyDescent="0.25">
      <c r="A50" s="11" t="s">
        <v>54</v>
      </c>
      <c r="B50" s="3">
        <v>0</v>
      </c>
      <c r="C50" s="3">
        <v>0</v>
      </c>
      <c r="D50" s="3">
        <v>0</v>
      </c>
      <c r="E50" s="3">
        <v>0</v>
      </c>
      <c r="F50" s="3">
        <v>0</v>
      </c>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v>0</v>
      </c>
      <c r="C53" s="3">
        <v>0</v>
      </c>
      <c r="D53" s="3">
        <v>0</v>
      </c>
      <c r="E53" s="3">
        <v>0</v>
      </c>
      <c r="F53" s="3">
        <v>0</v>
      </c>
      <c r="G53" s="3"/>
      <c r="H53" s="3"/>
      <c r="I53" s="3"/>
    </row>
    <row r="54" spans="1:9" x14ac:dyDescent="0.25">
      <c r="A54" s="17" t="s">
        <v>58</v>
      </c>
      <c r="B54" s="3">
        <v>3</v>
      </c>
      <c r="C54" s="3">
        <v>3</v>
      </c>
      <c r="D54">
        <v>3</v>
      </c>
      <c r="E54">
        <v>3</v>
      </c>
      <c r="F54" s="3">
        <v>3</v>
      </c>
      <c r="G54" s="3">
        <v>3</v>
      </c>
      <c r="H54" s="3">
        <v>3</v>
      </c>
      <c r="I54" s="3">
        <v>3</v>
      </c>
    </row>
    <row r="55" spans="1:9" x14ac:dyDescent="0.25">
      <c r="A55" s="17" t="s">
        <v>59</v>
      </c>
      <c r="B55" s="3">
        <v>6773</v>
      </c>
      <c r="C55" s="3">
        <v>7786</v>
      </c>
      <c r="D55" s="8">
        <v>5710</v>
      </c>
      <c r="E55" s="8">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8">
        <v>6907</v>
      </c>
      <c r="E57" s="8">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-889</v>
      </c>
      <c r="D75" s="3">
        <v>-158</v>
      </c>
      <c r="E75" s="3">
        <v>1515</v>
      </c>
      <c r="F75" s="3">
        <v>1525</v>
      </c>
      <c r="G75" s="3">
        <v>24</v>
      </c>
      <c r="H75" s="3">
        <v>1326</v>
      </c>
      <c r="I75" s="3">
        <v>1365</v>
      </c>
    </row>
    <row r="76" spans="1:9" x14ac:dyDescent="0.25">
      <c r="A76" s="25" t="s">
        <v>75</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49" t="s">
        <v>144</v>
      </c>
      <c r="B80" s="50">
        <v>-150</v>
      </c>
      <c r="C80" s="50">
        <v>150</v>
      </c>
      <c r="D80" s="50">
        <v>0</v>
      </c>
      <c r="E80" s="50">
        <v>0</v>
      </c>
      <c r="F80" s="50"/>
      <c r="G80" s="50"/>
      <c r="H80" s="50"/>
      <c r="I80" s="50"/>
    </row>
    <row r="81" spans="1:9" x14ac:dyDescent="0.25">
      <c r="A81" s="49" t="s">
        <v>145</v>
      </c>
      <c r="B81" s="50">
        <v>3</v>
      </c>
      <c r="C81" s="50">
        <v>10</v>
      </c>
      <c r="D81" s="50">
        <v>13</v>
      </c>
      <c r="E81" s="50">
        <v>3</v>
      </c>
      <c r="F81" s="50"/>
      <c r="G81" s="50"/>
      <c r="H81" s="50"/>
      <c r="I81" s="50"/>
    </row>
    <row r="82" spans="1:9" x14ac:dyDescent="0.25">
      <c r="A82" s="2" t="s">
        <v>79</v>
      </c>
      <c r="B82" s="51">
        <v>2216</v>
      </c>
      <c r="C82" s="51">
        <v>2386</v>
      </c>
      <c r="D82" s="51">
        <v>2423</v>
      </c>
      <c r="E82" s="51">
        <v>2496</v>
      </c>
      <c r="F82" s="51">
        <v>2072</v>
      </c>
      <c r="G82" s="51">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80</v>
      </c>
      <c r="B84" s="3">
        <v>0</v>
      </c>
      <c r="C84" s="3">
        <v>6</v>
      </c>
      <c r="D84" s="3">
        <v>-34</v>
      </c>
      <c r="E84" s="3">
        <v>-25</v>
      </c>
      <c r="F84" s="3">
        <v>5</v>
      </c>
      <c r="G84" s="3">
        <v>31</v>
      </c>
      <c r="H84" s="3">
        <v>171</v>
      </c>
      <c r="I84" s="3">
        <v>-19</v>
      </c>
    </row>
    <row r="85" spans="1:9" x14ac:dyDescent="0.2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5">
      <c r="A86" s="1" t="s">
        <v>82</v>
      </c>
      <c r="B86" s="3"/>
      <c r="C86" s="3"/>
      <c r="D86" s="3"/>
      <c r="E86" s="3"/>
      <c r="F86" s="3"/>
      <c r="G86" s="3"/>
      <c r="H86" s="3"/>
      <c r="I86" s="3"/>
    </row>
    <row r="87" spans="1:9" x14ac:dyDescent="0.25">
      <c r="A87" s="2" t="s">
        <v>83</v>
      </c>
      <c r="B87" s="3">
        <v>0</v>
      </c>
      <c r="C87" s="3">
        <v>981</v>
      </c>
      <c r="D87" s="3">
        <v>1482</v>
      </c>
      <c r="E87" s="3">
        <v>0</v>
      </c>
      <c r="F87" s="3">
        <v>0</v>
      </c>
      <c r="G87" s="3">
        <v>6134</v>
      </c>
      <c r="H87" s="3">
        <v>0</v>
      </c>
      <c r="I87" s="3">
        <v>0</v>
      </c>
    </row>
    <row r="88" spans="1:9" x14ac:dyDescent="0.25">
      <c r="A88" s="2" t="s">
        <v>84</v>
      </c>
      <c r="B88" s="3">
        <v>-63</v>
      </c>
      <c r="C88" s="3">
        <v>-67</v>
      </c>
      <c r="D88" s="3">
        <v>327</v>
      </c>
      <c r="E88" s="3">
        <v>13</v>
      </c>
      <c r="F88" s="3">
        <v>-325</v>
      </c>
      <c r="G88" s="3">
        <v>49</v>
      </c>
      <c r="H88" s="3">
        <v>-52</v>
      </c>
      <c r="I88" s="3">
        <v>15</v>
      </c>
    </row>
    <row r="89" spans="1:9" x14ac:dyDescent="0.25">
      <c r="A89" s="2" t="s">
        <v>85</v>
      </c>
      <c r="B89" s="3">
        <v>-7</v>
      </c>
      <c r="C89" s="3">
        <v>-106</v>
      </c>
      <c r="D89" s="3">
        <v>-44</v>
      </c>
      <c r="E89" s="3">
        <v>-6</v>
      </c>
      <c r="F89" s="3">
        <v>-6</v>
      </c>
      <c r="G89" s="3">
        <v>-6</v>
      </c>
      <c r="H89" s="3">
        <v>-197</v>
      </c>
      <c r="I89" s="3">
        <v>0</v>
      </c>
    </row>
    <row r="90" spans="1:9" x14ac:dyDescent="0.25">
      <c r="A90" s="2" t="s">
        <v>86</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87</v>
      </c>
      <c r="B92" s="3">
        <v>-899</v>
      </c>
      <c r="C92" s="3">
        <v>-1022</v>
      </c>
      <c r="D92" s="3">
        <v>-1133</v>
      </c>
      <c r="E92" s="3">
        <v>-1243</v>
      </c>
      <c r="F92" s="3">
        <v>-1332</v>
      </c>
      <c r="G92" s="3">
        <v>-1452</v>
      </c>
      <c r="H92" s="3">
        <v>-1638</v>
      </c>
      <c r="I92" s="3">
        <v>-1837</v>
      </c>
    </row>
    <row r="93" spans="1:9" x14ac:dyDescent="0.25">
      <c r="A93" s="2" t="s">
        <v>88</v>
      </c>
      <c r="B93" s="3">
        <v>199</v>
      </c>
      <c r="C93" s="3">
        <v>274</v>
      </c>
      <c r="D93" s="3">
        <v>-46</v>
      </c>
      <c r="E93" s="3">
        <v>-78</v>
      </c>
      <c r="F93" s="3">
        <v>-44</v>
      </c>
      <c r="G93" s="3">
        <v>-52</v>
      </c>
      <c r="H93" s="3">
        <v>-136</v>
      </c>
      <c r="I93" s="3">
        <v>-151</v>
      </c>
    </row>
    <row r="94" spans="1:9" x14ac:dyDescent="0.25">
      <c r="A94" s="27" t="s">
        <v>89</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25">
      <c r="A95" s="2" t="s">
        <v>90</v>
      </c>
      <c r="B95" s="3">
        <v>-83</v>
      </c>
      <c r="C95" s="3">
        <v>-105</v>
      </c>
      <c r="D95" s="3">
        <v>-20</v>
      </c>
      <c r="E95" s="3">
        <v>45</v>
      </c>
      <c r="F95" s="3">
        <v>-129</v>
      </c>
      <c r="G95" s="3">
        <v>-66</v>
      </c>
      <c r="H95" s="3">
        <v>143</v>
      </c>
      <c r="I95" s="3">
        <v>-143</v>
      </c>
    </row>
    <row r="96" spans="1:9" x14ac:dyDescent="0.25">
      <c r="A96" s="27" t="s">
        <v>91</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25">
      <c r="A97" t="s">
        <v>92</v>
      </c>
      <c r="B97" s="3">
        <v>2220</v>
      </c>
      <c r="C97" s="3">
        <v>3852</v>
      </c>
      <c r="D97" s="3">
        <v>3138</v>
      </c>
      <c r="E97" s="3">
        <v>3808</v>
      </c>
      <c r="F97" s="3">
        <v>4249</v>
      </c>
      <c r="G97" s="3">
        <v>4466</v>
      </c>
      <c r="H97" s="3">
        <v>8348</v>
      </c>
      <c r="I97" s="3">
        <f>+H98</f>
        <v>9889</v>
      </c>
    </row>
    <row r="98" spans="1:9" ht="15.75" thickBot="1" x14ac:dyDescent="0.3">
      <c r="A98" s="6" t="s">
        <v>93</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94</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95</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96</v>
      </c>
      <c r="B104" s="3">
        <v>206</v>
      </c>
      <c r="C104" s="3">
        <v>252</v>
      </c>
      <c r="D104" s="3">
        <v>266</v>
      </c>
      <c r="E104" s="3">
        <v>294</v>
      </c>
      <c r="F104" s="3">
        <v>160</v>
      </c>
      <c r="G104" s="3">
        <v>121</v>
      </c>
      <c r="H104" s="3">
        <v>179</v>
      </c>
      <c r="I104" s="3">
        <v>160</v>
      </c>
    </row>
    <row r="105" spans="1:9" x14ac:dyDescent="0.25">
      <c r="A105" s="11" t="s">
        <v>97</v>
      </c>
      <c r="B105" s="3">
        <v>240</v>
      </c>
      <c r="C105" s="3">
        <v>271</v>
      </c>
      <c r="D105" s="3">
        <v>300</v>
      </c>
      <c r="E105" s="3">
        <v>320</v>
      </c>
      <c r="F105" s="3">
        <v>347</v>
      </c>
      <c r="G105" s="3">
        <v>385</v>
      </c>
      <c r="H105" s="3">
        <v>438</v>
      </c>
      <c r="I105" s="3">
        <v>480</v>
      </c>
    </row>
    <row r="107" spans="1:9" x14ac:dyDescent="0.25">
      <c r="A107" s="14" t="s">
        <v>100</v>
      </c>
      <c r="B107" s="14"/>
      <c r="C107" s="14"/>
      <c r="D107" s="14"/>
      <c r="E107" s="14"/>
      <c r="F107" s="14"/>
      <c r="G107" s="14"/>
      <c r="H107" s="14"/>
      <c r="I107" s="14"/>
    </row>
    <row r="108" spans="1:9" x14ac:dyDescent="0.25">
      <c r="A108" s="28" t="s">
        <v>110</v>
      </c>
      <c r="B108" s="3"/>
      <c r="C108" s="3"/>
      <c r="D108" s="3"/>
      <c r="E108" s="3"/>
      <c r="F108" s="3"/>
      <c r="G108" s="3"/>
      <c r="H108" s="3"/>
      <c r="I108" s="3"/>
    </row>
    <row r="109" spans="1:9" x14ac:dyDescent="0.25">
      <c r="A109" s="2" t="s">
        <v>101</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114</v>
      </c>
      <c r="B110">
        <v>8506</v>
      </c>
      <c r="C110">
        <v>9299</v>
      </c>
      <c r="D110">
        <v>9684</v>
      </c>
      <c r="E110">
        <v>9322</v>
      </c>
      <c r="F110">
        <v>10045</v>
      </c>
      <c r="G110">
        <v>9329</v>
      </c>
      <c r="H110" s="8">
        <v>11644</v>
      </c>
      <c r="I110" s="8">
        <v>12228</v>
      </c>
    </row>
    <row r="111" spans="1:9" x14ac:dyDescent="0.25">
      <c r="A111" s="11" t="s">
        <v>115</v>
      </c>
      <c r="B111">
        <v>4410</v>
      </c>
      <c r="C111">
        <v>4746</v>
      </c>
      <c r="D111">
        <v>4886</v>
      </c>
      <c r="E111">
        <v>4938</v>
      </c>
      <c r="F111">
        <v>5260</v>
      </c>
      <c r="G111">
        <v>4639</v>
      </c>
      <c r="H111" s="8">
        <v>5028</v>
      </c>
      <c r="I111" s="8">
        <v>5492</v>
      </c>
    </row>
    <row r="112" spans="1:9" x14ac:dyDescent="0.25">
      <c r="A112" s="11" t="s">
        <v>116</v>
      </c>
      <c r="B112">
        <v>824</v>
      </c>
      <c r="C112">
        <v>719</v>
      </c>
      <c r="D112">
        <v>646</v>
      </c>
      <c r="E112">
        <v>595</v>
      </c>
      <c r="F112">
        <v>597</v>
      </c>
      <c r="G112">
        <v>516</v>
      </c>
      <c r="H112">
        <v>507</v>
      </c>
      <c r="I112">
        <v>633</v>
      </c>
    </row>
    <row r="113" spans="1:9" x14ac:dyDescent="0.25">
      <c r="A113" s="2" t="s">
        <v>102</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9" x14ac:dyDescent="0.25">
      <c r="A114" s="11" t="s">
        <v>114</v>
      </c>
      <c r="B114">
        <v>7344</v>
      </c>
      <c r="C114">
        <v>7403</v>
      </c>
      <c r="D114">
        <v>5192</v>
      </c>
      <c r="E114">
        <v>5875</v>
      </c>
      <c r="F114">
        <v>6293</v>
      </c>
      <c r="G114">
        <v>5892</v>
      </c>
      <c r="H114" s="8">
        <v>6970</v>
      </c>
      <c r="I114" s="8">
        <v>7388</v>
      </c>
    </row>
    <row r="115" spans="1:9" x14ac:dyDescent="0.25">
      <c r="A115" s="11" t="s">
        <v>115</v>
      </c>
      <c r="B115">
        <v>3072</v>
      </c>
      <c r="C115">
        <v>3038</v>
      </c>
      <c r="D115">
        <v>2395</v>
      </c>
      <c r="E115">
        <v>2940</v>
      </c>
      <c r="F115">
        <v>3087</v>
      </c>
      <c r="G115">
        <v>3053</v>
      </c>
      <c r="H115" s="8">
        <v>3996</v>
      </c>
      <c r="I115" s="8">
        <v>4527</v>
      </c>
    </row>
    <row r="116" spans="1:9" x14ac:dyDescent="0.25">
      <c r="A116" s="11" t="s">
        <v>116</v>
      </c>
      <c r="B116">
        <v>608</v>
      </c>
      <c r="C116">
        <v>575</v>
      </c>
      <c r="D116">
        <v>383</v>
      </c>
      <c r="E116">
        <v>427</v>
      </c>
      <c r="F116">
        <v>432</v>
      </c>
      <c r="G116">
        <v>402</v>
      </c>
      <c r="H116">
        <v>490</v>
      </c>
      <c r="I116">
        <v>564</v>
      </c>
    </row>
    <row r="117" spans="1:9" x14ac:dyDescent="0.25">
      <c r="A117" s="2" t="s">
        <v>103</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9" x14ac:dyDescent="0.25">
      <c r="A118" s="11" t="s">
        <v>114</v>
      </c>
      <c r="B118" s="52">
        <v>2016</v>
      </c>
      <c r="C118">
        <v>2599</v>
      </c>
      <c r="D118">
        <v>2920</v>
      </c>
      <c r="E118">
        <v>3496</v>
      </c>
      <c r="F118">
        <v>4262</v>
      </c>
      <c r="G118">
        <v>4635</v>
      </c>
      <c r="H118" s="8">
        <v>5748</v>
      </c>
      <c r="I118" s="8">
        <v>5416</v>
      </c>
    </row>
    <row r="119" spans="1:9" x14ac:dyDescent="0.25">
      <c r="A119" s="11" t="s">
        <v>115</v>
      </c>
      <c r="B119" s="53">
        <v>925</v>
      </c>
      <c r="C119">
        <v>1055</v>
      </c>
      <c r="D119">
        <v>1188</v>
      </c>
      <c r="E119">
        <v>1508</v>
      </c>
      <c r="F119">
        <v>1808</v>
      </c>
      <c r="G119">
        <v>1896</v>
      </c>
      <c r="H119" s="8">
        <v>2347</v>
      </c>
      <c r="I119" s="8">
        <v>1938</v>
      </c>
    </row>
    <row r="120" spans="1:9" x14ac:dyDescent="0.25">
      <c r="A120" s="11" t="s">
        <v>116</v>
      </c>
      <c r="B120" s="53">
        <v>126</v>
      </c>
      <c r="C120">
        <v>131</v>
      </c>
      <c r="D120">
        <v>129</v>
      </c>
      <c r="E120">
        <v>130</v>
      </c>
      <c r="F120">
        <v>138</v>
      </c>
      <c r="G120">
        <v>148</v>
      </c>
      <c r="H120">
        <v>195</v>
      </c>
      <c r="I120">
        <v>193</v>
      </c>
    </row>
    <row r="121" spans="1:9" x14ac:dyDescent="0.25">
      <c r="A121" s="2" t="s">
        <v>107</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9" x14ac:dyDescent="0.25">
      <c r="A122" s="11" t="s">
        <v>114</v>
      </c>
      <c r="B122">
        <v>452</v>
      </c>
      <c r="C122">
        <v>570</v>
      </c>
      <c r="D122">
        <v>3285</v>
      </c>
      <c r="E122">
        <v>3575</v>
      </c>
      <c r="F122">
        <v>3622</v>
      </c>
      <c r="G122">
        <v>3449</v>
      </c>
      <c r="H122" s="8">
        <v>3659</v>
      </c>
      <c r="I122" s="8">
        <v>4111</v>
      </c>
    </row>
    <row r="123" spans="1:9" x14ac:dyDescent="0.25">
      <c r="A123" s="11" t="s">
        <v>115</v>
      </c>
      <c r="B123">
        <v>230</v>
      </c>
      <c r="C123">
        <v>228</v>
      </c>
      <c r="D123">
        <v>1185</v>
      </c>
      <c r="E123">
        <v>1347</v>
      </c>
      <c r="F123">
        <v>1395</v>
      </c>
      <c r="G123">
        <v>1365</v>
      </c>
      <c r="H123" s="8">
        <v>1494</v>
      </c>
      <c r="I123" s="8">
        <v>1610</v>
      </c>
    </row>
    <row r="124" spans="1:9" x14ac:dyDescent="0.25">
      <c r="A124" s="11" t="s">
        <v>116</v>
      </c>
      <c r="B124">
        <v>73</v>
      </c>
      <c r="C124">
        <v>71</v>
      </c>
      <c r="D124">
        <v>267</v>
      </c>
      <c r="E124">
        <v>244</v>
      </c>
      <c r="F124">
        <v>237</v>
      </c>
      <c r="G124">
        <v>214</v>
      </c>
      <c r="H124">
        <v>190</v>
      </c>
      <c r="I124">
        <v>234</v>
      </c>
    </row>
    <row r="125" spans="1:9" x14ac:dyDescent="0.25">
      <c r="A125" s="2" t="s">
        <v>108</v>
      </c>
      <c r="B125" s="3">
        <v>115</v>
      </c>
      <c r="C125" s="3">
        <v>73</v>
      </c>
      <c r="D125" s="3">
        <v>73</v>
      </c>
      <c r="E125" s="3">
        <v>88</v>
      </c>
      <c r="F125" s="3">
        <v>42</v>
      </c>
      <c r="G125" s="3">
        <v>30</v>
      </c>
      <c r="H125" s="3">
        <v>25</v>
      </c>
      <c r="I125" s="3">
        <v>102</v>
      </c>
    </row>
    <row r="126" spans="1:9" x14ac:dyDescent="0.25">
      <c r="A126" s="4" t="s">
        <v>104</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9" x14ac:dyDescent="0.25">
      <c r="A127" s="2" t="s">
        <v>105</v>
      </c>
      <c r="B127" s="3">
        <v>1982</v>
      </c>
      <c r="C127" s="3">
        <v>1955</v>
      </c>
      <c r="D127" s="3">
        <v>2042</v>
      </c>
      <c r="E127" s="3">
        <v>1886</v>
      </c>
      <c r="F127" s="3">
        <v>1906</v>
      </c>
      <c r="G127" s="3">
        <v>1846</v>
      </c>
      <c r="H127" s="3">
        <f>+SUM(H128:H131)</f>
        <v>2205</v>
      </c>
      <c r="I127" s="3">
        <f>+SUM(I128:I131)</f>
        <v>2346</v>
      </c>
    </row>
    <row r="128" spans="1:9" x14ac:dyDescent="0.25">
      <c r="A128" s="11" t="s">
        <v>114</v>
      </c>
      <c r="B128" s="3">
        <v>0</v>
      </c>
      <c r="C128" s="3">
        <v>0</v>
      </c>
      <c r="D128" s="3">
        <v>0</v>
      </c>
      <c r="E128" s="3">
        <v>0</v>
      </c>
      <c r="F128" s="3">
        <v>0</v>
      </c>
      <c r="G128" s="3">
        <v>0</v>
      </c>
      <c r="H128" s="3">
        <v>1986</v>
      </c>
      <c r="I128" s="3">
        <v>2094</v>
      </c>
    </row>
    <row r="129" spans="1:9" x14ac:dyDescent="0.25">
      <c r="A129" s="11" t="s">
        <v>115</v>
      </c>
      <c r="B129" s="3">
        <v>0</v>
      </c>
      <c r="C129" s="3">
        <v>0</v>
      </c>
      <c r="D129" s="3">
        <v>0</v>
      </c>
      <c r="E129" s="3">
        <v>0</v>
      </c>
      <c r="F129" s="3">
        <v>0</v>
      </c>
      <c r="G129" s="3">
        <v>0</v>
      </c>
      <c r="H129" s="3">
        <v>104</v>
      </c>
      <c r="I129" s="3">
        <v>103</v>
      </c>
    </row>
    <row r="130" spans="1:9" x14ac:dyDescent="0.25">
      <c r="A130" s="11" t="s">
        <v>116</v>
      </c>
      <c r="B130" s="3">
        <v>0</v>
      </c>
      <c r="C130" s="3">
        <v>0</v>
      </c>
      <c r="D130" s="3">
        <v>0</v>
      </c>
      <c r="E130" s="3">
        <v>0</v>
      </c>
      <c r="F130" s="3">
        <v>0</v>
      </c>
      <c r="G130" s="3">
        <v>0</v>
      </c>
      <c r="H130" s="3">
        <v>29</v>
      </c>
      <c r="I130" s="3">
        <v>26</v>
      </c>
    </row>
    <row r="131" spans="1:9" x14ac:dyDescent="0.25">
      <c r="A131" s="11" t="s">
        <v>122</v>
      </c>
      <c r="B131" s="3">
        <v>0</v>
      </c>
      <c r="C131" s="3">
        <v>0</v>
      </c>
      <c r="D131" s="3">
        <v>0</v>
      </c>
      <c r="E131" s="3">
        <v>0</v>
      </c>
      <c r="F131" s="3">
        <v>0</v>
      </c>
      <c r="G131" s="3">
        <v>0</v>
      </c>
      <c r="H131" s="3">
        <v>86</v>
      </c>
      <c r="I131" s="3">
        <v>123</v>
      </c>
    </row>
    <row r="132" spans="1:9" x14ac:dyDescent="0.25">
      <c r="A132" s="2" t="s">
        <v>109</v>
      </c>
      <c r="B132" s="3">
        <v>-82</v>
      </c>
      <c r="C132" s="3">
        <v>-86</v>
      </c>
      <c r="D132" s="3">
        <v>75</v>
      </c>
      <c r="E132" s="3">
        <v>26</v>
      </c>
      <c r="F132" s="3">
        <v>-7</v>
      </c>
      <c r="G132" s="3">
        <v>-11</v>
      </c>
      <c r="H132" s="3">
        <v>40</v>
      </c>
      <c r="I132" s="3">
        <v>-72</v>
      </c>
    </row>
    <row r="133" spans="1:9" ht="15.75" thickBot="1" x14ac:dyDescent="0.3">
      <c r="A133" s="6" t="s">
        <v>106</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112</v>
      </c>
      <c r="B134" s="13">
        <f>+I133-I2</f>
        <v>0</v>
      </c>
      <c r="C134" s="13">
        <f t="shared" ref="C134:G134" si="43">+C133-C2</f>
        <v>0</v>
      </c>
      <c r="D134" s="13">
        <f t="shared" si="43"/>
        <v>0</v>
      </c>
      <c r="E134" s="13">
        <f t="shared" si="43"/>
        <v>0</v>
      </c>
      <c r="F134" s="13">
        <f t="shared" si="43"/>
        <v>0</v>
      </c>
      <c r="G134" s="13">
        <f t="shared" si="43"/>
        <v>0</v>
      </c>
      <c r="H134" s="13">
        <f>+H133-H2</f>
        <v>0</v>
      </c>
    </row>
    <row r="135" spans="1:9" x14ac:dyDescent="0.25">
      <c r="A135" s="1" t="s">
        <v>111</v>
      </c>
    </row>
    <row r="136" spans="1:9" x14ac:dyDescent="0.25">
      <c r="A136" s="2" t="s">
        <v>101</v>
      </c>
      <c r="B136" s="3">
        <v>3645</v>
      </c>
      <c r="C136" s="3">
        <v>3763</v>
      </c>
      <c r="D136" s="3">
        <v>3875</v>
      </c>
      <c r="E136" s="3">
        <v>3600</v>
      </c>
      <c r="F136" s="3">
        <v>3925</v>
      </c>
      <c r="G136" s="3">
        <v>2899</v>
      </c>
      <c r="H136" s="3">
        <v>5089</v>
      </c>
      <c r="I136" s="3">
        <v>5114</v>
      </c>
    </row>
    <row r="137" spans="1:9" x14ac:dyDescent="0.25">
      <c r="A137" s="2" t="s">
        <v>102</v>
      </c>
      <c r="B137" s="3">
        <v>2342</v>
      </c>
      <c r="C137" s="3">
        <v>2615</v>
      </c>
      <c r="D137" s="3">
        <v>1507</v>
      </c>
      <c r="E137" s="3">
        <v>1587</v>
      </c>
      <c r="F137" s="3">
        <v>1995</v>
      </c>
      <c r="G137" s="3">
        <v>1541</v>
      </c>
      <c r="H137" s="3">
        <v>2435</v>
      </c>
      <c r="I137" s="3">
        <v>3293</v>
      </c>
    </row>
    <row r="138" spans="1:9" x14ac:dyDescent="0.25">
      <c r="A138" s="2" t="s">
        <v>103</v>
      </c>
      <c r="B138" s="3">
        <v>993</v>
      </c>
      <c r="C138" s="3">
        <v>1372</v>
      </c>
      <c r="D138" s="3">
        <v>1507</v>
      </c>
      <c r="E138" s="3">
        <v>1807</v>
      </c>
      <c r="F138" s="3">
        <v>2376</v>
      </c>
      <c r="G138" s="3">
        <v>2490</v>
      </c>
      <c r="H138" s="3">
        <v>3243</v>
      </c>
      <c r="I138" s="3">
        <v>2365</v>
      </c>
    </row>
    <row r="139" spans="1:9" x14ac:dyDescent="0.25">
      <c r="A139" s="2" t="s">
        <v>107</v>
      </c>
      <c r="B139" s="3">
        <v>100</v>
      </c>
      <c r="C139" s="3">
        <v>174</v>
      </c>
      <c r="D139" s="3">
        <v>980</v>
      </c>
      <c r="E139" s="3">
        <v>1189</v>
      </c>
      <c r="F139" s="3">
        <v>1323</v>
      </c>
      <c r="G139" s="3">
        <v>1184</v>
      </c>
      <c r="H139" s="3">
        <v>1530</v>
      </c>
      <c r="I139" s="3">
        <v>1896</v>
      </c>
    </row>
    <row r="140" spans="1:9" x14ac:dyDescent="0.25">
      <c r="A140" s="2" t="s">
        <v>108</v>
      </c>
      <c r="B140" s="3">
        <v>-2267</v>
      </c>
      <c r="C140" s="3">
        <v>-2596</v>
      </c>
      <c r="D140" s="3">
        <v>-2677</v>
      </c>
      <c r="E140" s="3">
        <v>-2658</v>
      </c>
      <c r="F140" s="3">
        <v>-3262</v>
      </c>
      <c r="G140" s="3">
        <v>-3468</v>
      </c>
      <c r="H140" s="3">
        <v>-3656</v>
      </c>
      <c r="I140" s="3">
        <v>-4262</v>
      </c>
    </row>
    <row r="141" spans="1:9" x14ac:dyDescent="0.25">
      <c r="A141" s="4" t="s">
        <v>104</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105</v>
      </c>
      <c r="B142" s="3">
        <v>517</v>
      </c>
      <c r="C142" s="3">
        <v>487</v>
      </c>
      <c r="D142" s="3">
        <v>477</v>
      </c>
      <c r="E142" s="3">
        <v>310</v>
      </c>
      <c r="F142" s="3">
        <v>303</v>
      </c>
      <c r="G142" s="3">
        <v>297</v>
      </c>
      <c r="H142" s="3">
        <v>543</v>
      </c>
      <c r="I142" s="3">
        <v>669</v>
      </c>
    </row>
    <row r="143" spans="1:9" x14ac:dyDescent="0.25">
      <c r="A143" s="2" t="s">
        <v>109</v>
      </c>
      <c r="B143" s="3">
        <v>-1097</v>
      </c>
      <c r="C143" s="3">
        <v>-1173</v>
      </c>
      <c r="D143" s="3">
        <v>-724</v>
      </c>
      <c r="E143" s="3">
        <v>-1456</v>
      </c>
      <c r="F143" s="3">
        <v>-1810</v>
      </c>
      <c r="G143" s="3">
        <v>-1967</v>
      </c>
      <c r="H143" s="3">
        <v>-2261</v>
      </c>
      <c r="I143" s="3">
        <v>-2219</v>
      </c>
    </row>
    <row r="144" spans="1:9" ht="15.75" thickBot="1" x14ac:dyDescent="0.3">
      <c r="A144" s="6" t="s">
        <v>113</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112</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118</v>
      </c>
    </row>
    <row r="147" spans="1:9" x14ac:dyDescent="0.25">
      <c r="A147" s="2" t="s">
        <v>101</v>
      </c>
      <c r="B147" s="3">
        <v>632</v>
      </c>
      <c r="C147" s="3">
        <v>742</v>
      </c>
      <c r="D147" s="3">
        <v>819</v>
      </c>
      <c r="E147" s="3">
        <v>848</v>
      </c>
      <c r="F147" s="3">
        <v>814</v>
      </c>
      <c r="G147" s="3">
        <v>645</v>
      </c>
      <c r="H147" s="3">
        <v>617</v>
      </c>
      <c r="I147" s="3">
        <v>639</v>
      </c>
    </row>
    <row r="148" spans="1:9" x14ac:dyDescent="0.25">
      <c r="A148" s="2" t="s">
        <v>102</v>
      </c>
      <c r="B148" s="3">
        <f>451+47+103</f>
        <v>601</v>
      </c>
      <c r="C148" s="3">
        <f>589+50+109</f>
        <v>748</v>
      </c>
      <c r="D148" s="3">
        <v>709</v>
      </c>
      <c r="E148" s="3">
        <v>849</v>
      </c>
      <c r="F148" s="3">
        <v>929</v>
      </c>
      <c r="G148" s="3">
        <v>885</v>
      </c>
      <c r="H148" s="3">
        <v>982</v>
      </c>
      <c r="I148" s="3">
        <v>920</v>
      </c>
    </row>
    <row r="149" spans="1:9" x14ac:dyDescent="0.25">
      <c r="A149" s="2" t="s">
        <v>103</v>
      </c>
      <c r="B149" s="3">
        <v>254</v>
      </c>
      <c r="C149" s="3">
        <v>234</v>
      </c>
      <c r="D149" s="3">
        <v>225</v>
      </c>
      <c r="E149" s="3">
        <v>256</v>
      </c>
      <c r="F149" s="3">
        <v>237</v>
      </c>
      <c r="G149" s="3">
        <v>214</v>
      </c>
      <c r="H149" s="3">
        <v>288</v>
      </c>
      <c r="I149" s="3">
        <v>303</v>
      </c>
    </row>
    <row r="150" spans="1:9" x14ac:dyDescent="0.25">
      <c r="A150" s="2" t="s">
        <v>119</v>
      </c>
      <c r="B150" s="3">
        <v>205</v>
      </c>
      <c r="C150" s="3">
        <v>223</v>
      </c>
      <c r="D150" s="3">
        <v>340</v>
      </c>
      <c r="E150" s="3">
        <v>339</v>
      </c>
      <c r="F150" s="3">
        <v>326</v>
      </c>
      <c r="G150" s="3">
        <v>296</v>
      </c>
      <c r="H150" s="3">
        <v>304</v>
      </c>
      <c r="I150" s="3">
        <v>274</v>
      </c>
    </row>
    <row r="151" spans="1:9" x14ac:dyDescent="0.25">
      <c r="A151" s="2" t="s">
        <v>108</v>
      </c>
      <c r="B151">
        <v>484</v>
      </c>
      <c r="C151">
        <v>511</v>
      </c>
      <c r="D151" s="3">
        <v>533</v>
      </c>
      <c r="E151" s="3">
        <v>597</v>
      </c>
      <c r="F151" s="3">
        <v>665</v>
      </c>
      <c r="G151" s="3">
        <v>830</v>
      </c>
      <c r="H151" s="3">
        <v>780</v>
      </c>
      <c r="I151" s="3">
        <v>789</v>
      </c>
    </row>
    <row r="152" spans="1:9" x14ac:dyDescent="0.25">
      <c r="A152" s="4" t="s">
        <v>120</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105</v>
      </c>
      <c r="B153" s="3">
        <v>122</v>
      </c>
      <c r="C153" s="3">
        <v>125</v>
      </c>
      <c r="D153" s="3">
        <v>125</v>
      </c>
      <c r="E153" s="3">
        <v>115</v>
      </c>
      <c r="F153" s="3">
        <v>100</v>
      </c>
      <c r="G153" s="3">
        <v>80</v>
      </c>
      <c r="H153" s="3">
        <v>63</v>
      </c>
      <c r="I153" s="3">
        <v>49</v>
      </c>
    </row>
    <row r="154" spans="1:9" x14ac:dyDescent="0.25">
      <c r="A154" s="2" t="s">
        <v>109</v>
      </c>
      <c r="B154" s="3">
        <v>713</v>
      </c>
      <c r="C154" s="3">
        <v>937</v>
      </c>
      <c r="D154" s="3">
        <v>1238</v>
      </c>
      <c r="E154" s="3">
        <v>1450</v>
      </c>
      <c r="F154" s="3">
        <v>1673</v>
      </c>
      <c r="G154" s="3">
        <v>1916</v>
      </c>
      <c r="H154" s="3">
        <v>1870</v>
      </c>
      <c r="I154" s="3">
        <v>1817</v>
      </c>
    </row>
    <row r="155" spans="1:9" ht="15.75" thickBot="1" x14ac:dyDescent="0.3">
      <c r="A155" s="6" t="s">
        <v>121</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112</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123</v>
      </c>
    </row>
    <row r="158" spans="1:9" x14ac:dyDescent="0.25">
      <c r="A158" s="2" t="s">
        <v>101</v>
      </c>
      <c r="B158" s="3">
        <v>208</v>
      </c>
      <c r="C158" s="3">
        <v>242</v>
      </c>
      <c r="D158" s="3">
        <v>223</v>
      </c>
      <c r="E158" s="3">
        <v>196</v>
      </c>
      <c r="F158" s="3">
        <v>117</v>
      </c>
      <c r="G158" s="3">
        <v>110</v>
      </c>
      <c r="H158" s="3">
        <v>98</v>
      </c>
      <c r="I158" s="3">
        <v>146</v>
      </c>
    </row>
    <row r="159" spans="1:9" x14ac:dyDescent="0.25">
      <c r="A159" s="2" t="s">
        <v>102</v>
      </c>
      <c r="B159" s="3">
        <f>216+20+37</f>
        <v>273</v>
      </c>
      <c r="C159" s="3">
        <v>234</v>
      </c>
      <c r="D159" s="3">
        <v>173</v>
      </c>
      <c r="E159" s="3">
        <v>240</v>
      </c>
      <c r="F159" s="3">
        <v>233</v>
      </c>
      <c r="G159" s="3">
        <v>139</v>
      </c>
      <c r="H159" s="3">
        <v>153</v>
      </c>
      <c r="I159" s="3">
        <v>197</v>
      </c>
    </row>
    <row r="160" spans="1:9" x14ac:dyDescent="0.25">
      <c r="A160" s="2" t="s">
        <v>103</v>
      </c>
      <c r="B160" s="3">
        <v>69</v>
      </c>
      <c r="C160" s="3">
        <v>44</v>
      </c>
      <c r="D160" s="3">
        <v>51</v>
      </c>
      <c r="E160" s="3">
        <v>76</v>
      </c>
      <c r="F160" s="3">
        <v>49</v>
      </c>
      <c r="G160" s="3">
        <v>28</v>
      </c>
      <c r="H160" s="3">
        <v>94</v>
      </c>
      <c r="I160" s="3">
        <v>78</v>
      </c>
    </row>
    <row r="161" spans="1:9" x14ac:dyDescent="0.25">
      <c r="A161" s="2" t="s">
        <v>119</v>
      </c>
      <c r="B161" s="3">
        <v>15</v>
      </c>
      <c r="C161" s="3">
        <v>62</v>
      </c>
      <c r="D161" s="3">
        <v>59</v>
      </c>
      <c r="E161" s="3">
        <v>49</v>
      </c>
      <c r="F161" s="3">
        <v>47</v>
      </c>
      <c r="G161" s="3">
        <v>41</v>
      </c>
      <c r="H161" s="3">
        <v>54</v>
      </c>
      <c r="I161" s="3">
        <v>56</v>
      </c>
    </row>
    <row r="162" spans="1:9" x14ac:dyDescent="0.25">
      <c r="A162" s="2" t="s">
        <v>108</v>
      </c>
      <c r="B162" s="3">
        <v>225</v>
      </c>
      <c r="C162" s="3">
        <v>258</v>
      </c>
      <c r="D162" s="3">
        <v>278</v>
      </c>
      <c r="E162" s="3">
        <v>286</v>
      </c>
      <c r="F162" s="3">
        <v>278</v>
      </c>
      <c r="G162" s="3">
        <v>438</v>
      </c>
      <c r="H162" s="3">
        <v>278</v>
      </c>
      <c r="I162" s="3">
        <v>222</v>
      </c>
    </row>
    <row r="163" spans="1:9" x14ac:dyDescent="0.25">
      <c r="A163" s="4" t="s">
        <v>120</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105</v>
      </c>
      <c r="B164" s="3">
        <v>69</v>
      </c>
      <c r="C164" s="3">
        <v>39</v>
      </c>
      <c r="D164" s="3">
        <v>30</v>
      </c>
      <c r="E164" s="3">
        <v>22</v>
      </c>
      <c r="F164" s="3">
        <v>18</v>
      </c>
      <c r="G164" s="3">
        <v>12</v>
      </c>
      <c r="H164" s="3">
        <v>7</v>
      </c>
      <c r="I164" s="3">
        <v>9</v>
      </c>
    </row>
    <row r="165" spans="1:9" x14ac:dyDescent="0.25">
      <c r="A165" s="2" t="s">
        <v>109</v>
      </c>
      <c r="B165" s="3">
        <f>-(SUM(B163:B164)+B83)</f>
        <v>104</v>
      </c>
      <c r="C165" s="3">
        <f t="shared" ref="B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124</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112</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125</v>
      </c>
    </row>
    <row r="169" spans="1:9" x14ac:dyDescent="0.25">
      <c r="A169" s="2" t="s">
        <v>101</v>
      </c>
      <c r="B169" s="3">
        <v>121</v>
      </c>
      <c r="C169" s="3">
        <v>133</v>
      </c>
      <c r="D169" s="3">
        <v>140</v>
      </c>
      <c r="E169" s="3">
        <v>160</v>
      </c>
      <c r="F169" s="3">
        <v>149</v>
      </c>
      <c r="G169" s="3">
        <v>148</v>
      </c>
      <c r="H169" s="3">
        <v>130</v>
      </c>
      <c r="I169" s="3">
        <v>124</v>
      </c>
    </row>
    <row r="170" spans="1:9" x14ac:dyDescent="0.25">
      <c r="A170" s="2" t="s">
        <v>102</v>
      </c>
      <c r="B170" s="3">
        <f>75+12+27</f>
        <v>114</v>
      </c>
      <c r="C170" s="3">
        <f>72+12+25</f>
        <v>109</v>
      </c>
      <c r="D170" s="3">
        <v>106</v>
      </c>
      <c r="E170" s="3">
        <v>116</v>
      </c>
      <c r="F170" s="3">
        <v>111</v>
      </c>
      <c r="G170" s="3">
        <v>132</v>
      </c>
      <c r="H170" s="3">
        <v>136</v>
      </c>
      <c r="I170" s="3">
        <v>134</v>
      </c>
    </row>
    <row r="171" spans="1:9" x14ac:dyDescent="0.25">
      <c r="A171" s="2" t="s">
        <v>103</v>
      </c>
      <c r="B171" s="3">
        <v>46</v>
      </c>
      <c r="C171" s="3">
        <v>48</v>
      </c>
      <c r="D171" s="3">
        <v>54</v>
      </c>
      <c r="E171" s="3">
        <v>56</v>
      </c>
      <c r="F171" s="3">
        <v>50</v>
      </c>
      <c r="G171" s="3">
        <v>44</v>
      </c>
      <c r="H171" s="3">
        <v>46</v>
      </c>
      <c r="I171" s="3">
        <v>41</v>
      </c>
    </row>
    <row r="172" spans="1:9" x14ac:dyDescent="0.25">
      <c r="A172" s="2" t="s">
        <v>107</v>
      </c>
      <c r="B172" s="3">
        <v>22</v>
      </c>
      <c r="C172" s="3">
        <v>18</v>
      </c>
      <c r="D172" s="3">
        <v>54</v>
      </c>
      <c r="E172" s="3">
        <v>55</v>
      </c>
      <c r="F172" s="3">
        <v>53</v>
      </c>
      <c r="G172" s="3">
        <v>46</v>
      </c>
      <c r="H172" s="3">
        <v>43</v>
      </c>
      <c r="I172" s="3">
        <v>42</v>
      </c>
    </row>
    <row r="173" spans="1:9" x14ac:dyDescent="0.25">
      <c r="A173" s="2" t="s">
        <v>108</v>
      </c>
      <c r="B173" s="3">
        <v>210</v>
      </c>
      <c r="C173" s="3">
        <v>230</v>
      </c>
      <c r="D173" s="3">
        <v>233</v>
      </c>
      <c r="E173" s="3">
        <v>217</v>
      </c>
      <c r="F173" s="3">
        <v>195</v>
      </c>
      <c r="G173" s="3">
        <v>214</v>
      </c>
      <c r="H173" s="3">
        <v>222</v>
      </c>
      <c r="I173" s="3">
        <v>220</v>
      </c>
    </row>
    <row r="174" spans="1:9" x14ac:dyDescent="0.25">
      <c r="A174" s="4" t="s">
        <v>120</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105</v>
      </c>
      <c r="B175" s="3">
        <v>18</v>
      </c>
      <c r="C175" s="3">
        <v>27</v>
      </c>
      <c r="D175" s="3">
        <v>28</v>
      </c>
      <c r="E175" s="3">
        <v>33</v>
      </c>
      <c r="F175" s="3">
        <v>31</v>
      </c>
      <c r="G175" s="3">
        <v>25</v>
      </c>
      <c r="H175" s="3">
        <v>26</v>
      </c>
      <c r="I175" s="3">
        <v>22</v>
      </c>
    </row>
    <row r="176" spans="1:9" x14ac:dyDescent="0.25">
      <c r="A176" s="2" t="s">
        <v>109</v>
      </c>
      <c r="B176" s="3">
        <v>75</v>
      </c>
      <c r="C176" s="3">
        <v>84</v>
      </c>
      <c r="D176" s="3">
        <v>91</v>
      </c>
      <c r="E176" s="3">
        <v>110</v>
      </c>
      <c r="F176" s="3">
        <v>116</v>
      </c>
      <c r="G176" s="3">
        <v>112</v>
      </c>
      <c r="H176" s="3">
        <v>141</v>
      </c>
      <c r="I176" s="3">
        <v>134</v>
      </c>
    </row>
    <row r="177" spans="1:9" ht="15.75" thickBot="1" x14ac:dyDescent="0.3">
      <c r="A177" s="6" t="s">
        <v>126</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112</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127</v>
      </c>
      <c r="B179" s="14"/>
      <c r="C179" s="14"/>
      <c r="D179" s="14"/>
      <c r="E179" s="14"/>
      <c r="F179" s="14"/>
      <c r="G179" s="14"/>
      <c r="H179" s="14"/>
      <c r="I179" s="14"/>
    </row>
    <row r="180" spans="1:9" x14ac:dyDescent="0.25">
      <c r="A180" s="28" t="s">
        <v>128</v>
      </c>
    </row>
    <row r="181" spans="1:9" x14ac:dyDescent="0.25">
      <c r="A181" s="33" t="s">
        <v>101</v>
      </c>
      <c r="B181" s="34">
        <v>0.12</v>
      </c>
      <c r="C181" s="34">
        <v>7.0000000000000007E-2</v>
      </c>
      <c r="D181" s="34">
        <v>0.03</v>
      </c>
      <c r="E181" s="34">
        <v>-0.02</v>
      </c>
      <c r="F181" s="34">
        <v>7.0000000000000007E-2</v>
      </c>
      <c r="G181" s="34">
        <v>-0.09</v>
      </c>
      <c r="H181" s="34">
        <v>0.19</v>
      </c>
      <c r="I181" s="34">
        <v>7.0000000000000007E-2</v>
      </c>
    </row>
    <row r="182" spans="1:9" x14ac:dyDescent="0.25">
      <c r="A182" s="31" t="s">
        <v>114</v>
      </c>
      <c r="B182" s="30">
        <v>0.14000000000000001</v>
      </c>
      <c r="C182" s="30">
        <v>0.09</v>
      </c>
      <c r="D182" s="30">
        <v>0.04</v>
      </c>
      <c r="E182" s="30">
        <v>-0.04</v>
      </c>
      <c r="F182" s="30">
        <v>0.08</v>
      </c>
      <c r="G182" s="30">
        <v>-7.0000000000000007E-2</v>
      </c>
      <c r="H182" s="30">
        <v>0.25</v>
      </c>
      <c r="I182" s="30">
        <v>0.05</v>
      </c>
    </row>
    <row r="183" spans="1:9" x14ac:dyDescent="0.25">
      <c r="A183" s="31" t="s">
        <v>115</v>
      </c>
      <c r="B183" s="30">
        <v>0.12</v>
      </c>
      <c r="C183" s="30">
        <v>0.08</v>
      </c>
      <c r="D183" s="30">
        <v>0.03</v>
      </c>
      <c r="E183" s="30">
        <v>0.01</v>
      </c>
      <c r="F183" s="30">
        <v>7.0000000000000007E-2</v>
      </c>
      <c r="G183" s="30">
        <v>-0.12</v>
      </c>
      <c r="H183" s="30">
        <v>0.08</v>
      </c>
      <c r="I183" s="30">
        <v>0.09</v>
      </c>
    </row>
    <row r="184" spans="1:9" x14ac:dyDescent="0.25">
      <c r="A184" s="31" t="s">
        <v>116</v>
      </c>
      <c r="B184" s="30">
        <v>-0.05</v>
      </c>
      <c r="C184" s="30">
        <v>-0.13</v>
      </c>
      <c r="D184" s="30">
        <v>-0.1</v>
      </c>
      <c r="E184" s="30">
        <v>-0.08</v>
      </c>
      <c r="F184" s="30">
        <v>0</v>
      </c>
      <c r="G184" s="30">
        <v>-0.14000000000000001</v>
      </c>
      <c r="H184" s="30">
        <v>-0.02</v>
      </c>
      <c r="I184" s="30">
        <v>0.25</v>
      </c>
    </row>
    <row r="185" spans="1:9" x14ac:dyDescent="0.25">
      <c r="A185" s="33" t="s">
        <v>102</v>
      </c>
      <c r="B185" s="34"/>
      <c r="C185" s="34"/>
      <c r="D185" s="34">
        <v>0.05</v>
      </c>
      <c r="E185" s="34">
        <v>0.09</v>
      </c>
      <c r="F185" s="34">
        <v>0.11</v>
      </c>
      <c r="G185" s="34">
        <v>-0.01</v>
      </c>
      <c r="H185" s="34">
        <v>0.17</v>
      </c>
      <c r="I185" s="34">
        <v>0.12</v>
      </c>
    </row>
    <row r="186" spans="1:9" x14ac:dyDescent="0.25">
      <c r="A186" s="31" t="s">
        <v>114</v>
      </c>
      <c r="B186" s="30"/>
      <c r="C186" s="30"/>
      <c r="D186" s="30">
        <v>0.03</v>
      </c>
      <c r="E186" s="30">
        <v>0.06</v>
      </c>
      <c r="F186" s="30">
        <v>0.12</v>
      </c>
      <c r="G186" s="30">
        <v>-0.03</v>
      </c>
      <c r="H186" s="30">
        <v>0.13</v>
      </c>
      <c r="I186" s="30">
        <v>0.09</v>
      </c>
    </row>
    <row r="187" spans="1:9" x14ac:dyDescent="0.25">
      <c r="A187" s="31" t="s">
        <v>115</v>
      </c>
      <c r="B187" s="30"/>
      <c r="C187" s="30"/>
      <c r="D187" s="30">
        <v>0.11</v>
      </c>
      <c r="E187" s="30">
        <v>0.16</v>
      </c>
      <c r="F187" s="30">
        <v>0.09</v>
      </c>
      <c r="G187" s="30">
        <v>0.02</v>
      </c>
      <c r="H187" s="30">
        <v>0.25</v>
      </c>
      <c r="I187" s="30">
        <v>0.16</v>
      </c>
    </row>
    <row r="188" spans="1:9" x14ac:dyDescent="0.25">
      <c r="A188" s="31" t="s">
        <v>116</v>
      </c>
      <c r="B188" s="30"/>
      <c r="C188" s="30"/>
      <c r="D188" s="30">
        <v>0.02</v>
      </c>
      <c r="E188" s="30">
        <v>0.06</v>
      </c>
      <c r="F188" s="30">
        <v>0.05</v>
      </c>
      <c r="G188" s="30">
        <v>-0.03</v>
      </c>
      <c r="H188" s="30">
        <v>0.19</v>
      </c>
      <c r="I188" s="30">
        <v>0.17</v>
      </c>
    </row>
    <row r="189" spans="1:9" x14ac:dyDescent="0.25">
      <c r="A189" s="33" t="s">
        <v>103</v>
      </c>
      <c r="B189" s="34">
        <v>0.19</v>
      </c>
      <c r="C189" s="34">
        <v>0.27</v>
      </c>
      <c r="D189" s="34">
        <v>0.17</v>
      </c>
      <c r="E189" s="34">
        <v>0.18</v>
      </c>
      <c r="F189" s="34">
        <v>0.24</v>
      </c>
      <c r="G189" s="34">
        <v>0.11</v>
      </c>
      <c r="H189" s="34">
        <v>0.19</v>
      </c>
      <c r="I189" s="34">
        <v>-0.13</v>
      </c>
    </row>
    <row r="190" spans="1:9" x14ac:dyDescent="0.25">
      <c r="A190" s="31" t="s">
        <v>114</v>
      </c>
      <c r="B190" s="30">
        <v>0.28000000000000003</v>
      </c>
      <c r="C190" s="30">
        <v>0.33</v>
      </c>
      <c r="D190" s="30">
        <v>0.18</v>
      </c>
      <c r="E190" s="30">
        <v>0.16</v>
      </c>
      <c r="F190" s="30">
        <v>0.25</v>
      </c>
      <c r="G190" s="30">
        <v>0.12</v>
      </c>
      <c r="H190" s="30">
        <v>0.19</v>
      </c>
      <c r="I190" s="30">
        <v>-0.1</v>
      </c>
    </row>
    <row r="191" spans="1:9" x14ac:dyDescent="0.25">
      <c r="A191" s="31" t="s">
        <v>115</v>
      </c>
      <c r="B191" s="30">
        <v>7.0000000000000007E-2</v>
      </c>
      <c r="C191" s="30">
        <v>0.17</v>
      </c>
      <c r="D191" s="30">
        <v>0.18</v>
      </c>
      <c r="E191" s="30">
        <v>0.23</v>
      </c>
      <c r="F191" s="30">
        <v>0.23</v>
      </c>
      <c r="G191" s="30">
        <v>0.08</v>
      </c>
      <c r="H191" s="30">
        <v>0.19</v>
      </c>
      <c r="I191" s="30">
        <v>-0.21</v>
      </c>
    </row>
    <row r="192" spans="1:9" x14ac:dyDescent="0.25">
      <c r="A192" s="31" t="s">
        <v>116</v>
      </c>
      <c r="B192" s="30">
        <v>0.01</v>
      </c>
      <c r="C192" s="30">
        <v>7.0000000000000007E-2</v>
      </c>
      <c r="D192" s="30">
        <v>0.03</v>
      </c>
      <c r="E192" s="30">
        <v>-0.01</v>
      </c>
      <c r="F192" s="30">
        <v>0.08</v>
      </c>
      <c r="G192" s="30">
        <v>0.11</v>
      </c>
      <c r="H192" s="30">
        <v>0.26</v>
      </c>
      <c r="I192" s="30">
        <v>-0.06</v>
      </c>
    </row>
    <row r="193" spans="1:9" x14ac:dyDescent="0.25">
      <c r="A193" s="54" t="s">
        <v>146</v>
      </c>
      <c r="B193" s="55">
        <v>0.21</v>
      </c>
      <c r="C193" s="55">
        <v>0.14000000000000001</v>
      </c>
      <c r="D193" s="55"/>
      <c r="E193" s="30"/>
      <c r="F193" s="30"/>
      <c r="G193" s="30"/>
      <c r="H193" s="30"/>
      <c r="I193" s="30"/>
    </row>
    <row r="194" spans="1:9" x14ac:dyDescent="0.25">
      <c r="A194" s="56" t="s">
        <v>114</v>
      </c>
      <c r="B194" s="55">
        <v>0.25</v>
      </c>
      <c r="C194" s="55">
        <v>0.14000000000000001</v>
      </c>
      <c r="D194" s="55"/>
      <c r="E194" s="30"/>
      <c r="F194" s="30"/>
      <c r="G194" s="30"/>
      <c r="H194" s="30"/>
      <c r="I194" s="30"/>
    </row>
    <row r="195" spans="1:9" x14ac:dyDescent="0.25">
      <c r="A195" s="56" t="s">
        <v>115</v>
      </c>
      <c r="B195" s="55">
        <v>0.14000000000000001</v>
      </c>
      <c r="C195" s="55">
        <v>0.16</v>
      </c>
      <c r="D195" s="55"/>
      <c r="E195" s="30"/>
      <c r="F195" s="30"/>
      <c r="G195" s="30"/>
      <c r="H195" s="30"/>
      <c r="I195" s="30"/>
    </row>
    <row r="196" spans="1:9" x14ac:dyDescent="0.25">
      <c r="A196" s="56" t="s">
        <v>116</v>
      </c>
      <c r="B196" s="55">
        <v>0.15</v>
      </c>
      <c r="C196" s="55">
        <v>0.08</v>
      </c>
      <c r="D196" s="55"/>
      <c r="E196" s="30"/>
      <c r="F196" s="30"/>
      <c r="G196" s="30"/>
      <c r="H196" s="30"/>
      <c r="I196" s="30"/>
    </row>
    <row r="197" spans="1:9" x14ac:dyDescent="0.25">
      <c r="A197" s="54" t="s">
        <v>147</v>
      </c>
      <c r="B197" s="55">
        <v>0.15</v>
      </c>
      <c r="C197" s="55">
        <v>0.17</v>
      </c>
      <c r="D197" s="55"/>
      <c r="E197" s="30"/>
      <c r="F197" s="30"/>
      <c r="G197" s="30"/>
      <c r="H197" s="30"/>
      <c r="I197" s="30"/>
    </row>
    <row r="198" spans="1:9" x14ac:dyDescent="0.25">
      <c r="A198" s="56" t="s">
        <v>114</v>
      </c>
      <c r="B198" s="55">
        <v>0.22</v>
      </c>
      <c r="C198" s="55">
        <v>0.23</v>
      </c>
      <c r="D198" s="55"/>
      <c r="E198" s="30"/>
      <c r="F198" s="30"/>
      <c r="G198" s="30"/>
      <c r="H198" s="30"/>
      <c r="I198" s="30"/>
    </row>
    <row r="199" spans="1:9" x14ac:dyDescent="0.25">
      <c r="A199" s="56" t="s">
        <v>115</v>
      </c>
      <c r="B199" s="55">
        <v>0.05</v>
      </c>
      <c r="C199" s="55">
        <v>0.09</v>
      </c>
      <c r="D199" s="55"/>
      <c r="E199" s="30"/>
      <c r="F199" s="30"/>
      <c r="G199" s="30"/>
      <c r="H199" s="30"/>
      <c r="I199" s="30"/>
    </row>
    <row r="200" spans="1:9" x14ac:dyDescent="0.25">
      <c r="A200" s="56" t="s">
        <v>116</v>
      </c>
      <c r="B200" s="55">
        <v>0.14000000000000001</v>
      </c>
      <c r="C200" s="55">
        <v>7.0000000000000007E-2</v>
      </c>
      <c r="D200" s="55"/>
      <c r="E200" s="30"/>
      <c r="F200" s="30"/>
      <c r="G200" s="30"/>
      <c r="H200" s="30"/>
      <c r="I200" s="30"/>
    </row>
    <row r="201" spans="1:9" x14ac:dyDescent="0.25">
      <c r="A201" s="54" t="s">
        <v>148</v>
      </c>
      <c r="B201" s="55">
        <v>0.08</v>
      </c>
      <c r="C201" s="55">
        <v>0.13</v>
      </c>
      <c r="D201" s="55"/>
      <c r="E201" s="30"/>
      <c r="F201" s="30"/>
      <c r="G201" s="30"/>
      <c r="H201" s="30"/>
      <c r="I201" s="30"/>
    </row>
    <row r="202" spans="1:9" x14ac:dyDescent="0.25">
      <c r="A202" s="56" t="s">
        <v>114</v>
      </c>
      <c r="B202" s="55">
        <v>0.09</v>
      </c>
      <c r="C202" s="55">
        <v>0.14000000000000001</v>
      </c>
      <c r="D202" s="55"/>
      <c r="E202" s="30"/>
      <c r="F202" s="30"/>
      <c r="G202" s="30"/>
      <c r="H202" s="30"/>
      <c r="I202" s="30"/>
    </row>
    <row r="203" spans="1:9" x14ac:dyDescent="0.25">
      <c r="A203" s="56" t="s">
        <v>115</v>
      </c>
      <c r="B203" s="55">
        <v>0.05</v>
      </c>
      <c r="C203" s="55">
        <v>0.11</v>
      </c>
      <c r="D203" s="55"/>
      <c r="E203" s="30"/>
      <c r="F203" s="30"/>
      <c r="G203" s="30"/>
      <c r="H203" s="30"/>
      <c r="I203" s="30"/>
    </row>
    <row r="204" spans="1:9" x14ac:dyDescent="0.25">
      <c r="A204" s="56" t="s">
        <v>116</v>
      </c>
      <c r="B204" s="55">
        <v>0.05</v>
      </c>
      <c r="C204" s="55">
        <v>0.11</v>
      </c>
      <c r="D204" s="55"/>
      <c r="E204" s="30"/>
      <c r="F204" s="30"/>
      <c r="G204" s="30"/>
      <c r="H204" s="30"/>
      <c r="I204" s="30"/>
    </row>
    <row r="205" spans="1:9" x14ac:dyDescent="0.25">
      <c r="A205" s="33" t="s">
        <v>107</v>
      </c>
      <c r="B205" s="34">
        <v>0.09</v>
      </c>
      <c r="C205" s="34">
        <v>0.22</v>
      </c>
      <c r="D205" s="34">
        <v>7.0000000000000007E-2</v>
      </c>
      <c r="E205" s="34">
        <v>0.1</v>
      </c>
      <c r="F205" s="34">
        <v>0.13</v>
      </c>
      <c r="G205" s="34">
        <v>0.01</v>
      </c>
      <c r="H205" s="34">
        <v>0.08</v>
      </c>
      <c r="I205" s="34">
        <v>0.16</v>
      </c>
    </row>
    <row r="206" spans="1:9" x14ac:dyDescent="0.25">
      <c r="A206" s="31" t="s">
        <v>114</v>
      </c>
      <c r="B206" s="30">
        <v>0.23</v>
      </c>
      <c r="C206" s="30">
        <v>0.34</v>
      </c>
      <c r="D206" s="30">
        <v>7.0000000000000007E-2</v>
      </c>
      <c r="E206" s="30">
        <v>0.09</v>
      </c>
      <c r="F206" s="30">
        <v>0.12</v>
      </c>
      <c r="G206" s="30">
        <v>0</v>
      </c>
      <c r="H206" s="30">
        <v>0.08</v>
      </c>
      <c r="I206" s="30">
        <v>0.17</v>
      </c>
    </row>
    <row r="207" spans="1:9" x14ac:dyDescent="0.25">
      <c r="A207" s="31" t="s">
        <v>115</v>
      </c>
      <c r="B207" s="30">
        <v>-0.08</v>
      </c>
      <c r="C207" s="30">
        <v>0.05</v>
      </c>
      <c r="D207" s="30">
        <v>0.1</v>
      </c>
      <c r="E207" s="30">
        <v>0.15</v>
      </c>
      <c r="F207" s="30">
        <v>0.15</v>
      </c>
      <c r="G207" s="30">
        <v>0.03</v>
      </c>
      <c r="H207" s="30">
        <v>0.1</v>
      </c>
      <c r="I207" s="30">
        <v>0.12</v>
      </c>
    </row>
    <row r="208" spans="1:9" x14ac:dyDescent="0.25">
      <c r="A208" s="31" t="s">
        <v>116</v>
      </c>
      <c r="B208" s="30">
        <v>-0.06</v>
      </c>
      <c r="C208" s="30">
        <v>0.03</v>
      </c>
      <c r="D208" s="30">
        <v>-0.06</v>
      </c>
      <c r="E208" s="30">
        <v>-0.08</v>
      </c>
      <c r="F208" s="30">
        <v>0.08</v>
      </c>
      <c r="G208" s="30">
        <v>-0.04</v>
      </c>
      <c r="H208" s="30">
        <v>-0.09</v>
      </c>
      <c r="I208" s="30">
        <v>0.28000000000000003</v>
      </c>
    </row>
    <row r="209" spans="1:9" x14ac:dyDescent="0.25">
      <c r="A209" s="33" t="s">
        <v>108</v>
      </c>
      <c r="B209" s="34">
        <v>-0.02</v>
      </c>
      <c r="C209" s="34">
        <v>-0.3</v>
      </c>
      <c r="D209" s="34">
        <v>0.02</v>
      </c>
      <c r="E209" s="34">
        <v>0.12</v>
      </c>
      <c r="F209" s="34">
        <v>-0.53</v>
      </c>
      <c r="G209" s="34">
        <v>-0.26</v>
      </c>
      <c r="H209" s="34">
        <v>-0.17</v>
      </c>
      <c r="I209" s="34">
        <v>3.02</v>
      </c>
    </row>
    <row r="210" spans="1:9" x14ac:dyDescent="0.25">
      <c r="A210" s="35" t="s">
        <v>104</v>
      </c>
      <c r="B210" s="37">
        <v>0.14000000000000001</v>
      </c>
      <c r="C210" s="37">
        <v>0.13</v>
      </c>
      <c r="D210" s="37">
        <v>0.08</v>
      </c>
      <c r="E210" s="37">
        <v>0.05</v>
      </c>
      <c r="F210" s="37">
        <v>0.11</v>
      </c>
      <c r="G210" s="37">
        <v>-0.02</v>
      </c>
      <c r="H210" s="37">
        <v>0.17</v>
      </c>
      <c r="I210" s="37">
        <v>0.06</v>
      </c>
    </row>
    <row r="211" spans="1:9" x14ac:dyDescent="0.25">
      <c r="A211" s="33" t="s">
        <v>105</v>
      </c>
      <c r="B211" s="34">
        <v>0.21</v>
      </c>
      <c r="C211" s="34">
        <v>0.02</v>
      </c>
      <c r="D211" s="34">
        <v>0.06</v>
      </c>
      <c r="E211" s="34">
        <v>-0.11</v>
      </c>
      <c r="F211" s="34">
        <v>-0.03</v>
      </c>
      <c r="G211" s="34">
        <v>-0.01</v>
      </c>
      <c r="H211" s="34">
        <v>0.16</v>
      </c>
      <c r="I211" s="34">
        <v>7.0000000000000007E-2</v>
      </c>
    </row>
    <row r="212" spans="1:9" x14ac:dyDescent="0.25">
      <c r="A212" s="31" t="s">
        <v>114</v>
      </c>
      <c r="B212" s="30"/>
      <c r="C212" s="30"/>
      <c r="D212" s="30"/>
      <c r="E212" s="30"/>
      <c r="F212" s="30"/>
      <c r="G212" s="30">
        <v>0.01</v>
      </c>
      <c r="H212" s="30">
        <v>0.17</v>
      </c>
      <c r="I212" s="30">
        <v>0.06</v>
      </c>
    </row>
    <row r="213" spans="1:9" x14ac:dyDescent="0.25">
      <c r="A213" s="31" t="s">
        <v>115</v>
      </c>
      <c r="B213" s="30"/>
      <c r="C213" s="30"/>
      <c r="D213" s="30"/>
      <c r="E213" s="30"/>
      <c r="F213" s="30"/>
      <c r="G213" s="30">
        <v>-0.22</v>
      </c>
      <c r="H213" s="30">
        <v>0.13</v>
      </c>
      <c r="I213" s="30">
        <v>-0.03</v>
      </c>
    </row>
    <row r="214" spans="1:9" x14ac:dyDescent="0.25">
      <c r="A214" s="31" t="s">
        <v>116</v>
      </c>
      <c r="B214" s="30"/>
      <c r="C214" s="30"/>
      <c r="D214" s="30"/>
      <c r="E214" s="30"/>
      <c r="F214" s="30"/>
      <c r="G214" s="30">
        <v>0.08</v>
      </c>
      <c r="H214" s="30">
        <v>0.14000000000000001</v>
      </c>
      <c r="I214" s="30">
        <v>-0.16</v>
      </c>
    </row>
    <row r="215" spans="1:9" x14ac:dyDescent="0.25">
      <c r="A215" s="31" t="s">
        <v>122</v>
      </c>
      <c r="B215" s="30"/>
      <c r="C215" s="30"/>
      <c r="D215" s="30"/>
      <c r="E215" s="30"/>
      <c r="F215" s="30"/>
      <c r="G215" s="30">
        <v>-0.14000000000000001</v>
      </c>
      <c r="H215" s="30">
        <v>-0.01</v>
      </c>
      <c r="I215" s="30">
        <v>0.42</v>
      </c>
    </row>
    <row r="216" spans="1:9" x14ac:dyDescent="0.25">
      <c r="A216" s="29" t="s">
        <v>109</v>
      </c>
      <c r="B216" s="30">
        <v>0</v>
      </c>
      <c r="C216" s="30">
        <v>0</v>
      </c>
      <c r="D216" s="30">
        <v>0</v>
      </c>
      <c r="E216" s="30">
        <v>0</v>
      </c>
      <c r="F216" s="30">
        <v>0</v>
      </c>
      <c r="G216" s="30">
        <v>0</v>
      </c>
      <c r="H216" s="30">
        <v>0</v>
      </c>
      <c r="I216" s="30">
        <v>0</v>
      </c>
    </row>
    <row r="217" spans="1:9" ht="15.75" thickBot="1" x14ac:dyDescent="0.3">
      <c r="A217" s="32" t="s">
        <v>106</v>
      </c>
      <c r="B217" s="36">
        <v>0.14000000000000001</v>
      </c>
      <c r="C217" s="36">
        <v>0.12</v>
      </c>
      <c r="D217" s="36">
        <v>0.08</v>
      </c>
      <c r="E217" s="36">
        <v>0.04</v>
      </c>
      <c r="F217" s="36">
        <v>0.11</v>
      </c>
      <c r="G217" s="36">
        <v>-0.02</v>
      </c>
      <c r="H217" s="57">
        <v>0.17</v>
      </c>
      <c r="I217" s="36">
        <v>0.06</v>
      </c>
    </row>
    <row r="218" spans="1:9" ht="15.75" thickTop="1" x14ac:dyDescent="0.25"/>
    <row r="220" spans="1:9" x14ac:dyDescent="0.25">
      <c r="A220" s="28" t="s">
        <v>149</v>
      </c>
    </row>
    <row r="221" spans="1:9" x14ac:dyDescent="0.25">
      <c r="A221" s="33" t="s">
        <v>101</v>
      </c>
      <c r="B221" s="34">
        <v>0.12</v>
      </c>
      <c r="C221" s="34">
        <v>7.0000000000000007E-2</v>
      </c>
      <c r="D221" s="34">
        <v>0.03</v>
      </c>
      <c r="E221" s="34">
        <v>-0.02</v>
      </c>
      <c r="F221" s="34">
        <v>7.0000000000000007E-2</v>
      </c>
      <c r="G221" s="34">
        <v>-0.09</v>
      </c>
      <c r="H221" s="34">
        <v>0.19</v>
      </c>
      <c r="I221" s="34">
        <v>7.0000000000000007E-2</v>
      </c>
    </row>
    <row r="222" spans="1:9" x14ac:dyDescent="0.25">
      <c r="A222" s="31" t="s">
        <v>114</v>
      </c>
      <c r="B222" s="30">
        <v>0.14000000000000001</v>
      </c>
      <c r="C222" s="30">
        <v>0.09</v>
      </c>
      <c r="D222" s="30">
        <v>0.04</v>
      </c>
      <c r="E222" s="30">
        <v>-0.04</v>
      </c>
      <c r="F222" s="30">
        <v>0.08</v>
      </c>
      <c r="G222" s="30">
        <v>-7.0000000000000007E-2</v>
      </c>
      <c r="H222" s="30">
        <v>0.25</v>
      </c>
      <c r="I222" s="30">
        <v>0.05</v>
      </c>
    </row>
    <row r="223" spans="1:9" x14ac:dyDescent="0.25">
      <c r="A223" s="31" t="s">
        <v>115</v>
      </c>
      <c r="B223" s="30">
        <v>0.12</v>
      </c>
      <c r="C223" s="30">
        <v>0.08</v>
      </c>
      <c r="D223" s="30">
        <v>0.03</v>
      </c>
      <c r="E223" s="30">
        <v>0.01</v>
      </c>
      <c r="F223" s="30">
        <v>7.0000000000000007E-2</v>
      </c>
      <c r="G223" s="30">
        <v>-0.12</v>
      </c>
      <c r="H223" s="30">
        <v>0.08</v>
      </c>
      <c r="I223" s="30">
        <v>0.09</v>
      </c>
    </row>
    <row r="224" spans="1:9" x14ac:dyDescent="0.25">
      <c r="A224" s="31" t="s">
        <v>116</v>
      </c>
      <c r="B224" s="30">
        <v>-0.05</v>
      </c>
      <c r="C224" s="30">
        <v>-0.13</v>
      </c>
      <c r="D224" s="30">
        <v>-0.1</v>
      </c>
      <c r="E224" s="30">
        <v>-0.08</v>
      </c>
      <c r="F224" s="30">
        <v>0</v>
      </c>
      <c r="G224" s="30">
        <v>-0.14000000000000001</v>
      </c>
      <c r="H224" s="30">
        <v>-0.02</v>
      </c>
      <c r="I224" s="30">
        <v>0.25</v>
      </c>
    </row>
    <row r="225" spans="1:9" x14ac:dyDescent="0.25">
      <c r="A225" s="33" t="s">
        <v>102</v>
      </c>
      <c r="B225" s="34"/>
      <c r="C225" s="34"/>
      <c r="D225" s="34">
        <v>0.05</v>
      </c>
      <c r="E225" s="34">
        <v>0.16</v>
      </c>
      <c r="F225" s="34">
        <v>0.06</v>
      </c>
      <c r="G225" s="34">
        <v>-0.05</v>
      </c>
      <c r="H225" s="34">
        <v>0.23</v>
      </c>
      <c r="I225" s="34">
        <v>0.09</v>
      </c>
    </row>
    <row r="226" spans="1:9" x14ac:dyDescent="0.25">
      <c r="A226" s="31" t="s">
        <v>114</v>
      </c>
      <c r="B226" s="30"/>
      <c r="C226" s="30"/>
      <c r="D226" s="30">
        <v>0.03</v>
      </c>
      <c r="E226" s="30">
        <v>0.13</v>
      </c>
      <c r="F226" s="30">
        <v>7.0000000000000007E-2</v>
      </c>
      <c r="G226" s="30">
        <v>-0.06</v>
      </c>
      <c r="H226" s="30">
        <v>0.18</v>
      </c>
      <c r="I226" s="30">
        <v>0.06</v>
      </c>
    </row>
    <row r="227" spans="1:9" x14ac:dyDescent="0.25">
      <c r="A227" s="31" t="s">
        <v>115</v>
      </c>
      <c r="B227" s="30"/>
      <c r="C227" s="30"/>
      <c r="D227" s="30">
        <v>0.11</v>
      </c>
      <c r="E227" s="30">
        <v>0.23</v>
      </c>
      <c r="F227" s="30">
        <v>0.05</v>
      </c>
      <c r="G227" s="30">
        <v>-0.01</v>
      </c>
      <c r="H227" s="30">
        <v>0.31</v>
      </c>
      <c r="I227" s="30">
        <v>0.13</v>
      </c>
    </row>
    <row r="228" spans="1:9" x14ac:dyDescent="0.25">
      <c r="A228" s="31" t="s">
        <v>116</v>
      </c>
      <c r="B228" s="30"/>
      <c r="C228" s="30"/>
      <c r="D228" s="30">
        <v>0.02</v>
      </c>
      <c r="E228" s="30">
        <v>0.11</v>
      </c>
      <c r="F228" s="30">
        <v>0.01</v>
      </c>
      <c r="G228" s="30">
        <v>-7.0000000000000007E-2</v>
      </c>
      <c r="H228" s="30">
        <v>0.22</v>
      </c>
      <c r="I228" s="30">
        <v>0.15</v>
      </c>
    </row>
    <row r="229" spans="1:9" x14ac:dyDescent="0.25">
      <c r="A229" s="33" t="s">
        <v>103</v>
      </c>
      <c r="B229" s="34">
        <v>0.18</v>
      </c>
      <c r="C229" s="34">
        <v>0.23</v>
      </c>
      <c r="D229" s="34">
        <v>0.12</v>
      </c>
      <c r="E229" s="34">
        <v>0.21</v>
      </c>
      <c r="F229" s="34">
        <v>0.21</v>
      </c>
      <c r="G229" s="34">
        <v>0.08</v>
      </c>
      <c r="H229" s="34">
        <v>0.24</v>
      </c>
      <c r="I229" s="34">
        <v>-0.09</v>
      </c>
    </row>
    <row r="230" spans="1:9" x14ac:dyDescent="0.25">
      <c r="A230" s="31" t="s">
        <v>114</v>
      </c>
      <c r="B230" s="30">
        <v>0.26</v>
      </c>
      <c r="C230" s="30">
        <v>0.28999999999999998</v>
      </c>
      <c r="D230" s="30">
        <v>0.12</v>
      </c>
      <c r="E230" s="30">
        <v>0.2</v>
      </c>
      <c r="F230" s="30">
        <v>0.22</v>
      </c>
      <c r="G230" s="30">
        <v>0.09</v>
      </c>
      <c r="H230" s="30">
        <v>0.24</v>
      </c>
      <c r="I230" s="30">
        <v>-0.06</v>
      </c>
    </row>
    <row r="231" spans="1:9" x14ac:dyDescent="0.25">
      <c r="A231" s="31" t="s">
        <v>115</v>
      </c>
      <c r="B231" s="30">
        <v>0.06</v>
      </c>
      <c r="C231" s="30">
        <v>0.14000000000000001</v>
      </c>
      <c r="D231" s="30">
        <v>0.13</v>
      </c>
      <c r="E231" s="30">
        <v>0.27</v>
      </c>
      <c r="F231" s="30">
        <v>0.2</v>
      </c>
      <c r="G231" s="30">
        <v>0.05</v>
      </c>
      <c r="H231" s="30">
        <v>0.24</v>
      </c>
      <c r="I231" s="30">
        <v>-0.17</v>
      </c>
    </row>
    <row r="232" spans="1:9" x14ac:dyDescent="0.25">
      <c r="A232" s="31" t="s">
        <v>116</v>
      </c>
      <c r="B232" s="30">
        <v>0</v>
      </c>
      <c r="C232" s="30">
        <v>0.04</v>
      </c>
      <c r="D232" s="30">
        <v>-0.02</v>
      </c>
      <c r="E232" s="30">
        <v>0.01</v>
      </c>
      <c r="F232" s="30">
        <v>0.06</v>
      </c>
      <c r="G232" s="30">
        <v>7.0000000000000007E-2</v>
      </c>
      <c r="H232" s="30">
        <v>0.32</v>
      </c>
      <c r="I232" s="30">
        <v>-0.01</v>
      </c>
    </row>
    <row r="233" spans="1:9" x14ac:dyDescent="0.25">
      <c r="A233" s="54" t="s">
        <v>146</v>
      </c>
      <c r="B233" s="55">
        <v>0.15</v>
      </c>
      <c r="C233" s="55">
        <v>0.03</v>
      </c>
      <c r="D233" s="55"/>
      <c r="E233" s="30"/>
      <c r="F233" s="30"/>
      <c r="G233" s="30"/>
      <c r="H233" s="30"/>
      <c r="I233" s="30"/>
    </row>
    <row r="234" spans="1:9" x14ac:dyDescent="0.25">
      <c r="A234" s="56" t="s">
        <v>114</v>
      </c>
      <c r="B234" s="55">
        <v>0.17</v>
      </c>
      <c r="C234" s="55">
        <v>0.03</v>
      </c>
      <c r="D234" s="55"/>
      <c r="E234" s="30"/>
      <c r="F234" s="30"/>
      <c r="G234" s="30"/>
      <c r="H234" s="30"/>
      <c r="I234" s="30"/>
    </row>
    <row r="235" spans="1:9" x14ac:dyDescent="0.25">
      <c r="A235" s="56" t="s">
        <v>115</v>
      </c>
      <c r="B235" s="55">
        <v>0.09</v>
      </c>
      <c r="C235" s="55">
        <v>0.05</v>
      </c>
      <c r="D235" s="55"/>
      <c r="E235" s="30"/>
      <c r="F235" s="30"/>
      <c r="G235" s="30"/>
      <c r="H235" s="30"/>
      <c r="I235" s="30"/>
    </row>
    <row r="236" spans="1:9" x14ac:dyDescent="0.25">
      <c r="A236" s="56" t="s">
        <v>116</v>
      </c>
      <c r="B236" s="55">
        <v>0.09</v>
      </c>
      <c r="C236" s="55">
        <v>-0.02</v>
      </c>
      <c r="D236" s="55"/>
      <c r="E236" s="30"/>
      <c r="F236" s="30"/>
      <c r="G236" s="30"/>
      <c r="H236" s="30"/>
      <c r="I236" s="30"/>
    </row>
    <row r="237" spans="1:9" x14ac:dyDescent="0.25">
      <c r="A237" s="54" t="s">
        <v>147</v>
      </c>
      <c r="B237" s="55">
        <v>0.02</v>
      </c>
      <c r="C237" s="55">
        <v>0.01</v>
      </c>
      <c r="D237" s="55"/>
      <c r="E237" s="30"/>
      <c r="F237" s="30"/>
      <c r="G237" s="30"/>
      <c r="H237" s="30"/>
      <c r="I237" s="30"/>
    </row>
    <row r="238" spans="1:9" x14ac:dyDescent="0.25">
      <c r="A238" s="56" t="s">
        <v>114</v>
      </c>
      <c r="B238" s="55">
        <v>0.08</v>
      </c>
      <c r="C238" s="55">
        <v>7.0000000000000007E-2</v>
      </c>
      <c r="D238" s="55"/>
      <c r="E238" s="30"/>
      <c r="F238" s="30"/>
      <c r="G238" s="30"/>
      <c r="H238" s="30"/>
      <c r="I238" s="30"/>
    </row>
    <row r="239" spans="1:9" x14ac:dyDescent="0.25">
      <c r="A239" s="56" t="s">
        <v>115</v>
      </c>
      <c r="B239" s="55">
        <v>-0.06</v>
      </c>
      <c r="C239" s="55">
        <v>-7.0000000000000007E-2</v>
      </c>
      <c r="D239" s="55"/>
      <c r="E239" s="30"/>
      <c r="F239" s="30"/>
      <c r="G239" s="30"/>
      <c r="H239" s="30"/>
      <c r="I239" s="30"/>
    </row>
    <row r="240" spans="1:9" x14ac:dyDescent="0.25">
      <c r="A240" s="56" t="s">
        <v>116</v>
      </c>
      <c r="B240" s="55">
        <v>0.03</v>
      </c>
      <c r="C240" s="55">
        <v>-0.09</v>
      </c>
      <c r="D240" s="55"/>
      <c r="E240" s="30"/>
      <c r="F240" s="30"/>
      <c r="G240" s="30"/>
      <c r="H240" s="30"/>
      <c r="I240" s="30"/>
    </row>
    <row r="241" spans="1:9" x14ac:dyDescent="0.25">
      <c r="A241" s="54" t="s">
        <v>148</v>
      </c>
      <c r="B241" s="55">
        <v>-0.01</v>
      </c>
      <c r="C241" s="55">
        <v>-0.05</v>
      </c>
      <c r="D241" s="55"/>
      <c r="E241" s="30"/>
      <c r="F241" s="30"/>
      <c r="G241" s="30"/>
      <c r="H241" s="30"/>
      <c r="I241" s="30"/>
    </row>
    <row r="242" spans="1:9" x14ac:dyDescent="0.25">
      <c r="A242" s="56" t="s">
        <v>114</v>
      </c>
      <c r="B242" s="55">
        <v>0</v>
      </c>
      <c r="C242" s="55">
        <v>-0.04</v>
      </c>
      <c r="D242" s="55"/>
      <c r="E242" s="30"/>
      <c r="F242" s="30"/>
      <c r="G242" s="30"/>
      <c r="H242" s="30"/>
      <c r="I242" s="30"/>
    </row>
    <row r="243" spans="1:9" x14ac:dyDescent="0.25">
      <c r="A243" s="56" t="s">
        <v>115</v>
      </c>
      <c r="B243" s="55">
        <v>-0.04</v>
      </c>
      <c r="C243" s="55">
        <v>-7.0000000000000007E-2</v>
      </c>
      <c r="D243" s="55"/>
      <c r="E243" s="30"/>
      <c r="F243" s="30"/>
      <c r="G243" s="30"/>
      <c r="H243" s="30"/>
      <c r="I243" s="30"/>
    </row>
    <row r="244" spans="1:9" x14ac:dyDescent="0.25">
      <c r="A244" s="56" t="s">
        <v>116</v>
      </c>
      <c r="B244" s="55">
        <v>-0.04</v>
      </c>
      <c r="C244" s="55">
        <v>-0.08</v>
      </c>
      <c r="D244" s="55"/>
      <c r="E244" s="30"/>
      <c r="F244" s="30"/>
      <c r="G244" s="30"/>
      <c r="H244" s="30"/>
      <c r="I244" s="30"/>
    </row>
    <row r="245" spans="1:9" x14ac:dyDescent="0.25">
      <c r="A245" s="33" t="s">
        <v>107</v>
      </c>
      <c r="B245" s="34">
        <v>-0.02</v>
      </c>
      <c r="C245" s="34">
        <v>0.15</v>
      </c>
      <c r="D245" s="34">
        <v>0.1</v>
      </c>
      <c r="E245" s="34">
        <v>0.09</v>
      </c>
      <c r="F245" s="34">
        <v>0.02</v>
      </c>
      <c r="G245" s="34">
        <v>-0.04</v>
      </c>
      <c r="H245" s="34">
        <v>0.06</v>
      </c>
      <c r="I245" s="34">
        <v>0.11</v>
      </c>
    </row>
    <row r="246" spans="1:9" x14ac:dyDescent="0.25">
      <c r="A246" s="31" t="s">
        <v>114</v>
      </c>
      <c r="B246" s="30">
        <v>0.11</v>
      </c>
      <c r="C246" s="30">
        <v>0.26</v>
      </c>
      <c r="D246" s="30">
        <v>0.12</v>
      </c>
      <c r="E246" s="30">
        <v>0.09</v>
      </c>
      <c r="F246" s="30">
        <v>0.01</v>
      </c>
      <c r="G246" s="30">
        <v>-0.05</v>
      </c>
      <c r="H246" s="30">
        <v>0.06</v>
      </c>
      <c r="I246" s="30">
        <v>0.12</v>
      </c>
    </row>
    <row r="247" spans="1:9" x14ac:dyDescent="0.25">
      <c r="A247" s="31" t="s">
        <v>115</v>
      </c>
      <c r="B247" s="30">
        <v>-0.17</v>
      </c>
      <c r="C247" s="30">
        <v>-0.01</v>
      </c>
      <c r="D247" s="30">
        <v>0.06</v>
      </c>
      <c r="E247" s="30">
        <v>0.14000000000000001</v>
      </c>
      <c r="F247" s="30">
        <v>0.04</v>
      </c>
      <c r="G247" s="30">
        <v>-0.02</v>
      </c>
      <c r="H247" s="30">
        <v>0.09</v>
      </c>
      <c r="I247" s="30">
        <v>0.08</v>
      </c>
    </row>
    <row r="248" spans="1:9" x14ac:dyDescent="0.25">
      <c r="A248" s="31" t="s">
        <v>116</v>
      </c>
      <c r="B248" s="30">
        <v>-0.15</v>
      </c>
      <c r="C248" s="30">
        <v>-0.03</v>
      </c>
      <c r="D248" s="30">
        <v>-0.01</v>
      </c>
      <c r="E248" s="30">
        <v>-0.09</v>
      </c>
      <c r="F248" s="30">
        <v>-0.03</v>
      </c>
      <c r="G248" s="30">
        <v>-0.1</v>
      </c>
      <c r="H248" s="30">
        <v>-0.11</v>
      </c>
      <c r="I248" s="30">
        <v>0.23</v>
      </c>
    </row>
    <row r="249" spans="1:9" x14ac:dyDescent="0.25">
      <c r="A249" s="33" t="s">
        <v>108</v>
      </c>
      <c r="B249" s="34">
        <v>-0.08</v>
      </c>
      <c r="C249" s="34">
        <v>-0.37</v>
      </c>
      <c r="D249" s="34">
        <v>0</v>
      </c>
      <c r="E249" s="34">
        <v>0.21</v>
      </c>
      <c r="F249" s="34">
        <v>-0.52</v>
      </c>
      <c r="G249" s="34">
        <v>-0.28999999999999998</v>
      </c>
      <c r="H249" s="34">
        <v>-0.17</v>
      </c>
      <c r="I249" s="34">
        <v>3.08</v>
      </c>
    </row>
    <row r="250" spans="1:9" x14ac:dyDescent="0.25">
      <c r="A250" s="35" t="s">
        <v>104</v>
      </c>
      <c r="B250" s="58">
        <v>0.1</v>
      </c>
      <c r="C250" s="58">
        <v>0.06</v>
      </c>
      <c r="D250" s="58">
        <v>0.06</v>
      </c>
      <c r="E250" s="58">
        <v>7.0000000000000007E-2</v>
      </c>
      <c r="F250" s="58">
        <v>0.08</v>
      </c>
      <c r="G250" s="58">
        <v>-0.04</v>
      </c>
      <c r="H250" s="58">
        <v>0.17</v>
      </c>
      <c r="I250" s="58">
        <v>0.05</v>
      </c>
    </row>
    <row r="251" spans="1:9" x14ac:dyDescent="0.25">
      <c r="A251" s="33" t="s">
        <v>105</v>
      </c>
      <c r="B251" s="34">
        <v>0.18</v>
      </c>
      <c r="C251" s="34">
        <v>-0.01</v>
      </c>
      <c r="D251" s="34">
        <v>0.04</v>
      </c>
      <c r="E251" s="34">
        <v>-0.08</v>
      </c>
      <c r="F251" s="30">
        <v>0.01</v>
      </c>
      <c r="G251" s="34">
        <v>-0.03</v>
      </c>
      <c r="H251" s="34">
        <v>0.19</v>
      </c>
      <c r="I251" s="34">
        <v>0.06</v>
      </c>
    </row>
    <row r="252" spans="1:9" x14ac:dyDescent="0.25">
      <c r="A252" s="31" t="s">
        <v>114</v>
      </c>
      <c r="B252" s="30"/>
      <c r="C252" s="30"/>
      <c r="D252" s="30"/>
      <c r="E252" s="30"/>
      <c r="F252" s="30">
        <v>0.03</v>
      </c>
      <c r="G252" s="30">
        <v>-0.01</v>
      </c>
      <c r="H252" s="30">
        <v>0.21</v>
      </c>
      <c r="I252" s="30">
        <v>0.05</v>
      </c>
    </row>
    <row r="253" spans="1:9" x14ac:dyDescent="0.25">
      <c r="A253" s="31" t="s">
        <v>115</v>
      </c>
      <c r="B253" s="30"/>
      <c r="C253" s="30"/>
      <c r="D253" s="30"/>
      <c r="E253" s="30"/>
      <c r="F253" s="30">
        <v>-0.18</v>
      </c>
      <c r="G253" s="30">
        <v>-0.25</v>
      </c>
      <c r="H253" s="30">
        <v>0.17</v>
      </c>
      <c r="I253" s="30">
        <v>-0.01</v>
      </c>
    </row>
    <row r="254" spans="1:9" x14ac:dyDescent="0.25">
      <c r="A254" s="31" t="s">
        <v>116</v>
      </c>
      <c r="B254" s="30"/>
      <c r="C254" s="30"/>
      <c r="D254" s="30"/>
      <c r="E254" s="30"/>
      <c r="F254" s="30">
        <v>-0.14000000000000001</v>
      </c>
      <c r="G254" s="30">
        <v>0.04</v>
      </c>
      <c r="H254" s="30">
        <v>0.16</v>
      </c>
      <c r="I254" s="30">
        <v>-0.1</v>
      </c>
    </row>
    <row r="255" spans="1:9" x14ac:dyDescent="0.25">
      <c r="A255" s="31" t="s">
        <v>122</v>
      </c>
      <c r="B255" s="30"/>
      <c r="C255" s="30"/>
      <c r="D255" s="30"/>
      <c r="E255" s="30"/>
      <c r="F255" s="30">
        <v>0.03</v>
      </c>
      <c r="G255" s="30">
        <v>-0.15</v>
      </c>
      <c r="H255" s="30">
        <v>-0.04</v>
      </c>
      <c r="I255" s="30">
        <v>0.43</v>
      </c>
    </row>
    <row r="256" spans="1:9" x14ac:dyDescent="0.25">
      <c r="A256" s="29" t="s">
        <v>109</v>
      </c>
      <c r="B256" s="30">
        <v>0</v>
      </c>
      <c r="C256" s="30">
        <v>0</v>
      </c>
      <c r="D256" s="30">
        <v>0</v>
      </c>
      <c r="E256" s="30">
        <v>0</v>
      </c>
      <c r="F256" s="30">
        <v>0</v>
      </c>
      <c r="G256" s="30">
        <v>0</v>
      </c>
      <c r="H256" s="30">
        <v>0</v>
      </c>
      <c r="I256" s="30">
        <v>0</v>
      </c>
    </row>
    <row r="257" spans="1:9" ht="15.75" thickBot="1" x14ac:dyDescent="0.3">
      <c r="A257" s="32" t="s">
        <v>106</v>
      </c>
      <c r="B257" s="36">
        <v>0.1</v>
      </c>
      <c r="C257" s="36">
        <v>0.06</v>
      </c>
      <c r="D257" s="36">
        <v>0.06</v>
      </c>
      <c r="E257" s="36">
        <v>0.06</v>
      </c>
      <c r="F257" s="36">
        <v>7.0000000000000007E-2</v>
      </c>
      <c r="G257" s="36">
        <v>-0.04</v>
      </c>
      <c r="H257" s="59">
        <v>0.19</v>
      </c>
      <c r="I257" s="36">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93"/>
  <sheetViews>
    <sheetView tabSelected="1" workbookViewId="0">
      <selection activeCell="B187" sqref="B187"/>
    </sheetView>
  </sheetViews>
  <sheetFormatPr defaultRowHeight="15" x14ac:dyDescent="0.25"/>
  <cols>
    <col min="1" max="1" width="48.7109375" customWidth="1"/>
    <col min="2" max="14" width="11.7109375" customWidth="1"/>
  </cols>
  <sheetData>
    <row r="1" spans="1:20"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20" x14ac:dyDescent="0.25">
      <c r="A2" s="40" t="s">
        <v>129</v>
      </c>
      <c r="B2" s="40"/>
      <c r="C2" s="40"/>
      <c r="D2" s="40"/>
      <c r="E2" s="40"/>
      <c r="F2" s="40"/>
      <c r="G2" s="40"/>
      <c r="H2" s="40"/>
      <c r="I2" s="40"/>
      <c r="J2" s="39"/>
      <c r="K2" s="39"/>
      <c r="L2" s="39"/>
      <c r="M2" s="39"/>
      <c r="N2" s="39"/>
    </row>
    <row r="3" spans="1:20" x14ac:dyDescent="0.25">
      <c r="A3" s="41" t="s">
        <v>140</v>
      </c>
      <c r="B3" s="60">
        <f>SUM(B18,B45,B74,B103,B132,B149)</f>
        <v>30683</v>
      </c>
      <c r="C3" s="60">
        <f t="shared" ref="C3:I3" si="2">SUM(C18,C45,C74,C103,C132,C149)</f>
        <v>32462</v>
      </c>
      <c r="D3" s="60">
        <f t="shared" si="2"/>
        <v>34275</v>
      </c>
      <c r="E3" s="60">
        <f t="shared" si="2"/>
        <v>36371</v>
      </c>
      <c r="F3" s="60">
        <f t="shared" si="2"/>
        <v>39124</v>
      </c>
      <c r="G3" s="60">
        <f t="shared" si="2"/>
        <v>37414</v>
      </c>
      <c r="H3" s="60">
        <f t="shared" si="2"/>
        <v>44412</v>
      </c>
      <c r="I3" s="60">
        <f t="shared" si="2"/>
        <v>46659</v>
      </c>
      <c r="J3" s="69"/>
      <c r="K3" s="69"/>
      <c r="L3" s="69"/>
      <c r="M3" s="69"/>
      <c r="N3" s="69"/>
      <c r="P3" s="65"/>
      <c r="Q3" s="65"/>
      <c r="R3" s="65"/>
      <c r="S3" s="65"/>
      <c r="T3" s="65"/>
    </row>
    <row r="4" spans="1:20" x14ac:dyDescent="0.25">
      <c r="A4" s="42" t="s">
        <v>130</v>
      </c>
      <c r="B4" s="62" t="str">
        <f>IFERROR((B3-A3)/A3,"nm")</f>
        <v>nm</v>
      </c>
      <c r="C4" s="61">
        <f>IFERROR((C3-B3)/B3,"nm")</f>
        <v>5.7979988918945347E-2</v>
      </c>
      <c r="D4" s="61">
        <f t="shared" ref="D4:I4" si="3">IFERROR((D3-C3)/C3,"nm")</f>
        <v>5.5849916825827121E-2</v>
      </c>
      <c r="E4" s="61">
        <f t="shared" si="3"/>
        <v>6.1152443471918311E-2</v>
      </c>
      <c r="F4" s="61">
        <f t="shared" si="3"/>
        <v>7.5692172335102142E-2</v>
      </c>
      <c r="G4" s="61">
        <f t="shared" si="3"/>
        <v>-4.3707187404150902E-2</v>
      </c>
      <c r="H4" s="61">
        <f t="shared" si="3"/>
        <v>0.18704228363714118</v>
      </c>
      <c r="I4" s="61">
        <f t="shared" si="3"/>
        <v>5.0594433936773847E-2</v>
      </c>
      <c r="J4" s="66"/>
      <c r="K4" s="66"/>
      <c r="L4" s="66"/>
      <c r="M4" s="66"/>
      <c r="N4" s="66"/>
    </row>
    <row r="5" spans="1:20" x14ac:dyDescent="0.25">
      <c r="A5" s="41" t="s">
        <v>131</v>
      </c>
      <c r="B5" s="60">
        <f>SUM(B32,B59,B88,B117,B134,B149)</f>
        <v>7308</v>
      </c>
      <c r="C5" s="60">
        <f t="shared" ref="C5:I5" si="4">SUM(C32,C59,C88,C117,C134,C149)</f>
        <v>7821</v>
      </c>
      <c r="D5" s="60">
        <f t="shared" si="4"/>
        <v>7821</v>
      </c>
      <c r="E5" s="60">
        <f t="shared" si="4"/>
        <v>8015</v>
      </c>
      <c r="F5" s="60">
        <f t="shared" si="4"/>
        <v>8821</v>
      </c>
      <c r="G5" s="60">
        <f t="shared" si="4"/>
        <v>7076</v>
      </c>
      <c r="H5" s="60">
        <f t="shared" si="4"/>
        <v>11337</v>
      </c>
      <c r="I5" s="60">
        <f t="shared" si="4"/>
        <v>11190</v>
      </c>
      <c r="J5" s="69"/>
      <c r="K5" s="69"/>
      <c r="L5" s="69"/>
      <c r="M5" s="69"/>
      <c r="N5" s="69"/>
    </row>
    <row r="6" spans="1:20" x14ac:dyDescent="0.25">
      <c r="A6" s="42" t="s">
        <v>130</v>
      </c>
      <c r="B6" s="62" t="str">
        <f>IFERROR((B5-A5)/A5,"nm")</f>
        <v>nm</v>
      </c>
      <c r="C6" s="62">
        <f>IFERROR((C5-B5)/B5,"nm")</f>
        <v>7.0197044334975367E-2</v>
      </c>
      <c r="D6" s="62">
        <f t="shared" ref="D6:I6" si="5">IFERROR((D5-C5)/C5,"nm")</f>
        <v>0</v>
      </c>
      <c r="E6" s="62">
        <f t="shared" si="5"/>
        <v>2.4805012146784298E-2</v>
      </c>
      <c r="F6" s="62">
        <f t="shared" si="5"/>
        <v>0.10056144728633812</v>
      </c>
      <c r="G6" s="62">
        <f t="shared" si="5"/>
        <v>-0.19782337603446321</v>
      </c>
      <c r="H6" s="62">
        <f t="shared" si="5"/>
        <v>0.60217637083097797</v>
      </c>
      <c r="I6" s="62">
        <f t="shared" si="5"/>
        <v>-1.2966393225721091E-2</v>
      </c>
      <c r="J6" s="67"/>
      <c r="K6" s="67"/>
      <c r="L6" s="67"/>
      <c r="M6" s="67"/>
      <c r="N6" s="67"/>
    </row>
    <row r="7" spans="1:20" x14ac:dyDescent="0.25">
      <c r="A7" s="42" t="s">
        <v>132</v>
      </c>
      <c r="B7" s="61">
        <f>B5/B3</f>
        <v>0.2381774924225141</v>
      </c>
      <c r="C7" s="61">
        <f>C5/C3</f>
        <v>0.24092785410633971</v>
      </c>
      <c r="D7" s="61">
        <f t="shared" ref="D7:N7" si="6">D5/D3</f>
        <v>0.22818380743982494</v>
      </c>
      <c r="E7" s="61">
        <f t="shared" si="6"/>
        <v>0.2203678755052102</v>
      </c>
      <c r="F7" s="61">
        <f t="shared" si="6"/>
        <v>0.2254626316327574</v>
      </c>
      <c r="G7" s="61">
        <f t="shared" si="6"/>
        <v>0.18912706473512589</v>
      </c>
      <c r="H7" s="61">
        <f t="shared" si="6"/>
        <v>0.25526884625776819</v>
      </c>
      <c r="I7" s="61">
        <f t="shared" si="6"/>
        <v>0.23982511412589211</v>
      </c>
      <c r="J7" s="66"/>
      <c r="K7" s="66"/>
      <c r="L7" s="66"/>
      <c r="M7" s="66"/>
      <c r="N7" s="66"/>
    </row>
    <row r="8" spans="1:20" x14ac:dyDescent="0.25">
      <c r="A8" s="41" t="s">
        <v>133</v>
      </c>
      <c r="B8" s="48">
        <f>SUM(B35,B62,B91,B120,B137,B166)</f>
        <v>531</v>
      </c>
      <c r="C8" s="48">
        <f t="shared" ref="C8:I8" si="7">SUM(C35,C62,C91,C120,C137,C166)</f>
        <v>565</v>
      </c>
      <c r="D8" s="48">
        <f t="shared" si="7"/>
        <v>615</v>
      </c>
      <c r="E8" s="48">
        <f t="shared" si="7"/>
        <v>637</v>
      </c>
      <c r="F8" s="48">
        <f t="shared" si="7"/>
        <v>589</v>
      </c>
      <c r="G8" s="48">
        <f t="shared" si="7"/>
        <v>609</v>
      </c>
      <c r="H8" s="48">
        <f t="shared" si="7"/>
        <v>603</v>
      </c>
      <c r="I8" s="48">
        <f t="shared" si="7"/>
        <v>583</v>
      </c>
      <c r="J8" s="69"/>
      <c r="K8" s="69"/>
      <c r="L8" s="69"/>
      <c r="M8" s="69"/>
      <c r="N8" s="69"/>
    </row>
    <row r="9" spans="1:20" x14ac:dyDescent="0.25">
      <c r="A9" s="42" t="s">
        <v>130</v>
      </c>
      <c r="B9" s="62" t="str">
        <f>IFERROR((B8-A8)/A8,"nm")</f>
        <v>nm</v>
      </c>
      <c r="C9" s="62">
        <f t="shared" ref="C9:I9" si="8">IFERROR((C8-B8)/B8,"nm")</f>
        <v>6.4030131826741998E-2</v>
      </c>
      <c r="D9" s="62">
        <f t="shared" si="8"/>
        <v>8.8495575221238937E-2</v>
      </c>
      <c r="E9" s="62">
        <f t="shared" si="8"/>
        <v>3.5772357723577237E-2</v>
      </c>
      <c r="F9" s="62">
        <f t="shared" si="8"/>
        <v>-7.5353218210361061E-2</v>
      </c>
      <c r="G9" s="62">
        <f t="shared" si="8"/>
        <v>3.3955857385398983E-2</v>
      </c>
      <c r="H9" s="62">
        <f t="shared" si="8"/>
        <v>-9.852216748768473E-3</v>
      </c>
      <c r="I9" s="62">
        <f t="shared" si="8"/>
        <v>-3.316749585406302E-2</v>
      </c>
      <c r="J9" s="67"/>
      <c r="K9" s="67"/>
      <c r="L9" s="67"/>
      <c r="M9" s="67"/>
      <c r="N9" s="67"/>
    </row>
    <row r="10" spans="1:20" x14ac:dyDescent="0.25">
      <c r="A10" s="42" t="s">
        <v>134</v>
      </c>
      <c r="B10" s="61">
        <f>B8/B3</f>
        <v>1.7306000065182674E-2</v>
      </c>
      <c r="C10" s="61">
        <f t="shared" ref="C10:N10" si="9">C8/C3</f>
        <v>1.7404965806173373E-2</v>
      </c>
      <c r="D10" s="61">
        <f t="shared" si="9"/>
        <v>1.7943107221006564E-2</v>
      </c>
      <c r="E10" s="61">
        <f t="shared" si="9"/>
        <v>1.7513953424431551E-2</v>
      </c>
      <c r="F10" s="61">
        <f t="shared" si="9"/>
        <v>1.5054697883651979E-2</v>
      </c>
      <c r="G10" s="61">
        <f t="shared" si="9"/>
        <v>1.6277329341957556E-2</v>
      </c>
      <c r="H10" s="61">
        <f t="shared" si="9"/>
        <v>1.3577411510402594E-2</v>
      </c>
      <c r="I10" s="61">
        <f t="shared" si="9"/>
        <v>1.2494909878051394E-2</v>
      </c>
      <c r="J10" s="66"/>
      <c r="K10" s="66"/>
      <c r="L10" s="66"/>
      <c r="M10" s="66"/>
      <c r="N10" s="66"/>
    </row>
    <row r="11" spans="1:20" x14ac:dyDescent="0.25">
      <c r="A11" s="41" t="s">
        <v>135</v>
      </c>
      <c r="B11" s="60">
        <f>SUM(B38,B65,B94,B123,B140,B169)</f>
        <v>5330</v>
      </c>
      <c r="C11" s="60">
        <f t="shared" ref="C11:I11" si="10">SUM(C38,C65,C94,C123,C140,C169)</f>
        <v>5815</v>
      </c>
      <c r="D11" s="60">
        <f t="shared" si="10"/>
        <v>5669</v>
      </c>
      <c r="E11" s="60">
        <f t="shared" si="10"/>
        <v>5835</v>
      </c>
      <c r="F11" s="60">
        <f t="shared" si="10"/>
        <v>6660</v>
      </c>
      <c r="G11" s="60">
        <f t="shared" si="10"/>
        <v>4943</v>
      </c>
      <c r="H11" s="60">
        <f t="shared" si="10"/>
        <v>9184</v>
      </c>
      <c r="I11" s="60">
        <f t="shared" si="10"/>
        <v>9075</v>
      </c>
      <c r="J11" s="69"/>
      <c r="K11" s="69"/>
      <c r="L11" s="69"/>
      <c r="M11" s="69"/>
      <c r="N11" s="69"/>
    </row>
    <row r="12" spans="1:20" x14ac:dyDescent="0.25">
      <c r="A12" s="42" t="s">
        <v>130</v>
      </c>
      <c r="B12" s="62" t="str">
        <f>IFERROR((B11-A11)/A11,"nm")</f>
        <v>nm</v>
      </c>
      <c r="C12" s="62">
        <f t="shared" ref="C12:I12" si="11">IFERROR((C11-B11)/B11,"nm")</f>
        <v>9.0994371482176359E-2</v>
      </c>
      <c r="D12" s="62">
        <f t="shared" si="11"/>
        <v>-2.5107480653482374E-2</v>
      </c>
      <c r="E12" s="62">
        <f t="shared" si="11"/>
        <v>2.9282060328100195E-2</v>
      </c>
      <c r="F12" s="62">
        <f t="shared" si="11"/>
        <v>0.14138817480719795</v>
      </c>
      <c r="G12" s="62">
        <f t="shared" si="11"/>
        <v>-0.25780780780780782</v>
      </c>
      <c r="H12" s="62">
        <f t="shared" si="11"/>
        <v>0.85798098320857774</v>
      </c>
      <c r="I12" s="62">
        <f t="shared" si="11"/>
        <v>-1.1868466898954703E-2</v>
      </c>
      <c r="J12" s="67"/>
      <c r="K12" s="67"/>
      <c r="L12" s="67"/>
      <c r="M12" s="67"/>
      <c r="N12" s="67"/>
    </row>
    <row r="13" spans="1:20" x14ac:dyDescent="0.25">
      <c r="A13" s="42" t="s">
        <v>132</v>
      </c>
      <c r="B13" s="61">
        <f>B11/B3</f>
        <v>0.17371182739627808</v>
      </c>
      <c r="C13" s="61">
        <f t="shared" ref="C13:N13" si="12">C11/C3</f>
        <v>0.17913252418212064</v>
      </c>
      <c r="D13" s="61">
        <f t="shared" si="12"/>
        <v>0.16539752005835157</v>
      </c>
      <c r="E13" s="61">
        <f t="shared" si="12"/>
        <v>0.16043001292238321</v>
      </c>
      <c r="F13" s="61">
        <f t="shared" si="12"/>
        <v>0.17022799304774563</v>
      </c>
      <c r="G13" s="61">
        <f t="shared" si="12"/>
        <v>0.13211632009408242</v>
      </c>
      <c r="H13" s="61">
        <f t="shared" si="12"/>
        <v>0.20679095739890119</v>
      </c>
      <c r="I13" s="61">
        <f t="shared" si="12"/>
        <v>0.19449623866778112</v>
      </c>
      <c r="J13" s="66"/>
      <c r="K13" s="66"/>
      <c r="L13" s="66"/>
      <c r="M13" s="66"/>
      <c r="N13" s="66"/>
    </row>
    <row r="14" spans="1:20" x14ac:dyDescent="0.25">
      <c r="A14" s="41" t="s">
        <v>136</v>
      </c>
      <c r="B14" s="48">
        <f>SUM(B41,B68,B97,B126,B143,B172)</f>
        <v>859</v>
      </c>
      <c r="C14" s="48">
        <f t="shared" ref="C14:I14" si="13">SUM(C41,C68,C97,C126,C143,C172)</f>
        <v>879</v>
      </c>
      <c r="D14" s="48">
        <f t="shared" si="13"/>
        <v>814</v>
      </c>
      <c r="E14" s="48">
        <f t="shared" si="13"/>
        <v>869</v>
      </c>
      <c r="F14" s="48">
        <f t="shared" si="13"/>
        <v>742</v>
      </c>
      <c r="G14" s="48">
        <f t="shared" si="13"/>
        <v>768</v>
      </c>
      <c r="H14" s="48">
        <f t="shared" si="13"/>
        <v>684</v>
      </c>
      <c r="I14" s="48">
        <f t="shared" si="13"/>
        <v>708</v>
      </c>
      <c r="J14" s="69"/>
      <c r="K14" s="69"/>
      <c r="L14" s="69"/>
      <c r="M14" s="69"/>
      <c r="N14" s="69"/>
    </row>
    <row r="15" spans="1:20" x14ac:dyDescent="0.25">
      <c r="A15" s="42" t="s">
        <v>130</v>
      </c>
      <c r="B15" s="62" t="str">
        <f>IFERROR((B14-A14)/A14,"nm")</f>
        <v>nm</v>
      </c>
      <c r="C15" s="62">
        <f t="shared" ref="C15:I15" si="14">IFERROR((C14-B14)/B14,"nm")</f>
        <v>2.3282887077997673E-2</v>
      </c>
      <c r="D15" s="62">
        <f t="shared" si="14"/>
        <v>-7.3947667804323089E-2</v>
      </c>
      <c r="E15" s="62">
        <f t="shared" si="14"/>
        <v>6.7567567567567571E-2</v>
      </c>
      <c r="F15" s="62">
        <f t="shared" si="14"/>
        <v>-0.14614499424626007</v>
      </c>
      <c r="G15" s="62">
        <f t="shared" si="14"/>
        <v>3.5040431266846361E-2</v>
      </c>
      <c r="H15" s="62">
        <f t="shared" si="14"/>
        <v>-0.109375</v>
      </c>
      <c r="I15" s="62">
        <f t="shared" si="14"/>
        <v>3.5087719298245612E-2</v>
      </c>
      <c r="J15" s="67"/>
      <c r="K15" s="67"/>
      <c r="L15" s="67"/>
      <c r="M15" s="67"/>
      <c r="N15" s="67"/>
    </row>
    <row r="16" spans="1:20" x14ac:dyDescent="0.25">
      <c r="A16" s="42" t="s">
        <v>134</v>
      </c>
      <c r="B16" s="61">
        <f>B14/B3</f>
        <v>2.7995958674184401E-2</v>
      </c>
      <c r="C16" s="61">
        <f t="shared" ref="C16:N16" si="15">C14/C3</f>
        <v>2.7077814059515742E-2</v>
      </c>
      <c r="D16" s="61">
        <f t="shared" si="15"/>
        <v>2.37490882567469E-2</v>
      </c>
      <c r="E16" s="61">
        <f t="shared" si="15"/>
        <v>2.3892661735998459E-2</v>
      </c>
      <c r="F16" s="61">
        <f t="shared" si="15"/>
        <v>1.896534096718127E-2</v>
      </c>
      <c r="G16" s="61">
        <f t="shared" si="15"/>
        <v>2.0527075426311006E-2</v>
      </c>
      <c r="H16" s="61">
        <f t="shared" si="15"/>
        <v>1.5401242907322345E-2</v>
      </c>
      <c r="I16" s="61">
        <f t="shared" si="15"/>
        <v>1.5173921429949206E-2</v>
      </c>
      <c r="J16" s="66"/>
      <c r="K16" s="66"/>
      <c r="L16" s="66"/>
      <c r="M16" s="66"/>
      <c r="N16" s="66"/>
    </row>
    <row r="17" spans="1:14" x14ac:dyDescent="0.25">
      <c r="A17" s="43" t="str">
        <f>+Historicals!A109</f>
        <v>North America</v>
      </c>
      <c r="B17" s="43"/>
      <c r="C17" s="43"/>
      <c r="D17" s="43"/>
      <c r="E17" s="43"/>
      <c r="F17" s="43"/>
      <c r="G17" s="43"/>
      <c r="H17" s="43"/>
      <c r="I17" s="43"/>
      <c r="J17" s="68"/>
      <c r="K17" s="68"/>
      <c r="L17" s="68"/>
      <c r="M17" s="68"/>
      <c r="N17" s="68"/>
    </row>
    <row r="18" spans="1:14" x14ac:dyDescent="0.25">
      <c r="A18" s="9" t="s">
        <v>137</v>
      </c>
      <c r="B18" s="9">
        <f>SUM(B20,B24,B28)</f>
        <v>13740</v>
      </c>
      <c r="C18" s="9">
        <f t="shared" ref="C18:I18" si="16">SUM(C20,C24,C28)</f>
        <v>14764</v>
      </c>
      <c r="D18" s="9">
        <f t="shared" si="16"/>
        <v>15216</v>
      </c>
      <c r="E18" s="9">
        <f t="shared" si="16"/>
        <v>14855</v>
      </c>
      <c r="F18" s="9">
        <f t="shared" si="16"/>
        <v>15902</v>
      </c>
      <c r="G18" s="9">
        <f t="shared" si="16"/>
        <v>14484</v>
      </c>
      <c r="H18" s="9">
        <f t="shared" si="16"/>
        <v>17179</v>
      </c>
      <c r="I18" s="9">
        <f t="shared" si="16"/>
        <v>18353</v>
      </c>
      <c r="J18" s="69"/>
      <c r="K18" s="69"/>
      <c r="L18" s="69"/>
      <c r="M18" s="69"/>
      <c r="N18" s="69"/>
    </row>
    <row r="19" spans="1:14" x14ac:dyDescent="0.25">
      <c r="A19" s="44" t="s">
        <v>130</v>
      </c>
      <c r="B19" s="47" t="str">
        <f t="shared" ref="B19:H19" si="17">+IFERROR(B18/A18-1,"nm")</f>
        <v>nm</v>
      </c>
      <c r="C19" s="47">
        <f t="shared" si="17"/>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J19" s="70"/>
      <c r="K19" s="70"/>
      <c r="L19" s="70"/>
      <c r="M19" s="70"/>
      <c r="N19" s="70"/>
    </row>
    <row r="20" spans="1:14" x14ac:dyDescent="0.25">
      <c r="A20" s="45" t="s">
        <v>114</v>
      </c>
      <c r="B20" s="9">
        <f>+Historicals!B110</f>
        <v>8506</v>
      </c>
      <c r="C20" s="9">
        <f>+Historicals!C110</f>
        <v>9299</v>
      </c>
      <c r="D20" s="9">
        <f>+Historicals!D110</f>
        <v>9684</v>
      </c>
      <c r="E20" s="9">
        <f>+Historicals!E110</f>
        <v>9322</v>
      </c>
      <c r="F20" s="9">
        <f>+Historicals!F110</f>
        <v>10045</v>
      </c>
      <c r="G20" s="9">
        <f>+Historicals!G110</f>
        <v>9329</v>
      </c>
      <c r="H20" s="9">
        <f>+Historicals!H110</f>
        <v>11644</v>
      </c>
      <c r="I20" s="9">
        <f>+Historicals!I110</f>
        <v>12228</v>
      </c>
      <c r="J20" s="69"/>
      <c r="K20" s="69"/>
      <c r="L20" s="69"/>
      <c r="M20" s="69"/>
      <c r="N20" s="69"/>
    </row>
    <row r="21" spans="1:14" x14ac:dyDescent="0.25">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 t="shared" ref="G21" si="23">+IFERROR(G20/F20-1,"nm")</f>
        <v>-7.1279243404678949E-2</v>
      </c>
      <c r="H21" s="47">
        <f t="shared" ref="H21" si="24">+IFERROR(H20/G20-1,"nm")</f>
        <v>0.24815092721620746</v>
      </c>
      <c r="I21" s="47">
        <f>+IFERROR(I20/H20-1,"nm")</f>
        <v>5.0154586052902683E-2</v>
      </c>
      <c r="J21" s="70"/>
      <c r="K21" s="70"/>
      <c r="L21" s="70"/>
      <c r="M21" s="70"/>
      <c r="N21" s="70"/>
    </row>
    <row r="22" spans="1:14" x14ac:dyDescent="0.25">
      <c r="A22" s="44" t="s">
        <v>138</v>
      </c>
      <c r="B22" s="47">
        <f>+Historicals!B182</f>
        <v>0.14000000000000001</v>
      </c>
      <c r="C22" s="47">
        <f>+Historicals!C182</f>
        <v>0.09</v>
      </c>
      <c r="D22" s="47">
        <f>+Historicals!D182</f>
        <v>0.04</v>
      </c>
      <c r="E22" s="47">
        <f>+Historicals!E182</f>
        <v>-0.04</v>
      </c>
      <c r="F22" s="47">
        <f>+Historicals!F182</f>
        <v>0.08</v>
      </c>
      <c r="G22" s="47">
        <f>+Historicals!G182</f>
        <v>-7.0000000000000007E-2</v>
      </c>
      <c r="H22" s="47">
        <f>+Historicals!H182</f>
        <v>0.25</v>
      </c>
      <c r="I22" s="47">
        <f>+Historicals!I182</f>
        <v>0.05</v>
      </c>
      <c r="J22" s="70"/>
      <c r="K22" s="70"/>
      <c r="L22" s="70"/>
      <c r="M22" s="70"/>
      <c r="N22" s="70"/>
    </row>
    <row r="23" spans="1:14" x14ac:dyDescent="0.25">
      <c r="A23" s="44" t="s">
        <v>139</v>
      </c>
      <c r="B23" s="47" t="str">
        <f t="shared" ref="B23:H23" si="25">+IFERROR(B21-B22,"nm")</f>
        <v>nm</v>
      </c>
      <c r="C23" s="47">
        <f t="shared" si="25"/>
        <v>3.2283094286385816E-3</v>
      </c>
      <c r="D23" s="47">
        <f t="shared" si="25"/>
        <v>1.4023013227229333E-3</v>
      </c>
      <c r="E23" s="47">
        <f t="shared" si="25"/>
        <v>2.6187525815778087E-3</v>
      </c>
      <c r="F23" s="47">
        <f t="shared" si="25"/>
        <v>-2.4415361510405215E-3</v>
      </c>
      <c r="G23" s="47">
        <f t="shared" si="25"/>
        <v>-1.2792434046789425E-3</v>
      </c>
      <c r="H23" s="47">
        <f t="shared" si="25"/>
        <v>-1.849072783792538E-3</v>
      </c>
      <c r="I23" s="47">
        <f>+IFERROR(I21-I22,"nm")</f>
        <v>1.5458605290268046E-4</v>
      </c>
      <c r="J23" s="70"/>
      <c r="K23" s="70"/>
      <c r="L23" s="70"/>
      <c r="M23" s="70"/>
      <c r="N23" s="70"/>
    </row>
    <row r="24" spans="1:14" x14ac:dyDescent="0.25">
      <c r="A24" s="45" t="s">
        <v>115</v>
      </c>
      <c r="B24" s="9">
        <f>+Historicals!B111</f>
        <v>4410</v>
      </c>
      <c r="C24" s="9">
        <f>+Historicals!C111</f>
        <v>4746</v>
      </c>
      <c r="D24" s="9">
        <f>+Historicals!D111</f>
        <v>4886</v>
      </c>
      <c r="E24" s="9">
        <f>+Historicals!E111</f>
        <v>4938</v>
      </c>
      <c r="F24" s="9">
        <f>+Historicals!F111</f>
        <v>5260</v>
      </c>
      <c r="G24" s="9">
        <f>+Historicals!G111</f>
        <v>4639</v>
      </c>
      <c r="H24" s="9">
        <f>+Historicals!H111</f>
        <v>5028</v>
      </c>
      <c r="I24" s="9">
        <f>+Historicals!I111</f>
        <v>5492</v>
      </c>
      <c r="J24" s="69"/>
      <c r="K24" s="69"/>
      <c r="L24" s="69"/>
      <c r="M24" s="69"/>
      <c r="N24" s="69"/>
    </row>
    <row r="25" spans="1:14" x14ac:dyDescent="0.25">
      <c r="A25" s="44" t="s">
        <v>130</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J25" s="70"/>
      <c r="K25" s="70"/>
      <c r="L25" s="70"/>
      <c r="M25" s="70"/>
      <c r="N25" s="70"/>
    </row>
    <row r="26" spans="1:14" x14ac:dyDescent="0.25">
      <c r="A26" s="44" t="s">
        <v>138</v>
      </c>
      <c r="B26" s="47">
        <f>+Historicals!B186</f>
        <v>0</v>
      </c>
      <c r="C26" s="47">
        <f>+Historicals!C186</f>
        <v>0</v>
      </c>
      <c r="D26" s="47">
        <f>+Historicals!D186</f>
        <v>0.03</v>
      </c>
      <c r="E26" s="47">
        <f>+Historicals!E186</f>
        <v>0.06</v>
      </c>
      <c r="F26" s="47">
        <f>+Historicals!F186</f>
        <v>0.12</v>
      </c>
      <c r="G26" s="47">
        <f>+Historicals!G186</f>
        <v>-0.03</v>
      </c>
      <c r="H26" s="47">
        <f>+Historicals!H186</f>
        <v>0.13</v>
      </c>
      <c r="I26" s="64">
        <f>+Historicals!I186</f>
        <v>0.09</v>
      </c>
      <c r="J26" s="70"/>
      <c r="K26" s="70"/>
      <c r="L26" s="70"/>
      <c r="M26" s="70"/>
      <c r="N26" s="70"/>
    </row>
    <row r="27" spans="1:14" x14ac:dyDescent="0.25">
      <c r="A27" s="44" t="s">
        <v>139</v>
      </c>
      <c r="B27" s="47" t="str">
        <f t="shared" ref="B27" si="33">+IFERROR(B25-B26,"nm")</f>
        <v>nm</v>
      </c>
      <c r="C27" s="47">
        <f t="shared" ref="C27" si="34">+IFERROR(C25-C26,"nm")</f>
        <v>7.6190476190476142E-2</v>
      </c>
      <c r="D27" s="47">
        <f t="shared" ref="D27" si="35">+IFERROR(D25-D26,"nm")</f>
        <v>-5.0147492625371437E-4</v>
      </c>
      <c r="E27" s="47">
        <f t="shared" ref="E27" si="36">+IFERROR(E25-E26,"nm")</f>
        <v>-4.9357347523536654E-2</v>
      </c>
      <c r="F27" s="47">
        <f t="shared" ref="F27" si="37">+IFERROR(F25-F26,"nm")</f>
        <v>-5.4791413527743971E-2</v>
      </c>
      <c r="G27" s="47">
        <f t="shared" ref="G27" si="38">+IFERROR(G25-G26,"nm")</f>
        <v>-8.8060836501901135E-2</v>
      </c>
      <c r="H27" s="47">
        <f t="shared" ref="H27" si="39">+IFERROR(H25-H26,"nm")</f>
        <v>-4.6145721060573464E-2</v>
      </c>
      <c r="I27" s="47">
        <f>+IFERROR(I25-I26,"nm")</f>
        <v>2.2832140015910107E-3</v>
      </c>
      <c r="J27" s="70"/>
      <c r="K27" s="70"/>
      <c r="L27" s="70"/>
      <c r="M27" s="70"/>
      <c r="N27" s="70"/>
    </row>
    <row r="28" spans="1:14" x14ac:dyDescent="0.25">
      <c r="A28" s="45" t="s">
        <v>116</v>
      </c>
      <c r="B28" s="9">
        <f>+Historicals!B112</f>
        <v>824</v>
      </c>
      <c r="C28" s="9">
        <f>+Historicals!C112</f>
        <v>719</v>
      </c>
      <c r="D28" s="9">
        <f>+Historicals!D112</f>
        <v>646</v>
      </c>
      <c r="E28" s="9">
        <f>+Historicals!E112</f>
        <v>595</v>
      </c>
      <c r="F28" s="9">
        <f>+Historicals!F112</f>
        <v>597</v>
      </c>
      <c r="G28" s="9">
        <f>+Historicals!G112</f>
        <v>516</v>
      </c>
      <c r="H28" s="9">
        <f>+Historicals!H112</f>
        <v>507</v>
      </c>
      <c r="I28" s="9">
        <f>+Historicals!I112</f>
        <v>633</v>
      </c>
      <c r="J28" s="69"/>
      <c r="K28" s="69"/>
      <c r="L28" s="69"/>
      <c r="M28" s="69"/>
      <c r="N28" s="69"/>
    </row>
    <row r="29" spans="1:14" x14ac:dyDescent="0.25">
      <c r="A29" s="44" t="s">
        <v>130</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J29" s="70"/>
      <c r="K29" s="70"/>
      <c r="L29" s="70"/>
      <c r="M29" s="70"/>
      <c r="N29" s="70"/>
    </row>
    <row r="30" spans="1:14" x14ac:dyDescent="0.25">
      <c r="A30" s="44" t="s">
        <v>138</v>
      </c>
      <c r="B30" s="47">
        <f>+Historicals!B184</f>
        <v>-0.05</v>
      </c>
      <c r="C30" s="47">
        <f>+Historicals!C184</f>
        <v>-0.13</v>
      </c>
      <c r="D30" s="47">
        <f>+Historicals!D184</f>
        <v>-0.1</v>
      </c>
      <c r="E30" s="47">
        <f>+Historicals!E184</f>
        <v>-0.08</v>
      </c>
      <c r="F30" s="47">
        <f>+Historicals!F184</f>
        <v>0</v>
      </c>
      <c r="G30" s="47">
        <f>+Historicals!G184</f>
        <v>-0.14000000000000001</v>
      </c>
      <c r="H30" s="47">
        <f>+Historicals!H184</f>
        <v>-0.02</v>
      </c>
      <c r="I30" s="47">
        <f>+Historicals!I184</f>
        <v>0.25</v>
      </c>
      <c r="J30" s="70"/>
      <c r="K30" s="70"/>
      <c r="L30" s="70"/>
      <c r="M30" s="70"/>
      <c r="N30" s="70"/>
    </row>
    <row r="31" spans="1:14" x14ac:dyDescent="0.25">
      <c r="A31" s="44" t="s">
        <v>139</v>
      </c>
      <c r="B31" s="47" t="str">
        <f t="shared" ref="B31" si="47">+IFERROR(B29-B30,"nm")</f>
        <v>nm</v>
      </c>
      <c r="C31" s="47">
        <f t="shared" ref="C31" si="48">+IFERROR(C29-C30,"nm")</f>
        <v>2.572815533980588E-3</v>
      </c>
      <c r="D31" s="47">
        <f t="shared" ref="D31" si="49">+IFERROR(D29-D30,"nm")</f>
        <v>-1.5299026425591167E-3</v>
      </c>
      <c r="E31" s="47">
        <f t="shared" ref="E31" si="50">+IFERROR(E29-E30,"nm")</f>
        <v>1.0526315789473467E-3</v>
      </c>
      <c r="F31" s="47">
        <f t="shared" ref="F31" si="51">+IFERROR(F29-F30,"nm")</f>
        <v>3.3613445378151141E-3</v>
      </c>
      <c r="G31" s="47">
        <f t="shared" ref="G31" si="52">+IFERROR(G29-G30,"nm")</f>
        <v>4.321608040200986E-3</v>
      </c>
      <c r="H31" s="47">
        <f t="shared" ref="H31" si="53">+IFERROR(H29-H30,"nm")</f>
        <v>2.5581395348836904E-3</v>
      </c>
      <c r="I31" s="47">
        <f>+IFERROR(I29-I30,"nm")</f>
        <v>-1.4792899408284654E-3</v>
      </c>
      <c r="J31" s="70"/>
      <c r="K31" s="70"/>
      <c r="L31" s="70"/>
      <c r="M31" s="70"/>
      <c r="N31" s="70"/>
    </row>
    <row r="32" spans="1:14" x14ac:dyDescent="0.25">
      <c r="A32" s="9" t="s">
        <v>131</v>
      </c>
      <c r="B32" s="48">
        <f>Historicals!B136+Historicals!B169</f>
        <v>3766</v>
      </c>
      <c r="C32" s="48">
        <f>Historicals!C136+Historicals!C169</f>
        <v>3896</v>
      </c>
      <c r="D32" s="48">
        <f>Historicals!D136+Historicals!D169</f>
        <v>4015</v>
      </c>
      <c r="E32" s="48">
        <f>Historicals!E136+Historicals!E169</f>
        <v>3760</v>
      </c>
      <c r="F32" s="48">
        <f>Historicals!F136+Historicals!F169</f>
        <v>4074</v>
      </c>
      <c r="G32" s="48">
        <f>Historicals!G136+Historicals!G169</f>
        <v>3047</v>
      </c>
      <c r="H32" s="48">
        <f>Historicals!H136+Historicals!H169</f>
        <v>5219</v>
      </c>
      <c r="I32" s="48">
        <f>Historicals!I136+Historicals!I169</f>
        <v>5238</v>
      </c>
      <c r="J32" s="69"/>
      <c r="K32" s="69"/>
      <c r="L32" s="69"/>
      <c r="M32" s="69"/>
      <c r="N32" s="69"/>
    </row>
    <row r="33" spans="1:14" x14ac:dyDescent="0.25">
      <c r="A33" s="46" t="s">
        <v>130</v>
      </c>
      <c r="B33" s="47" t="str">
        <f t="shared" ref="B33" si="54">+IFERROR(B32/A32-1,"nm")</f>
        <v>nm</v>
      </c>
      <c r="C33" s="47">
        <f t="shared" ref="C33" si="55">+IFERROR(C32/B32-1,"nm")</f>
        <v>3.4519383961763239E-2</v>
      </c>
      <c r="D33" s="47">
        <f t="shared" ref="D33" si="56">+IFERROR(D32/C32-1,"nm")</f>
        <v>3.0544147843942548E-2</v>
      </c>
      <c r="E33" s="47">
        <f t="shared" ref="E33" si="57">+IFERROR(E32/D32-1,"nm")</f>
        <v>-6.3511830635118338E-2</v>
      </c>
      <c r="F33" s="47">
        <f t="shared" ref="F33" si="58">+IFERROR(F32/E32-1,"nm")</f>
        <v>8.3510638297872308E-2</v>
      </c>
      <c r="G33" s="47">
        <f t="shared" ref="G33" si="59">+IFERROR(G32/F32-1,"nm")</f>
        <v>-0.25208640157093765</v>
      </c>
      <c r="H33" s="47">
        <f t="shared" ref="H33" si="60">+IFERROR(H32/G32-1,"nm")</f>
        <v>0.71283229405973092</v>
      </c>
      <c r="I33" s="47">
        <f>+IFERROR(I32/H32-1,"nm")</f>
        <v>3.6405441655489312E-3</v>
      </c>
      <c r="J33" s="70"/>
      <c r="K33" s="70"/>
      <c r="L33" s="70"/>
      <c r="M33" s="70"/>
      <c r="N33" s="70"/>
    </row>
    <row r="34" spans="1:14" x14ac:dyDescent="0.25">
      <c r="A34" s="46" t="s">
        <v>132</v>
      </c>
      <c r="B34" s="47">
        <f t="shared" ref="B34:H34" si="61">+IFERROR(B32/B$18,"nm")</f>
        <v>0.27409024745269289</v>
      </c>
      <c r="C34" s="47">
        <f t="shared" si="61"/>
        <v>0.26388512598211866</v>
      </c>
      <c r="D34" s="47">
        <f t="shared" si="61"/>
        <v>0.26386698212407994</v>
      </c>
      <c r="E34" s="47">
        <f t="shared" si="61"/>
        <v>0.25311342982160889</v>
      </c>
      <c r="F34" s="47">
        <f t="shared" si="61"/>
        <v>0.25619418941013711</v>
      </c>
      <c r="G34" s="47">
        <f t="shared" si="61"/>
        <v>0.2103700635183651</v>
      </c>
      <c r="H34" s="47">
        <f t="shared" si="61"/>
        <v>0.30380115256999823</v>
      </c>
      <c r="I34" s="47">
        <f>+IFERROR(I32/I$18,"nm")</f>
        <v>0.28540293140086087</v>
      </c>
      <c r="J34" s="70"/>
      <c r="K34" s="70"/>
      <c r="L34" s="70"/>
      <c r="M34" s="70"/>
      <c r="N34" s="70"/>
    </row>
    <row r="35" spans="1:14" x14ac:dyDescent="0.25">
      <c r="A35" s="9" t="s">
        <v>133</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69"/>
      <c r="K35" s="69"/>
      <c r="L35" s="69"/>
      <c r="M35" s="69"/>
      <c r="N35" s="69"/>
    </row>
    <row r="36" spans="1:14" x14ac:dyDescent="0.25">
      <c r="A36" s="46" t="s">
        <v>130</v>
      </c>
      <c r="B36" s="47" t="str">
        <f t="shared" ref="B36" si="62">+IFERROR(B35/A35-1,"nm")</f>
        <v>nm</v>
      </c>
      <c r="C36" s="47">
        <f t="shared" ref="C36" si="63">+IFERROR(C35/B35-1,"nm")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c r="J36" s="70"/>
      <c r="K36" s="70"/>
      <c r="L36" s="70"/>
      <c r="M36" s="70"/>
      <c r="N36" s="70"/>
    </row>
    <row r="37" spans="1:14" x14ac:dyDescent="0.25">
      <c r="A37" s="46" t="s">
        <v>134</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c r="J37" s="70"/>
      <c r="K37" s="70"/>
      <c r="L37" s="70"/>
      <c r="M37" s="70"/>
      <c r="N37" s="70"/>
    </row>
    <row r="38" spans="1:14" x14ac:dyDescent="0.25">
      <c r="A38" s="9" t="s">
        <v>135</v>
      </c>
      <c r="B38" s="9">
        <f>B32-B35</f>
        <v>3645</v>
      </c>
      <c r="C38" s="9">
        <f>C32-C35</f>
        <v>3763</v>
      </c>
      <c r="D38" s="9">
        <f t="shared" ref="D38:I38" si="70">D32-D35</f>
        <v>3875</v>
      </c>
      <c r="E38" s="9">
        <f t="shared" si="70"/>
        <v>3600</v>
      </c>
      <c r="F38" s="9">
        <f t="shared" si="70"/>
        <v>3925</v>
      </c>
      <c r="G38" s="9">
        <f t="shared" si="70"/>
        <v>2899</v>
      </c>
      <c r="H38" s="9">
        <f t="shared" si="70"/>
        <v>5089</v>
      </c>
      <c r="I38" s="9">
        <f t="shared" si="70"/>
        <v>5114</v>
      </c>
      <c r="J38" s="69"/>
      <c r="K38" s="69"/>
      <c r="L38" s="69"/>
      <c r="M38" s="69"/>
      <c r="N38" s="69"/>
    </row>
    <row r="39" spans="1:14" x14ac:dyDescent="0.25">
      <c r="A39" s="46" t="s">
        <v>130</v>
      </c>
      <c r="B39" s="47" t="str">
        <f t="shared" ref="B39" si="71">+IFERROR(B38/A38-1,"nm")</f>
        <v>nm</v>
      </c>
      <c r="C39" s="47">
        <f t="shared" ref="C39" si="72">+IFERROR(C38/B38-1,"nm")</f>
        <v>3.2373113854595292E-2</v>
      </c>
      <c r="D39" s="47">
        <f t="shared" ref="D39" si="73">+IFERROR(D38/C38-1,"nm")</f>
        <v>2.9763486579856391E-2</v>
      </c>
      <c r="E39" s="47">
        <f t="shared" ref="E39" si="74">+IFERROR(E38/D38-1,"nm")</f>
        <v>-7.096774193548383E-2</v>
      </c>
      <c r="F39" s="47">
        <f t="shared" ref="F39" si="75">+IFERROR(F38/E38-1,"nm")</f>
        <v>9.0277777777777679E-2</v>
      </c>
      <c r="G39" s="47">
        <f t="shared" ref="G39" si="76">+IFERROR(G38/F38-1,"nm")</f>
        <v>-0.26140127388535028</v>
      </c>
      <c r="H39" s="47">
        <f t="shared" ref="H39" si="77">+IFERROR(H38/G38-1,"nm")</f>
        <v>0.75543290789927564</v>
      </c>
      <c r="I39" s="47">
        <f>+IFERROR(I38/H38-1,"nm")</f>
        <v>4.9125564943997002E-3</v>
      </c>
      <c r="J39" s="70"/>
      <c r="K39" s="70"/>
      <c r="L39" s="70"/>
      <c r="M39" s="70"/>
      <c r="N39" s="70"/>
    </row>
    <row r="40" spans="1:14" x14ac:dyDescent="0.25">
      <c r="A40" s="46" t="s">
        <v>132</v>
      </c>
      <c r="B40" s="47">
        <f t="shared" ref="B40:H40" si="78">+IFERROR(B38/B$18,"nm")</f>
        <v>0.26528384279475981</v>
      </c>
      <c r="C40" s="47">
        <f t="shared" si="78"/>
        <v>0.25487672717420751</v>
      </c>
      <c r="D40" s="47">
        <f t="shared" si="78"/>
        <v>0.25466614090431128</v>
      </c>
      <c r="E40" s="47">
        <f t="shared" si="78"/>
        <v>0.24234264557388085</v>
      </c>
      <c r="F40" s="47">
        <f t="shared" si="78"/>
        <v>0.2468242988303358</v>
      </c>
      <c r="G40" s="47">
        <f t="shared" si="78"/>
        <v>0.20015189174261253</v>
      </c>
      <c r="H40" s="47">
        <f t="shared" si="78"/>
        <v>0.29623377379358518</v>
      </c>
      <c r="I40" s="47">
        <f>+IFERROR(I38/I$18,"nm")</f>
        <v>0.27864654279954232</v>
      </c>
      <c r="J40" s="70"/>
      <c r="K40" s="70"/>
      <c r="L40" s="70"/>
      <c r="M40" s="70"/>
      <c r="N40" s="70"/>
    </row>
    <row r="41" spans="1:14" x14ac:dyDescent="0.25">
      <c r="A41" s="9" t="s">
        <v>136</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69"/>
      <c r="K41" s="69"/>
      <c r="L41" s="69"/>
      <c r="M41" s="69"/>
      <c r="N41" s="69"/>
    </row>
    <row r="42" spans="1:14" x14ac:dyDescent="0.25">
      <c r="A42" s="46" t="s">
        <v>130</v>
      </c>
      <c r="B42" s="47" t="str">
        <f t="shared" ref="B42" si="79">+IFERROR(B41/A41-1,"nm")</f>
        <v>nm</v>
      </c>
      <c r="C42" s="47">
        <f t="shared" ref="C42" si="80">+IFERROR(C41/B41-1,"nm")</f>
        <v>0.16346153846153855</v>
      </c>
      <c r="D42" s="47">
        <f t="shared" ref="D42" si="81">+IFERROR(D41/C41-1,"nm")</f>
        <v>-7.8512396694214837E-2</v>
      </c>
      <c r="E42" s="47">
        <f t="shared" ref="E42" si="82">+IFERROR(E41/D41-1,"nm")</f>
        <v>-0.12107623318385652</v>
      </c>
      <c r="F42" s="47">
        <f t="shared" ref="F42" si="83">+IFERROR(F41/E41-1,"nm")</f>
        <v>-0.40306122448979587</v>
      </c>
      <c r="G42" s="47">
        <f t="shared" ref="G42" si="84">+IFERROR(G41/F41-1,"nm")</f>
        <v>-5.9829059829059839E-2</v>
      </c>
      <c r="H42" s="47">
        <f t="shared" ref="H42" si="85">+IFERROR(H41/G41-1,"nm")</f>
        <v>-0.10909090909090913</v>
      </c>
      <c r="I42" s="47">
        <f>+IFERROR(I41/H41-1,"nm")</f>
        <v>0.48979591836734704</v>
      </c>
      <c r="J42" s="70"/>
      <c r="K42" s="70"/>
      <c r="L42" s="70"/>
      <c r="M42" s="70"/>
      <c r="N42" s="70"/>
    </row>
    <row r="43" spans="1:14" x14ac:dyDescent="0.25">
      <c r="A43" s="46" t="s">
        <v>134</v>
      </c>
      <c r="B43" s="47">
        <f t="shared" ref="B43:H43" si="86">+IFERROR(B41/B$18,"nm")</f>
        <v>1.5138282387190683E-2</v>
      </c>
      <c r="C43" s="47">
        <f t="shared" si="86"/>
        <v>1.6391221891086428E-2</v>
      </c>
      <c r="D43" s="47">
        <f t="shared" si="86"/>
        <v>1.4655625657202945E-2</v>
      </c>
      <c r="E43" s="47">
        <f t="shared" si="86"/>
        <v>1.3194210703466847E-2</v>
      </c>
      <c r="F43" s="47">
        <f t="shared" si="86"/>
        <v>7.3575650861526856E-3</v>
      </c>
      <c r="G43" s="47">
        <f t="shared" si="86"/>
        <v>7.5945871306268989E-3</v>
      </c>
      <c r="H43" s="47">
        <f t="shared" si="86"/>
        <v>5.7046393852960009E-3</v>
      </c>
      <c r="I43" s="47">
        <f>+IFERROR(I41/I$18,"nm")</f>
        <v>7.9551027080041418E-3</v>
      </c>
      <c r="J43" s="70"/>
      <c r="K43" s="70"/>
      <c r="L43" s="70"/>
      <c r="M43" s="70"/>
      <c r="N43" s="70"/>
    </row>
    <row r="44" spans="1:14" x14ac:dyDescent="0.25">
      <c r="A44" s="43" t="str">
        <f>+Historicals!A113</f>
        <v>Europe, Middle East &amp; Africa</v>
      </c>
      <c r="B44" s="43"/>
      <c r="C44" s="43"/>
      <c r="D44" s="43"/>
      <c r="E44" s="43"/>
      <c r="F44" s="43"/>
      <c r="G44" s="43"/>
      <c r="H44" s="43"/>
      <c r="I44" s="43"/>
      <c r="J44" s="68"/>
      <c r="K44" s="68"/>
      <c r="L44" s="68"/>
      <c r="M44" s="68"/>
      <c r="N44" s="68"/>
    </row>
    <row r="45" spans="1:14" x14ac:dyDescent="0.25">
      <c r="A45" s="9" t="s">
        <v>137</v>
      </c>
      <c r="B45" s="1">
        <f>+B47+B51+B55</f>
        <v>11024</v>
      </c>
      <c r="C45" s="1">
        <f>+C47+C51+C55</f>
        <v>11016</v>
      </c>
      <c r="D45" s="1">
        <f t="shared" ref="D45:I45" si="87">+D47+D51+D55</f>
        <v>7970</v>
      </c>
      <c r="E45" s="1">
        <f t="shared" si="87"/>
        <v>9242</v>
      </c>
      <c r="F45" s="1">
        <f t="shared" si="87"/>
        <v>9812</v>
      </c>
      <c r="G45" s="1">
        <f t="shared" si="87"/>
        <v>9347</v>
      </c>
      <c r="H45" s="1">
        <f t="shared" si="87"/>
        <v>11456</v>
      </c>
      <c r="I45" s="1">
        <f t="shared" si="87"/>
        <v>12479</v>
      </c>
      <c r="J45" s="69"/>
      <c r="K45" s="69"/>
      <c r="L45" s="69"/>
      <c r="M45" s="69"/>
      <c r="N45" s="69"/>
    </row>
    <row r="46" spans="1:14" x14ac:dyDescent="0.25">
      <c r="A46" s="44" t="s">
        <v>130</v>
      </c>
      <c r="B46" s="62" t="str">
        <f>IFERROR((B45-A45)/A45,"nm")</f>
        <v>nm</v>
      </c>
      <c r="C46" s="62">
        <f>IFERROR((C45-B45)/B45,"nm")</f>
        <v>-7.2568940493468795E-4</v>
      </c>
      <c r="D46" s="62">
        <f t="shared" ref="D46:I46" si="88">IFERROR((D45-C45)/C45,"nm")</f>
        <v>-0.27650689905591869</v>
      </c>
      <c r="E46" s="62">
        <f t="shared" si="88"/>
        <v>0.15959849435382686</v>
      </c>
      <c r="F46" s="62">
        <f t="shared" si="88"/>
        <v>6.1674962129409219E-2</v>
      </c>
      <c r="G46" s="62">
        <f t="shared" si="88"/>
        <v>-4.7390949857317573E-2</v>
      </c>
      <c r="H46" s="62">
        <f t="shared" si="88"/>
        <v>0.22563389322777361</v>
      </c>
      <c r="I46" s="62">
        <f t="shared" si="88"/>
        <v>8.9298184357541902E-2</v>
      </c>
      <c r="J46" s="67"/>
      <c r="K46" s="67"/>
      <c r="L46" s="67"/>
      <c r="M46" s="67"/>
      <c r="N46" s="67"/>
    </row>
    <row r="47" spans="1:14" x14ac:dyDescent="0.25">
      <c r="A47" s="45" t="s">
        <v>114</v>
      </c>
      <c r="B47" s="1">
        <f>Historicals!B114</f>
        <v>7344</v>
      </c>
      <c r="C47" s="1">
        <f>Historicals!C114</f>
        <v>7403</v>
      </c>
      <c r="D47" s="1">
        <f>Historicals!D114</f>
        <v>5192</v>
      </c>
      <c r="E47" s="1">
        <f>Historicals!E114</f>
        <v>5875</v>
      </c>
      <c r="F47" s="1">
        <f>Historicals!F114</f>
        <v>6293</v>
      </c>
      <c r="G47" s="1">
        <f>Historicals!G114</f>
        <v>5892</v>
      </c>
      <c r="H47" s="1">
        <f>Historicals!H114</f>
        <v>6970</v>
      </c>
      <c r="I47" s="1">
        <f>Historicals!I114</f>
        <v>7388</v>
      </c>
      <c r="J47" s="69"/>
      <c r="K47" s="69"/>
      <c r="L47" s="69"/>
      <c r="M47" s="69"/>
      <c r="N47" s="69"/>
    </row>
    <row r="48" spans="1:14" x14ac:dyDescent="0.25">
      <c r="A48" s="44" t="s">
        <v>130</v>
      </c>
      <c r="B48" s="62" t="str">
        <f>IFERROR((B47-A47)/A47,"nm")</f>
        <v>nm</v>
      </c>
      <c r="C48" s="62">
        <f t="shared" ref="C48:I48" si="89">IFERROR((C47-B47)/B47,"nm")</f>
        <v>8.0337690631808283E-3</v>
      </c>
      <c r="D48" s="62">
        <f t="shared" si="89"/>
        <v>-0.29866270430906389</v>
      </c>
      <c r="E48" s="62">
        <f t="shared" si="89"/>
        <v>0.13154853620955315</v>
      </c>
      <c r="F48" s="62">
        <f t="shared" si="89"/>
        <v>7.114893617021277E-2</v>
      </c>
      <c r="G48" s="62">
        <f t="shared" si="89"/>
        <v>-6.3721595423486418E-2</v>
      </c>
      <c r="H48" s="62">
        <f t="shared" si="89"/>
        <v>0.18295994568906992</v>
      </c>
      <c r="I48" s="62">
        <f t="shared" si="89"/>
        <v>5.9971305595408898E-2</v>
      </c>
      <c r="J48" s="67"/>
      <c r="K48" s="67"/>
      <c r="L48" s="67"/>
      <c r="M48" s="67"/>
      <c r="N48" s="67"/>
    </row>
    <row r="49" spans="1:14" x14ac:dyDescent="0.25">
      <c r="A49" s="44" t="s">
        <v>138</v>
      </c>
      <c r="D49" s="61">
        <f>Historicals!D185</f>
        <v>0.05</v>
      </c>
      <c r="E49" s="61">
        <f>Historicals!E185</f>
        <v>0.09</v>
      </c>
      <c r="F49" s="61">
        <f>Historicals!F185</f>
        <v>0.11</v>
      </c>
      <c r="G49" s="61">
        <f>Historicals!G185</f>
        <v>-0.01</v>
      </c>
      <c r="H49" s="61">
        <f>Historicals!H185</f>
        <v>0.17</v>
      </c>
      <c r="I49" s="61">
        <f>Historicals!I185</f>
        <v>0.12</v>
      </c>
      <c r="J49" s="70"/>
      <c r="K49" s="70"/>
      <c r="L49" s="70"/>
      <c r="M49" s="70"/>
      <c r="N49" s="70"/>
    </row>
    <row r="50" spans="1:14" x14ac:dyDescent="0.25">
      <c r="A50" s="44" t="s">
        <v>139</v>
      </c>
      <c r="D50" s="61">
        <f>IFERROR(D48-D49, "nm")</f>
        <v>-0.34866270430906388</v>
      </c>
      <c r="E50" s="61">
        <f t="shared" ref="E50:N50" si="90">IFERROR(E48-E49, "nm")</f>
        <v>4.154853620955315E-2</v>
      </c>
      <c r="F50" s="61">
        <f t="shared" si="90"/>
        <v>-3.885106382978723E-2</v>
      </c>
      <c r="G50" s="61">
        <f t="shared" si="90"/>
        <v>-5.3721595423486417E-2</v>
      </c>
      <c r="H50" s="61">
        <f t="shared" si="90"/>
        <v>1.2959945689069913E-2</v>
      </c>
      <c r="I50" s="61">
        <f t="shared" si="90"/>
        <v>-6.0028694404591097E-2</v>
      </c>
      <c r="J50" s="66"/>
      <c r="K50" s="66"/>
      <c r="L50" s="66"/>
      <c r="M50" s="66"/>
      <c r="N50" s="66"/>
    </row>
    <row r="51" spans="1:14" x14ac:dyDescent="0.25">
      <c r="A51" s="45" t="s">
        <v>115</v>
      </c>
      <c r="B51" s="1">
        <f>Historicals!B115</f>
        <v>3072</v>
      </c>
      <c r="C51" s="1">
        <f>Historicals!C115</f>
        <v>3038</v>
      </c>
      <c r="D51" s="1">
        <f>Historicals!D115</f>
        <v>2395</v>
      </c>
      <c r="E51" s="1">
        <f>Historicals!E115</f>
        <v>2940</v>
      </c>
      <c r="F51" s="1">
        <f>Historicals!F115</f>
        <v>3087</v>
      </c>
      <c r="G51" s="1">
        <f>Historicals!G115</f>
        <v>3053</v>
      </c>
      <c r="H51" s="1">
        <f>Historicals!H115</f>
        <v>3996</v>
      </c>
      <c r="I51" s="1">
        <f>Historicals!I115</f>
        <v>4527</v>
      </c>
      <c r="J51" s="69"/>
      <c r="K51" s="69"/>
      <c r="L51" s="69"/>
      <c r="M51" s="69"/>
      <c r="N51" s="69"/>
    </row>
    <row r="52" spans="1:14" x14ac:dyDescent="0.25">
      <c r="A52" s="44" t="s">
        <v>130</v>
      </c>
      <c r="B52" s="62" t="str">
        <f>IFERROR((B51-A51)/A51,"nm")</f>
        <v>nm</v>
      </c>
      <c r="C52" s="62">
        <f t="shared" ref="C52:I52" si="91">IFERROR((C51-B51)/B51,"nm")</f>
        <v>-1.1067708333333334E-2</v>
      </c>
      <c r="D52" s="62">
        <f t="shared" si="91"/>
        <v>-0.21165240289664253</v>
      </c>
      <c r="E52" s="62">
        <f t="shared" si="91"/>
        <v>0.22755741127348644</v>
      </c>
      <c r="F52" s="62">
        <f t="shared" si="91"/>
        <v>0.05</v>
      </c>
      <c r="G52" s="62">
        <f t="shared" si="91"/>
        <v>-1.101392938127632E-2</v>
      </c>
      <c r="H52" s="62">
        <f t="shared" si="91"/>
        <v>0.30887651490337376</v>
      </c>
      <c r="I52" s="62">
        <f t="shared" si="91"/>
        <v>0.13288288288288289</v>
      </c>
      <c r="J52" s="67"/>
      <c r="K52" s="67"/>
      <c r="L52" s="67"/>
      <c r="M52" s="67"/>
      <c r="N52" s="67"/>
    </row>
    <row r="53" spans="1:14" x14ac:dyDescent="0.25">
      <c r="A53" s="44" t="s">
        <v>138</v>
      </c>
      <c r="D53" s="61">
        <f>Historicals!D187</f>
        <v>0.11</v>
      </c>
      <c r="E53" s="61">
        <f>Historicals!E187</f>
        <v>0.16</v>
      </c>
      <c r="F53" s="61">
        <f>Historicals!F187</f>
        <v>0.09</v>
      </c>
      <c r="G53" s="61">
        <f>Historicals!G187</f>
        <v>0.02</v>
      </c>
      <c r="H53" s="61">
        <f>Historicals!H187</f>
        <v>0.25</v>
      </c>
      <c r="I53" s="61">
        <f>Historicals!I187</f>
        <v>0.16</v>
      </c>
      <c r="J53" s="70"/>
      <c r="K53" s="70"/>
      <c r="L53" s="70"/>
      <c r="M53" s="70"/>
      <c r="N53" s="70"/>
    </row>
    <row r="54" spans="1:14" x14ac:dyDescent="0.25">
      <c r="A54" s="44" t="s">
        <v>139</v>
      </c>
      <c r="D54" s="61">
        <f>IFERROR(D52-D53, "nm")</f>
        <v>-0.32165240289664254</v>
      </c>
      <c r="E54" s="61">
        <f t="shared" ref="E54:I54" si="92">IFERROR(E52-E53, "nm")</f>
        <v>6.755741127348644E-2</v>
      </c>
      <c r="F54" s="61">
        <f t="shared" si="92"/>
        <v>-3.9999999999999994E-2</v>
      </c>
      <c r="G54" s="61">
        <f t="shared" si="92"/>
        <v>-3.1013929381276319E-2</v>
      </c>
      <c r="H54" s="61">
        <f t="shared" si="92"/>
        <v>5.8876514903373756E-2</v>
      </c>
      <c r="I54" s="61">
        <f t="shared" si="92"/>
        <v>-2.7117117117117118E-2</v>
      </c>
      <c r="J54" s="66"/>
      <c r="K54" s="66"/>
      <c r="L54" s="66"/>
      <c r="M54" s="66"/>
      <c r="N54" s="66"/>
    </row>
    <row r="55" spans="1:14" x14ac:dyDescent="0.25">
      <c r="A55" s="45" t="s">
        <v>116</v>
      </c>
      <c r="B55" s="1">
        <f>Historicals!B116</f>
        <v>608</v>
      </c>
      <c r="C55" s="1">
        <f>Historicals!C116</f>
        <v>575</v>
      </c>
      <c r="D55" s="1">
        <f>Historicals!D116</f>
        <v>383</v>
      </c>
      <c r="E55" s="1">
        <f>Historicals!E116</f>
        <v>427</v>
      </c>
      <c r="F55" s="1">
        <f>Historicals!F116</f>
        <v>432</v>
      </c>
      <c r="G55" s="1">
        <f>Historicals!G116</f>
        <v>402</v>
      </c>
      <c r="H55" s="1">
        <f>Historicals!H116</f>
        <v>490</v>
      </c>
      <c r="I55" s="1">
        <f>Historicals!I116</f>
        <v>564</v>
      </c>
      <c r="J55" s="69"/>
      <c r="K55" s="69"/>
      <c r="L55" s="69"/>
      <c r="M55" s="69"/>
      <c r="N55" s="69"/>
    </row>
    <row r="56" spans="1:14" x14ac:dyDescent="0.25">
      <c r="A56" s="44" t="s">
        <v>130</v>
      </c>
      <c r="B56" s="62" t="str">
        <f>IFERROR((B55-A55)/A55,"nm")</f>
        <v>nm</v>
      </c>
      <c r="C56" s="62">
        <f t="shared" ref="C56:I56" si="93">IFERROR((C55-B55)/B55,"nm")</f>
        <v>-5.4276315789473686E-2</v>
      </c>
      <c r="D56" s="62">
        <f t="shared" si="93"/>
        <v>-0.3339130434782609</v>
      </c>
      <c r="E56" s="62">
        <f t="shared" si="93"/>
        <v>0.11488250652741515</v>
      </c>
      <c r="F56" s="62">
        <f t="shared" si="93"/>
        <v>1.1709601873536301E-2</v>
      </c>
      <c r="G56" s="62">
        <f t="shared" si="93"/>
        <v>-6.9444444444444448E-2</v>
      </c>
      <c r="H56" s="62">
        <f t="shared" si="93"/>
        <v>0.21890547263681592</v>
      </c>
      <c r="I56" s="62">
        <f t="shared" si="93"/>
        <v>0.15102040816326531</v>
      </c>
      <c r="J56" s="67"/>
      <c r="K56" s="67"/>
      <c r="L56" s="67"/>
      <c r="M56" s="67"/>
      <c r="N56" s="67"/>
    </row>
    <row r="57" spans="1:14" x14ac:dyDescent="0.25">
      <c r="A57" s="44" t="s">
        <v>138</v>
      </c>
      <c r="D57" s="61">
        <f>Historicals!D188</f>
        <v>0.02</v>
      </c>
      <c r="E57" s="61">
        <f>Historicals!E188</f>
        <v>0.06</v>
      </c>
      <c r="F57" s="61">
        <f>Historicals!F188</f>
        <v>0.05</v>
      </c>
      <c r="G57" s="61">
        <f>Historicals!G188</f>
        <v>-0.03</v>
      </c>
      <c r="H57" s="61">
        <f>Historicals!H188</f>
        <v>0.19</v>
      </c>
      <c r="I57" s="61">
        <f>Historicals!I188</f>
        <v>0.17</v>
      </c>
      <c r="J57" s="70"/>
      <c r="K57" s="70"/>
      <c r="L57" s="70"/>
      <c r="M57" s="70"/>
      <c r="N57" s="70"/>
    </row>
    <row r="58" spans="1:14" x14ac:dyDescent="0.25">
      <c r="A58" s="44" t="s">
        <v>139</v>
      </c>
      <c r="D58" s="61">
        <f>IFERROR(D56-D57, "nm")</f>
        <v>-0.35391304347826091</v>
      </c>
      <c r="E58" s="61">
        <f t="shared" ref="E58:I58" si="94">IFERROR(E56-E57, "nm")</f>
        <v>5.4882506527415151E-2</v>
      </c>
      <c r="F58" s="61">
        <f t="shared" si="94"/>
        <v>-3.8290398126463704E-2</v>
      </c>
      <c r="G58" s="61">
        <f t="shared" si="94"/>
        <v>-3.9444444444444449E-2</v>
      </c>
      <c r="H58" s="61">
        <f t="shared" si="94"/>
        <v>2.8905472636815921E-2</v>
      </c>
      <c r="I58" s="61">
        <f t="shared" si="94"/>
        <v>-1.8979591836734699E-2</v>
      </c>
      <c r="J58" s="66"/>
      <c r="K58" s="66"/>
      <c r="L58" s="66"/>
      <c r="M58" s="66"/>
      <c r="N58" s="66"/>
    </row>
    <row r="59" spans="1:14" x14ac:dyDescent="0.25">
      <c r="A59" s="9" t="s">
        <v>131</v>
      </c>
      <c r="B59" s="1">
        <f>Historicals!B137+Historicals!B170</f>
        <v>2456</v>
      </c>
      <c r="C59" s="1">
        <f>Historicals!C137+Historicals!C170</f>
        <v>2724</v>
      </c>
      <c r="D59" s="1">
        <f>Historicals!D137+Historicals!D170</f>
        <v>1613</v>
      </c>
      <c r="E59" s="1">
        <f>Historicals!E137+Historicals!E170</f>
        <v>1703</v>
      </c>
      <c r="F59" s="1">
        <f>Historicals!F137+Historicals!F170</f>
        <v>2106</v>
      </c>
      <c r="G59" s="1">
        <f>Historicals!G137+Historicals!G170</f>
        <v>1673</v>
      </c>
      <c r="H59" s="1">
        <f>Historicals!H137+Historicals!H170</f>
        <v>2571</v>
      </c>
      <c r="I59" s="1">
        <f>Historicals!I137+Historicals!I170</f>
        <v>3427</v>
      </c>
      <c r="J59" s="69"/>
      <c r="K59" s="69"/>
      <c r="L59" s="69"/>
      <c r="M59" s="69"/>
      <c r="N59" s="69"/>
    </row>
    <row r="60" spans="1:14" x14ac:dyDescent="0.25">
      <c r="A60" s="46" t="s">
        <v>130</v>
      </c>
      <c r="B60" s="62" t="str">
        <f>IFERROR((B59-A59)/A59,"nm")</f>
        <v>nm</v>
      </c>
      <c r="C60" s="62">
        <f t="shared" ref="C60:I60" si="95">IFERROR((C59-B59)/B59,"nm")</f>
        <v>0.10912052117263844</v>
      </c>
      <c r="D60" s="62">
        <f t="shared" si="95"/>
        <v>-0.407856093979442</v>
      </c>
      <c r="E60" s="62">
        <f t="shared" si="95"/>
        <v>5.5796652200867949E-2</v>
      </c>
      <c r="F60" s="62">
        <f t="shared" si="95"/>
        <v>0.23664122137404581</v>
      </c>
      <c r="G60" s="62">
        <f t="shared" si="95"/>
        <v>-0.20560303893637227</v>
      </c>
      <c r="H60" s="62">
        <f t="shared" si="95"/>
        <v>0.5367603108188882</v>
      </c>
      <c r="I60" s="62">
        <f t="shared" si="95"/>
        <v>0.33294437961882534</v>
      </c>
      <c r="J60" s="67"/>
      <c r="K60" s="67"/>
      <c r="L60" s="67"/>
      <c r="M60" s="67"/>
      <c r="N60" s="67"/>
    </row>
    <row r="61" spans="1:14" x14ac:dyDescent="0.25">
      <c r="A61" s="46" t="s">
        <v>132</v>
      </c>
      <c r="B61" s="61">
        <f>B59/B45</f>
        <v>0.22278664731494921</v>
      </c>
      <c r="C61" s="61">
        <f t="shared" ref="C61:N61" si="96">C59/C45</f>
        <v>0.24727668845315903</v>
      </c>
      <c r="D61" s="61">
        <f t="shared" si="96"/>
        <v>0.20238393977415309</v>
      </c>
      <c r="E61" s="61">
        <f t="shared" si="96"/>
        <v>0.18426747457260334</v>
      </c>
      <c r="F61" s="61">
        <f t="shared" si="96"/>
        <v>0.21463514064410924</v>
      </c>
      <c r="G61" s="61">
        <f t="shared" si="96"/>
        <v>0.17898791055953783</v>
      </c>
      <c r="H61" s="61">
        <f t="shared" si="96"/>
        <v>0.22442388268156424</v>
      </c>
      <c r="I61" s="61">
        <f t="shared" si="96"/>
        <v>0.27462136389133746</v>
      </c>
      <c r="J61" s="66"/>
      <c r="K61" s="66"/>
      <c r="L61" s="66"/>
      <c r="M61" s="66"/>
      <c r="N61" s="66"/>
    </row>
    <row r="62" spans="1:14" x14ac:dyDescent="0.25">
      <c r="A62" s="9" t="s">
        <v>133</v>
      </c>
      <c r="B62" s="1">
        <f>Historicals!B170</f>
        <v>114</v>
      </c>
      <c r="C62" s="1">
        <f>Historicals!C170</f>
        <v>109</v>
      </c>
      <c r="D62" s="1">
        <f>Historicals!D170</f>
        <v>106</v>
      </c>
      <c r="E62" s="1">
        <f>Historicals!E170</f>
        <v>116</v>
      </c>
      <c r="F62" s="1">
        <f>Historicals!F170</f>
        <v>111</v>
      </c>
      <c r="G62" s="1">
        <f>Historicals!G170</f>
        <v>132</v>
      </c>
      <c r="H62" s="1">
        <f>Historicals!H170</f>
        <v>136</v>
      </c>
      <c r="I62" s="1">
        <f>Historicals!I170</f>
        <v>134</v>
      </c>
      <c r="J62" s="69"/>
      <c r="K62" s="69"/>
      <c r="L62" s="69"/>
      <c r="M62" s="69"/>
      <c r="N62" s="69"/>
    </row>
    <row r="63" spans="1:14" x14ac:dyDescent="0.25">
      <c r="A63" s="46" t="s">
        <v>130</v>
      </c>
      <c r="B63" s="62" t="str">
        <f>IFERROR((B62-A62)/A62,"nm")</f>
        <v>nm</v>
      </c>
      <c r="C63" s="62">
        <f t="shared" ref="C63:I63" si="97">IFERROR((C62-B62)/B62,"nm")</f>
        <v>-4.3859649122807015E-2</v>
      </c>
      <c r="D63" s="62">
        <f t="shared" si="97"/>
        <v>-2.7522935779816515E-2</v>
      </c>
      <c r="E63" s="62">
        <f t="shared" si="97"/>
        <v>9.4339622641509441E-2</v>
      </c>
      <c r="F63" s="62">
        <f t="shared" si="97"/>
        <v>-4.3103448275862072E-2</v>
      </c>
      <c r="G63" s="62">
        <f t="shared" si="97"/>
        <v>0.1891891891891892</v>
      </c>
      <c r="H63" s="62">
        <f t="shared" si="97"/>
        <v>3.0303030303030304E-2</v>
      </c>
      <c r="I63" s="62">
        <f t="shared" si="97"/>
        <v>-1.4705882352941176E-2</v>
      </c>
      <c r="J63" s="67"/>
      <c r="K63" s="67"/>
      <c r="L63" s="67"/>
      <c r="M63" s="67"/>
      <c r="N63" s="67"/>
    </row>
    <row r="64" spans="1:14" x14ac:dyDescent="0.25">
      <c r="A64" s="46" t="s">
        <v>134</v>
      </c>
      <c r="B64" s="61">
        <f>B62/B45</f>
        <v>1.0341074020319304E-2</v>
      </c>
      <c r="C64" s="61">
        <f t="shared" ref="C64:N64" si="98">C62/C45</f>
        <v>9.8946986201888156E-3</v>
      </c>
      <c r="D64" s="61">
        <f t="shared" si="98"/>
        <v>1.3299874529485571E-2</v>
      </c>
      <c r="E64" s="61">
        <f t="shared" si="98"/>
        <v>1.2551395801774508E-2</v>
      </c>
      <c r="F64" s="61">
        <f t="shared" si="98"/>
        <v>1.1312678353037097E-2</v>
      </c>
      <c r="G64" s="61">
        <f t="shared" si="98"/>
        <v>1.4122178239007167E-2</v>
      </c>
      <c r="H64" s="61">
        <f t="shared" si="98"/>
        <v>1.1871508379888268E-2</v>
      </c>
      <c r="I64" s="61">
        <f t="shared" si="98"/>
        <v>1.0738039907043834E-2</v>
      </c>
      <c r="J64" s="66"/>
      <c r="K64" s="66"/>
      <c r="L64" s="66"/>
      <c r="M64" s="66"/>
      <c r="N64" s="66"/>
    </row>
    <row r="65" spans="1:14" x14ac:dyDescent="0.25">
      <c r="A65" s="9" t="s">
        <v>135</v>
      </c>
      <c r="B65" s="1">
        <f>B59-B62</f>
        <v>2342</v>
      </c>
      <c r="C65" s="1">
        <f t="shared" ref="C65:I65" si="99">C59-C62</f>
        <v>2615</v>
      </c>
      <c r="D65" s="1">
        <f t="shared" si="99"/>
        <v>1507</v>
      </c>
      <c r="E65" s="1">
        <f t="shared" si="99"/>
        <v>1587</v>
      </c>
      <c r="F65" s="1">
        <f t="shared" si="99"/>
        <v>1995</v>
      </c>
      <c r="G65" s="1">
        <f t="shared" si="99"/>
        <v>1541</v>
      </c>
      <c r="H65" s="1">
        <f t="shared" si="99"/>
        <v>2435</v>
      </c>
      <c r="I65" s="1">
        <f t="shared" si="99"/>
        <v>3293</v>
      </c>
      <c r="J65" s="69"/>
      <c r="K65" s="69"/>
      <c r="L65" s="69"/>
      <c r="M65" s="69"/>
      <c r="N65" s="69"/>
    </row>
    <row r="66" spans="1:14" x14ac:dyDescent="0.25">
      <c r="A66" s="46" t="s">
        <v>130</v>
      </c>
      <c r="B66" s="62" t="str">
        <f>IFERROR((B65-A65)/A65,"nm")</f>
        <v>nm</v>
      </c>
      <c r="C66" s="62">
        <f t="shared" ref="C66:I66" si="100">IFERROR((C65-B65)/B65,"nm")</f>
        <v>0.1165670367207515</v>
      </c>
      <c r="D66" s="62">
        <f t="shared" si="100"/>
        <v>-0.42370936902485662</v>
      </c>
      <c r="E66" s="62">
        <f t="shared" si="100"/>
        <v>5.3085600530856009E-2</v>
      </c>
      <c r="F66" s="62">
        <f t="shared" si="100"/>
        <v>0.25708884688090738</v>
      </c>
      <c r="G66" s="62">
        <f t="shared" si="100"/>
        <v>-0.22756892230576442</v>
      </c>
      <c r="H66" s="62">
        <f t="shared" si="100"/>
        <v>0.58014276443867618</v>
      </c>
      <c r="I66" s="62">
        <f t="shared" si="100"/>
        <v>0.35236139630390145</v>
      </c>
      <c r="J66" s="67"/>
      <c r="K66" s="67"/>
      <c r="L66" s="67"/>
      <c r="M66" s="67"/>
      <c r="N66" s="67"/>
    </row>
    <row r="67" spans="1:14" x14ac:dyDescent="0.25">
      <c r="A67" s="46" t="s">
        <v>132</v>
      </c>
      <c r="B67" s="61">
        <f>B65/B45</f>
        <v>0.2124455732946299</v>
      </c>
      <c r="C67" s="61">
        <f t="shared" ref="C67:N67" si="101">C65/C45</f>
        <v>0.23738198983297024</v>
      </c>
      <c r="D67" s="61">
        <f t="shared" si="101"/>
        <v>0.1890840652446675</v>
      </c>
      <c r="E67" s="61">
        <f t="shared" si="101"/>
        <v>0.17171607877082881</v>
      </c>
      <c r="F67" s="61">
        <f t="shared" si="101"/>
        <v>0.20332246229107215</v>
      </c>
      <c r="G67" s="61">
        <f t="shared" si="101"/>
        <v>0.16486573232053064</v>
      </c>
      <c r="H67" s="61">
        <f t="shared" si="101"/>
        <v>0.21255237430167598</v>
      </c>
      <c r="I67" s="61">
        <f t="shared" si="101"/>
        <v>0.26388332398429359</v>
      </c>
      <c r="J67" s="66"/>
      <c r="K67" s="66"/>
      <c r="L67" s="66"/>
      <c r="M67" s="66"/>
      <c r="N67" s="66"/>
    </row>
    <row r="68" spans="1:14" x14ac:dyDescent="0.25">
      <c r="A68" s="9" t="s">
        <v>136</v>
      </c>
      <c r="B68" s="1">
        <f>Historicals!B159</f>
        <v>273</v>
      </c>
      <c r="C68" s="1">
        <f>Historicals!C159</f>
        <v>234</v>
      </c>
      <c r="D68" s="1">
        <f>Historicals!D159</f>
        <v>173</v>
      </c>
      <c r="E68" s="1">
        <f>Historicals!E159</f>
        <v>240</v>
      </c>
      <c r="F68" s="1">
        <f>Historicals!F159</f>
        <v>233</v>
      </c>
      <c r="G68" s="1">
        <f>Historicals!G159</f>
        <v>139</v>
      </c>
      <c r="H68" s="1">
        <f>Historicals!H159</f>
        <v>153</v>
      </c>
      <c r="I68" s="1">
        <f>Historicals!I159</f>
        <v>197</v>
      </c>
      <c r="J68" s="69"/>
      <c r="K68" s="69"/>
      <c r="L68" s="69"/>
      <c r="M68" s="69"/>
      <c r="N68" s="69"/>
    </row>
    <row r="69" spans="1:14" x14ac:dyDescent="0.25">
      <c r="A69" s="46" t="s">
        <v>130</v>
      </c>
      <c r="B69" s="62" t="str">
        <f>IFERROR((B68-A68)/A68,"nm")</f>
        <v>nm</v>
      </c>
      <c r="C69" s="62">
        <f t="shared" ref="C69:I69" si="102">IFERROR((C68-B68)/B68,"nm")</f>
        <v>-0.14285714285714285</v>
      </c>
      <c r="D69" s="62">
        <f t="shared" si="102"/>
        <v>-0.2606837606837607</v>
      </c>
      <c r="E69" s="62">
        <f t="shared" si="102"/>
        <v>0.38728323699421963</v>
      </c>
      <c r="F69" s="62">
        <f t="shared" si="102"/>
        <v>-2.9166666666666667E-2</v>
      </c>
      <c r="G69" s="62">
        <f t="shared" si="102"/>
        <v>-0.40343347639484978</v>
      </c>
      <c r="H69" s="62">
        <f t="shared" si="102"/>
        <v>0.10071942446043165</v>
      </c>
      <c r="I69" s="62">
        <f t="shared" si="102"/>
        <v>0.28758169934640521</v>
      </c>
      <c r="J69" s="67"/>
      <c r="K69" s="67"/>
      <c r="L69" s="67"/>
      <c r="M69" s="67"/>
      <c r="N69" s="67"/>
    </row>
    <row r="70" spans="1:14" x14ac:dyDescent="0.25">
      <c r="A70" s="46" t="s">
        <v>134</v>
      </c>
      <c r="B70" s="61">
        <f>B68/B45</f>
        <v>2.4764150943396228E-2</v>
      </c>
      <c r="C70" s="61">
        <f t="shared" ref="C70:N70" si="103">C68/C45</f>
        <v>2.1241830065359478E-2</v>
      </c>
      <c r="D70" s="61">
        <f t="shared" si="103"/>
        <v>2.1706398996235884E-2</v>
      </c>
      <c r="E70" s="61">
        <f t="shared" si="103"/>
        <v>2.5968405107119671E-2</v>
      </c>
      <c r="F70" s="61">
        <f t="shared" si="103"/>
        <v>2.3746432939258051E-2</v>
      </c>
      <c r="G70" s="61">
        <f t="shared" si="103"/>
        <v>1.4871081630469669E-2</v>
      </c>
      <c r="H70" s="61">
        <f t="shared" si="103"/>
        <v>1.3355446927374302E-2</v>
      </c>
      <c r="I70" s="61">
        <f t="shared" si="103"/>
        <v>1.5786521355877874E-2</v>
      </c>
      <c r="J70" s="66"/>
      <c r="K70" s="66"/>
      <c r="L70" s="66"/>
      <c r="M70" s="66"/>
      <c r="N70" s="66"/>
    </row>
    <row r="71" spans="1:14" x14ac:dyDescent="0.25">
      <c r="J71" s="71"/>
      <c r="K71" s="71"/>
      <c r="L71" s="71"/>
      <c r="M71" s="71"/>
      <c r="N71" s="71"/>
    </row>
    <row r="72" spans="1:14" x14ac:dyDescent="0.25">
      <c r="J72" s="71"/>
      <c r="K72" s="71"/>
      <c r="L72" s="71"/>
      <c r="M72" s="71"/>
      <c r="N72" s="71"/>
    </row>
    <row r="73" spans="1:14" x14ac:dyDescent="0.25">
      <c r="A73" s="43" t="str">
        <f>Historicals!A189</f>
        <v>Greater China</v>
      </c>
      <c r="B73" s="43"/>
      <c r="C73" s="43"/>
      <c r="D73" s="43"/>
      <c r="E73" s="43"/>
      <c r="F73" s="43"/>
      <c r="G73" s="43"/>
      <c r="H73" s="43"/>
      <c r="I73" s="43"/>
      <c r="J73" s="68"/>
      <c r="K73" s="68"/>
      <c r="L73" s="68"/>
      <c r="M73" s="68"/>
      <c r="N73" s="68"/>
    </row>
    <row r="74" spans="1:14" x14ac:dyDescent="0.25">
      <c r="A74" s="9" t="s">
        <v>137</v>
      </c>
      <c r="B74" s="60">
        <f>+B76+B80+B84</f>
        <v>3067</v>
      </c>
      <c r="C74" s="60">
        <f t="shared" ref="C74:I74" si="104">+C76+C80+C84</f>
        <v>3785</v>
      </c>
      <c r="D74" s="60">
        <f t="shared" si="104"/>
        <v>4237</v>
      </c>
      <c r="E74" s="60">
        <f t="shared" si="104"/>
        <v>5134</v>
      </c>
      <c r="F74" s="60">
        <f t="shared" si="104"/>
        <v>6208</v>
      </c>
      <c r="G74" s="60">
        <f t="shared" si="104"/>
        <v>6679</v>
      </c>
      <c r="H74" s="60">
        <f t="shared" si="104"/>
        <v>8290</v>
      </c>
      <c r="I74" s="60">
        <f t="shared" si="104"/>
        <v>7547</v>
      </c>
      <c r="J74" s="69"/>
      <c r="K74" s="69"/>
      <c r="L74" s="69"/>
      <c r="M74" s="69"/>
      <c r="N74" s="69"/>
    </row>
    <row r="75" spans="1:14" x14ac:dyDescent="0.25">
      <c r="A75" s="44" t="s">
        <v>130</v>
      </c>
      <c r="B75" s="62" t="str">
        <f>IFERROR((B74-A74)/A74,"nm")</f>
        <v>nm</v>
      </c>
      <c r="C75" s="62">
        <f>IFERROR((C74-B74)/B74,"nm")</f>
        <v>0.23410498858819692</v>
      </c>
      <c r="D75" s="62">
        <f t="shared" ref="D75" si="105">IFERROR((D74-C74)/C74,"nm")</f>
        <v>0.11941875825627477</v>
      </c>
      <c r="E75" s="62">
        <f t="shared" ref="E75" si="106">IFERROR((E74-D74)/D74,"nm")</f>
        <v>0.21170639603493038</v>
      </c>
      <c r="F75" s="62">
        <f t="shared" ref="F75" si="107">IFERROR((F74-E74)/E74,"nm")</f>
        <v>0.20919361121932217</v>
      </c>
      <c r="G75" s="62">
        <f t="shared" ref="G75" si="108">IFERROR((G74-F74)/F74,"nm")</f>
        <v>7.5869845360824736E-2</v>
      </c>
      <c r="H75" s="62">
        <f t="shared" ref="H75" si="109">IFERROR((H74-G74)/G74,"nm")</f>
        <v>0.24120377301991316</v>
      </c>
      <c r="I75" s="62">
        <f t="shared" ref="I75" si="110">IFERROR((I74-H74)/H74,"nm")</f>
        <v>-8.9626055488540413E-2</v>
      </c>
      <c r="J75" s="67"/>
      <c r="K75" s="67"/>
      <c r="L75" s="67"/>
      <c r="M75" s="67"/>
      <c r="N75" s="67"/>
    </row>
    <row r="76" spans="1:14" x14ac:dyDescent="0.25">
      <c r="A76" s="45" t="s">
        <v>114</v>
      </c>
      <c r="B76" s="60">
        <f>Historicals!B118</f>
        <v>2016</v>
      </c>
      <c r="C76" s="60">
        <f>Historicals!C118</f>
        <v>2599</v>
      </c>
      <c r="D76" s="60">
        <f>Historicals!D118</f>
        <v>2920</v>
      </c>
      <c r="E76" s="60">
        <f>Historicals!E118</f>
        <v>3496</v>
      </c>
      <c r="F76" s="60">
        <f>Historicals!F118</f>
        <v>4262</v>
      </c>
      <c r="G76" s="60">
        <f>Historicals!G118</f>
        <v>4635</v>
      </c>
      <c r="H76" s="60">
        <f>Historicals!H118</f>
        <v>5748</v>
      </c>
      <c r="I76" s="60">
        <f>Historicals!I118</f>
        <v>5416</v>
      </c>
      <c r="J76" s="69"/>
      <c r="K76" s="69"/>
      <c r="L76" s="69"/>
      <c r="M76" s="69"/>
      <c r="N76" s="69"/>
    </row>
    <row r="77" spans="1:14" x14ac:dyDescent="0.25">
      <c r="A77" s="44" t="s">
        <v>130</v>
      </c>
      <c r="B77" s="62" t="str">
        <f>IFERROR((B76-A76)/A76,"nm")</f>
        <v>nm</v>
      </c>
      <c r="C77" s="62">
        <f t="shared" ref="C77" si="111">IFERROR((C76-B76)/B76,"nm")</f>
        <v>0.28918650793650796</v>
      </c>
      <c r="D77" s="62">
        <f t="shared" ref="D77" si="112">IFERROR((D76-C76)/C76,"nm")</f>
        <v>0.12350904193920739</v>
      </c>
      <c r="E77" s="62">
        <f t="shared" ref="E77" si="113">IFERROR((E76-D76)/D76,"nm")</f>
        <v>0.19726027397260273</v>
      </c>
      <c r="F77" s="62">
        <f t="shared" ref="F77" si="114">IFERROR((F76-E76)/E76,"nm")</f>
        <v>0.21910755148741418</v>
      </c>
      <c r="G77" s="62">
        <f t="shared" ref="G77" si="115">IFERROR((G76-F76)/F76,"nm")</f>
        <v>8.7517597372125763E-2</v>
      </c>
      <c r="H77" s="62">
        <f t="shared" ref="H77" si="116">IFERROR((H76-G76)/G76,"nm")</f>
        <v>0.24012944983818771</v>
      </c>
      <c r="I77" s="62">
        <f t="shared" ref="I77" si="117">IFERROR((I76-H76)/H76,"nm")</f>
        <v>-5.7759220598469031E-2</v>
      </c>
      <c r="J77" s="67"/>
      <c r="K77" s="67"/>
      <c r="L77" s="67"/>
      <c r="M77" s="67"/>
      <c r="N77" s="67"/>
    </row>
    <row r="78" spans="1:14" x14ac:dyDescent="0.25">
      <c r="A78" s="44" t="s">
        <v>138</v>
      </c>
      <c r="B78" s="61">
        <f>Historicals!B190</f>
        <v>0.28000000000000003</v>
      </c>
      <c r="C78" s="61">
        <f>Historicals!C190</f>
        <v>0.33</v>
      </c>
      <c r="D78" s="61">
        <f>Historicals!D190</f>
        <v>0.18</v>
      </c>
      <c r="E78" s="61">
        <f>Historicals!E190</f>
        <v>0.16</v>
      </c>
      <c r="F78" s="61">
        <f>Historicals!F190</f>
        <v>0.25</v>
      </c>
      <c r="G78" s="61">
        <f>Historicals!G190</f>
        <v>0.12</v>
      </c>
      <c r="H78" s="61">
        <f>Historicals!H190</f>
        <v>0.19</v>
      </c>
      <c r="I78" s="61">
        <f>Historicals!I190</f>
        <v>-0.1</v>
      </c>
      <c r="J78" s="70"/>
      <c r="K78" s="70"/>
      <c r="L78" s="70"/>
      <c r="M78" s="70"/>
      <c r="N78" s="70"/>
    </row>
    <row r="79" spans="1:14" x14ac:dyDescent="0.25">
      <c r="A79" s="44" t="s">
        <v>139</v>
      </c>
      <c r="B79" s="63" t="str">
        <f>IFERROR(B77-B78, "nm")</f>
        <v>nm</v>
      </c>
      <c r="C79" s="61">
        <f t="shared" ref="C79:D79" si="118">IFERROR(C77-C78, "nm")</f>
        <v>-4.0813492063492052E-2</v>
      </c>
      <c r="D79" s="61">
        <f t="shared" si="118"/>
        <v>-5.6490958060792601E-2</v>
      </c>
      <c r="E79" s="61">
        <f t="shared" ref="E79:N79" si="119">IFERROR(E77-E78, "nm")</f>
        <v>3.7260273972602731E-2</v>
      </c>
      <c r="F79" s="61">
        <f t="shared" si="119"/>
        <v>-3.0892448512585824E-2</v>
      </c>
      <c r="G79" s="61">
        <f t="shared" si="119"/>
        <v>-3.2482402627874232E-2</v>
      </c>
      <c r="H79" s="61">
        <f t="shared" si="119"/>
        <v>5.0129449838187706E-2</v>
      </c>
      <c r="I79" s="61">
        <f t="shared" si="119"/>
        <v>4.2240779401530974E-2</v>
      </c>
      <c r="J79" s="66"/>
      <c r="K79" s="66"/>
      <c r="L79" s="66"/>
      <c r="M79" s="66"/>
      <c r="N79" s="66"/>
    </row>
    <row r="80" spans="1:14" x14ac:dyDescent="0.25">
      <c r="A80" s="45" t="s">
        <v>115</v>
      </c>
      <c r="B80" s="1">
        <f>Historicals!B119</f>
        <v>925</v>
      </c>
      <c r="C80" s="1">
        <f>Historicals!C119</f>
        <v>1055</v>
      </c>
      <c r="D80" s="1">
        <f>Historicals!D119</f>
        <v>1188</v>
      </c>
      <c r="E80" s="1">
        <f>Historicals!E119</f>
        <v>1508</v>
      </c>
      <c r="F80" s="1">
        <f>Historicals!F119</f>
        <v>1808</v>
      </c>
      <c r="G80" s="1">
        <f>Historicals!G119</f>
        <v>1896</v>
      </c>
      <c r="H80" s="1">
        <f>Historicals!H119</f>
        <v>2347</v>
      </c>
      <c r="I80" s="1">
        <f>Historicals!I119</f>
        <v>1938</v>
      </c>
      <c r="J80" s="69"/>
      <c r="K80" s="69"/>
      <c r="L80" s="69"/>
      <c r="M80" s="69"/>
      <c r="N80" s="69"/>
    </row>
    <row r="81" spans="1:14" x14ac:dyDescent="0.25">
      <c r="A81" s="44" t="s">
        <v>130</v>
      </c>
      <c r="B81" s="62" t="str">
        <f>IFERROR((B80-A80)/A80,"nm")</f>
        <v>nm</v>
      </c>
      <c r="C81" s="62">
        <f t="shared" ref="C81" si="120">IFERROR((C80-B80)/B80,"nm")</f>
        <v>0.14054054054054055</v>
      </c>
      <c r="D81" s="62">
        <f t="shared" ref="D81" si="121">IFERROR((D80-C80)/C80,"nm")</f>
        <v>0.12606635071090047</v>
      </c>
      <c r="E81" s="62">
        <f t="shared" ref="E81" si="122">IFERROR((E80-D80)/D80,"nm")</f>
        <v>0.26936026936026936</v>
      </c>
      <c r="F81" s="62">
        <f t="shared" ref="F81" si="123">IFERROR((F80-E80)/E80,"nm")</f>
        <v>0.19893899204244031</v>
      </c>
      <c r="G81" s="62">
        <f t="shared" ref="G81" si="124">IFERROR((G80-F80)/F80,"nm")</f>
        <v>4.8672566371681415E-2</v>
      </c>
      <c r="H81" s="62">
        <f t="shared" ref="H81" si="125">IFERROR((H80-G80)/G80,"nm")</f>
        <v>0.2378691983122363</v>
      </c>
      <c r="I81" s="62">
        <f t="shared" ref="I81" si="126">IFERROR((I80-H80)/H80,"nm")</f>
        <v>-0.17426501917341286</v>
      </c>
      <c r="J81" s="67"/>
      <c r="K81" s="67"/>
      <c r="L81" s="67"/>
      <c r="M81" s="67"/>
      <c r="N81" s="67"/>
    </row>
    <row r="82" spans="1:14" x14ac:dyDescent="0.25">
      <c r="A82" s="44" t="s">
        <v>138</v>
      </c>
      <c r="B82" s="61">
        <f>Historicals!B191</f>
        <v>7.0000000000000007E-2</v>
      </c>
      <c r="C82" s="61">
        <f>Historicals!C191</f>
        <v>0.17</v>
      </c>
      <c r="D82" s="61">
        <f>Historicals!D191</f>
        <v>0.18</v>
      </c>
      <c r="E82" s="61">
        <f>Historicals!E191</f>
        <v>0.23</v>
      </c>
      <c r="F82" s="61">
        <f>Historicals!F191</f>
        <v>0.23</v>
      </c>
      <c r="G82" s="61">
        <f>Historicals!G191</f>
        <v>0.08</v>
      </c>
      <c r="H82" s="61">
        <f>Historicals!H191</f>
        <v>0.19</v>
      </c>
      <c r="I82" s="61">
        <f>Historicals!I191</f>
        <v>-0.21</v>
      </c>
      <c r="J82" s="70"/>
      <c r="K82" s="70"/>
      <c r="L82" s="70"/>
      <c r="M82" s="70"/>
      <c r="N82" s="70"/>
    </row>
    <row r="83" spans="1:14" x14ac:dyDescent="0.25">
      <c r="A83" s="44" t="s">
        <v>139</v>
      </c>
      <c r="B83" s="63" t="str">
        <f>IFERROR(B81-B82, "nm")</f>
        <v>nm</v>
      </c>
      <c r="C83" s="63">
        <f t="shared" ref="C83:I83" si="127">IFERROR(C81-C82, "nm")</f>
        <v>-2.9459459459459464E-2</v>
      </c>
      <c r="D83" s="63">
        <f t="shared" si="127"/>
        <v>-5.3933649289099522E-2</v>
      </c>
      <c r="E83" s="63">
        <f t="shared" si="127"/>
        <v>3.9360269360269345E-2</v>
      </c>
      <c r="F83" s="63">
        <f t="shared" si="127"/>
        <v>-3.10610079575597E-2</v>
      </c>
      <c r="G83" s="63">
        <f t="shared" si="127"/>
        <v>-3.1327433628318586E-2</v>
      </c>
      <c r="H83" s="63">
        <f t="shared" si="127"/>
        <v>4.7869198312236294E-2</v>
      </c>
      <c r="I83" s="63">
        <f t="shared" si="127"/>
        <v>3.5734980826587132E-2</v>
      </c>
      <c r="J83" s="72"/>
      <c r="K83" s="72"/>
      <c r="L83" s="72"/>
      <c r="M83" s="72"/>
      <c r="N83" s="72"/>
    </row>
    <row r="84" spans="1:14" x14ac:dyDescent="0.25">
      <c r="A84" s="45" t="s">
        <v>116</v>
      </c>
      <c r="B84" s="1">
        <f>Historicals!B120</f>
        <v>126</v>
      </c>
      <c r="C84" s="1">
        <f>Historicals!C120</f>
        <v>131</v>
      </c>
      <c r="D84" s="1">
        <f>Historicals!D120</f>
        <v>129</v>
      </c>
      <c r="E84" s="1">
        <f>Historicals!E120</f>
        <v>130</v>
      </c>
      <c r="F84" s="1">
        <f>Historicals!F120</f>
        <v>138</v>
      </c>
      <c r="G84" s="1">
        <f>Historicals!G120</f>
        <v>148</v>
      </c>
      <c r="H84" s="1">
        <f>Historicals!H120</f>
        <v>195</v>
      </c>
      <c r="I84" s="1">
        <f>Historicals!I120</f>
        <v>193</v>
      </c>
      <c r="J84" s="69"/>
      <c r="K84" s="69"/>
      <c r="L84" s="69"/>
      <c r="M84" s="69"/>
      <c r="N84" s="69"/>
    </row>
    <row r="85" spans="1:14" x14ac:dyDescent="0.25">
      <c r="A85" s="44" t="s">
        <v>130</v>
      </c>
      <c r="B85" s="62" t="str">
        <f>IFERROR((B84-A84)/A84,"nm")</f>
        <v>nm</v>
      </c>
      <c r="C85" s="62">
        <f t="shared" ref="C85" si="128">IFERROR((C84-B84)/B84,"nm")</f>
        <v>3.968253968253968E-2</v>
      </c>
      <c r="D85" s="62">
        <f t="shared" ref="D85" si="129">IFERROR((D84-C84)/C84,"nm")</f>
        <v>-1.5267175572519083E-2</v>
      </c>
      <c r="E85" s="62">
        <f t="shared" ref="E85" si="130">IFERROR((E84-D84)/D84,"nm")</f>
        <v>7.7519379844961239E-3</v>
      </c>
      <c r="F85" s="62">
        <f t="shared" ref="F85" si="131">IFERROR((F84-E84)/E84,"nm")</f>
        <v>6.1538461538461542E-2</v>
      </c>
      <c r="G85" s="62">
        <f t="shared" ref="G85" si="132">IFERROR((G84-F84)/F84,"nm")</f>
        <v>7.2463768115942032E-2</v>
      </c>
      <c r="H85" s="62">
        <f t="shared" ref="H85" si="133">IFERROR((H84-G84)/G84,"nm")</f>
        <v>0.31756756756756754</v>
      </c>
      <c r="I85" s="62">
        <f t="shared" ref="I85" si="134">IFERROR((I84-H84)/H84,"nm")</f>
        <v>-1.0256410256410256E-2</v>
      </c>
      <c r="J85" s="67"/>
      <c r="K85" s="67"/>
      <c r="L85" s="67"/>
      <c r="M85" s="67"/>
      <c r="N85" s="67"/>
    </row>
    <row r="86" spans="1:14" x14ac:dyDescent="0.25">
      <c r="A86" s="44" t="s">
        <v>138</v>
      </c>
      <c r="B86" s="61">
        <f>Historicals!B192</f>
        <v>0.01</v>
      </c>
      <c r="C86" s="61">
        <f>Historicals!C192</f>
        <v>7.0000000000000007E-2</v>
      </c>
      <c r="D86" s="61">
        <f>Historicals!D192</f>
        <v>0.03</v>
      </c>
      <c r="E86" s="61">
        <f>Historicals!E192</f>
        <v>-0.01</v>
      </c>
      <c r="F86" s="61">
        <f>Historicals!F192</f>
        <v>0.08</v>
      </c>
      <c r="G86" s="61">
        <f>Historicals!G192</f>
        <v>0.11</v>
      </c>
      <c r="H86" s="61">
        <f>Historicals!H192</f>
        <v>0.26</v>
      </c>
      <c r="I86" s="61">
        <f>Historicals!I192</f>
        <v>-0.06</v>
      </c>
      <c r="J86" s="70"/>
      <c r="K86" s="70"/>
      <c r="L86" s="70"/>
      <c r="M86" s="70"/>
      <c r="N86" s="70"/>
    </row>
    <row r="87" spans="1:14" x14ac:dyDescent="0.25">
      <c r="A87" s="44" t="s">
        <v>139</v>
      </c>
      <c r="B87" s="63" t="str">
        <f>IFERROR(B85-B86, "nm")</f>
        <v>nm</v>
      </c>
      <c r="C87" s="63">
        <f t="shared" ref="C87:I87" si="135">IFERROR(C85-C86, "nm")</f>
        <v>-3.0317460317460326E-2</v>
      </c>
      <c r="D87" s="63">
        <f t="shared" si="135"/>
        <v>-4.5267175572519081E-2</v>
      </c>
      <c r="E87" s="63">
        <f t="shared" si="135"/>
        <v>1.7751937984496126E-2</v>
      </c>
      <c r="F87" s="63">
        <f t="shared" si="135"/>
        <v>-1.846153846153846E-2</v>
      </c>
      <c r="G87" s="63">
        <f t="shared" si="135"/>
        <v>-3.7536231884057969E-2</v>
      </c>
      <c r="H87" s="63">
        <f t="shared" si="135"/>
        <v>5.7567567567567535E-2</v>
      </c>
      <c r="I87" s="63">
        <f t="shared" si="135"/>
        <v>4.9743589743589743E-2</v>
      </c>
      <c r="J87" s="72"/>
      <c r="K87" s="72"/>
      <c r="L87" s="72"/>
      <c r="M87" s="72"/>
      <c r="N87" s="72"/>
    </row>
    <row r="88" spans="1:14" x14ac:dyDescent="0.25">
      <c r="A88" s="9" t="s">
        <v>131</v>
      </c>
      <c r="B88" s="1">
        <f>Historicals!B138+Historicals!B171</f>
        <v>1039</v>
      </c>
      <c r="C88" s="1">
        <f>Historicals!C138+Historicals!C171</f>
        <v>1420</v>
      </c>
      <c r="D88" s="1">
        <f>Historicals!D138+Historicals!D171</f>
        <v>1561</v>
      </c>
      <c r="E88" s="1">
        <f>Historicals!E138+Historicals!E171</f>
        <v>1863</v>
      </c>
      <c r="F88" s="1">
        <f>Historicals!F138+Historicals!F171</f>
        <v>2426</v>
      </c>
      <c r="G88" s="1">
        <f>Historicals!G138+Historicals!G171</f>
        <v>2534</v>
      </c>
      <c r="H88" s="1">
        <f>Historicals!H138+Historicals!H171</f>
        <v>3289</v>
      </c>
      <c r="I88" s="1">
        <f>Historicals!I138+Historicals!I171</f>
        <v>2406</v>
      </c>
      <c r="J88" s="69"/>
      <c r="K88" s="69"/>
      <c r="L88" s="69"/>
      <c r="M88" s="69"/>
      <c r="N88" s="69"/>
    </row>
    <row r="89" spans="1:14" x14ac:dyDescent="0.25">
      <c r="A89" s="46" t="s">
        <v>130</v>
      </c>
      <c r="B89" s="62" t="str">
        <f>IFERROR((B88-A88)/A88,"nm")</f>
        <v>nm</v>
      </c>
      <c r="C89" s="62">
        <f t="shared" ref="C89" si="136">IFERROR((C88-B88)/B88,"nm")</f>
        <v>0.3666987487969201</v>
      </c>
      <c r="D89" s="62">
        <f t="shared" ref="D89" si="137">IFERROR((D88-C88)/C88,"nm")</f>
        <v>9.929577464788733E-2</v>
      </c>
      <c r="E89" s="62">
        <f t="shared" ref="E89" si="138">IFERROR((E88-D88)/D88,"nm")</f>
        <v>0.1934657270980141</v>
      </c>
      <c r="F89" s="62">
        <f t="shared" ref="F89" si="139">IFERROR((F88-E88)/E88,"nm")</f>
        <v>0.3022007514761138</v>
      </c>
      <c r="G89" s="62">
        <f t="shared" ref="G89" si="140">IFERROR((G88-F88)/F88,"nm")</f>
        <v>4.4517724649629019E-2</v>
      </c>
      <c r="H89" s="62">
        <f t="shared" ref="H89" si="141">IFERROR((H88-G88)/G88,"nm")</f>
        <v>0.29794790844514601</v>
      </c>
      <c r="I89" s="62">
        <f t="shared" ref="I89" si="142">IFERROR((I88-H88)/H88,"nm")</f>
        <v>-0.26847065977500761</v>
      </c>
      <c r="J89" s="67"/>
      <c r="K89" s="67"/>
      <c r="L89" s="67"/>
      <c r="M89" s="67"/>
      <c r="N89" s="67"/>
    </row>
    <row r="90" spans="1:14" x14ac:dyDescent="0.25">
      <c r="A90" s="46" t="s">
        <v>132</v>
      </c>
      <c r="B90" s="61">
        <f>B88/B74</f>
        <v>0.33876752526899251</v>
      </c>
      <c r="C90" s="61">
        <f t="shared" ref="C90:N90" si="143">C88/C74</f>
        <v>0.37516512549537651</v>
      </c>
      <c r="D90" s="61">
        <f t="shared" si="143"/>
        <v>0.36842105263157893</v>
      </c>
      <c r="E90" s="61">
        <f t="shared" si="143"/>
        <v>0.36287495130502534</v>
      </c>
      <c r="F90" s="61">
        <f t="shared" si="143"/>
        <v>0.3907860824742268</v>
      </c>
      <c r="G90" s="61">
        <f t="shared" si="143"/>
        <v>0.37939811349004343</v>
      </c>
      <c r="H90" s="61">
        <f t="shared" si="143"/>
        <v>0.39674306393244874</v>
      </c>
      <c r="I90" s="61">
        <f t="shared" si="143"/>
        <v>0.31880217304889358</v>
      </c>
      <c r="J90" s="66"/>
      <c r="K90" s="66"/>
      <c r="L90" s="66"/>
      <c r="M90" s="66"/>
      <c r="N90" s="66"/>
    </row>
    <row r="91" spans="1:14" x14ac:dyDescent="0.25">
      <c r="A91" s="9" t="s">
        <v>133</v>
      </c>
      <c r="B91" s="1">
        <f>Historicals!B171</f>
        <v>46</v>
      </c>
      <c r="C91" s="1">
        <f>Historicals!C171</f>
        <v>48</v>
      </c>
      <c r="D91" s="1">
        <f>Historicals!D171</f>
        <v>54</v>
      </c>
      <c r="E91" s="1">
        <f>Historicals!E171</f>
        <v>56</v>
      </c>
      <c r="F91" s="1">
        <f>Historicals!F171</f>
        <v>50</v>
      </c>
      <c r="G91" s="1">
        <f>Historicals!G171</f>
        <v>44</v>
      </c>
      <c r="H91" s="1">
        <f>Historicals!H171</f>
        <v>46</v>
      </c>
      <c r="I91" s="1">
        <f>Historicals!I171</f>
        <v>41</v>
      </c>
      <c r="J91" s="69"/>
      <c r="K91" s="69"/>
      <c r="L91" s="69"/>
      <c r="M91" s="69"/>
      <c r="N91" s="69"/>
    </row>
    <row r="92" spans="1:14" x14ac:dyDescent="0.25">
      <c r="A92" s="46" t="s">
        <v>130</v>
      </c>
      <c r="B92" s="62" t="str">
        <f>IFERROR((B91-A91)/A91,"nm")</f>
        <v>nm</v>
      </c>
      <c r="C92" s="62">
        <f t="shared" ref="C92" si="144">IFERROR((C91-B91)/B91,"nm")</f>
        <v>4.3478260869565216E-2</v>
      </c>
      <c r="D92" s="62">
        <f t="shared" ref="D92" si="145">IFERROR((D91-C91)/C91,"nm")</f>
        <v>0.125</v>
      </c>
      <c r="E92" s="62">
        <f t="shared" ref="E92" si="146">IFERROR((E91-D91)/D91,"nm")</f>
        <v>3.7037037037037035E-2</v>
      </c>
      <c r="F92" s="62">
        <f t="shared" ref="F92" si="147">IFERROR((F91-E91)/E91,"nm")</f>
        <v>-0.10714285714285714</v>
      </c>
      <c r="G92" s="62">
        <f t="shared" ref="G92" si="148">IFERROR((G91-F91)/F91,"nm")</f>
        <v>-0.12</v>
      </c>
      <c r="H92" s="62">
        <f t="shared" ref="H92" si="149">IFERROR((H91-G91)/G91,"nm")</f>
        <v>4.5454545454545456E-2</v>
      </c>
      <c r="I92" s="62">
        <f t="shared" ref="I92" si="150">IFERROR((I91-H91)/H91,"nm")</f>
        <v>-0.10869565217391304</v>
      </c>
      <c r="J92" s="67"/>
      <c r="K92" s="67"/>
      <c r="L92" s="67"/>
      <c r="M92" s="67"/>
      <c r="N92" s="67"/>
    </row>
    <row r="93" spans="1:14" x14ac:dyDescent="0.25">
      <c r="A93" s="46" t="s">
        <v>134</v>
      </c>
      <c r="B93" s="61">
        <f>B91/B74</f>
        <v>1.4998369742419302E-2</v>
      </c>
      <c r="C93" s="61">
        <f t="shared" ref="C93:N93" si="151">C91/C74</f>
        <v>1.2681638044914135E-2</v>
      </c>
      <c r="D93" s="61">
        <f t="shared" si="151"/>
        <v>1.2744866650932263E-2</v>
      </c>
      <c r="E93" s="61">
        <f t="shared" si="151"/>
        <v>1.090767432800935E-2</v>
      </c>
      <c r="F93" s="61">
        <f t="shared" si="151"/>
        <v>8.0541237113402053E-3</v>
      </c>
      <c r="G93" s="61">
        <f t="shared" si="151"/>
        <v>6.5878125467884411E-3</v>
      </c>
      <c r="H93" s="61">
        <f t="shared" si="151"/>
        <v>5.5488540410132689E-3</v>
      </c>
      <c r="I93" s="61">
        <f t="shared" si="151"/>
        <v>5.4326222340002651E-3</v>
      </c>
      <c r="J93" s="66"/>
      <c r="K93" s="66"/>
      <c r="L93" s="66"/>
      <c r="M93" s="66"/>
      <c r="N93" s="66"/>
    </row>
    <row r="94" spans="1:14" x14ac:dyDescent="0.25">
      <c r="A94" s="9" t="s">
        <v>135</v>
      </c>
      <c r="B94" s="1">
        <f>B88-B91</f>
        <v>993</v>
      </c>
      <c r="C94" s="1">
        <f t="shared" ref="C94:I94" si="152">C88-C91</f>
        <v>1372</v>
      </c>
      <c r="D94" s="1">
        <f t="shared" si="152"/>
        <v>1507</v>
      </c>
      <c r="E94" s="1">
        <f t="shared" si="152"/>
        <v>1807</v>
      </c>
      <c r="F94" s="1">
        <f t="shared" si="152"/>
        <v>2376</v>
      </c>
      <c r="G94" s="1">
        <f t="shared" si="152"/>
        <v>2490</v>
      </c>
      <c r="H94" s="1">
        <f t="shared" si="152"/>
        <v>3243</v>
      </c>
      <c r="I94" s="1">
        <f t="shared" si="152"/>
        <v>2365</v>
      </c>
      <c r="J94" s="69"/>
      <c r="K94" s="69"/>
      <c r="L94" s="69"/>
      <c r="M94" s="69"/>
      <c r="N94" s="69"/>
    </row>
    <row r="95" spans="1:14" x14ac:dyDescent="0.25">
      <c r="A95" s="46" t="s">
        <v>130</v>
      </c>
      <c r="B95" s="62" t="str">
        <f>IFERROR((B94-A94)/A94,"nm")</f>
        <v>nm</v>
      </c>
      <c r="C95" s="62">
        <f t="shared" ref="C95" si="153">IFERROR((C94-B94)/B94,"nm")</f>
        <v>0.38167170191339378</v>
      </c>
      <c r="D95" s="62">
        <f t="shared" ref="D95" si="154">IFERROR((D94-C94)/C94,"nm")</f>
        <v>9.8396501457725952E-2</v>
      </c>
      <c r="E95" s="62">
        <f t="shared" ref="E95" si="155">IFERROR((E94-D94)/D94,"nm")</f>
        <v>0.19907100199071001</v>
      </c>
      <c r="F95" s="62">
        <f t="shared" ref="F95" si="156">IFERROR((F94-E94)/E94,"nm")</f>
        <v>0.31488655229662421</v>
      </c>
      <c r="G95" s="62">
        <f t="shared" ref="G95" si="157">IFERROR((G94-F94)/F94,"nm")</f>
        <v>4.7979797979797977E-2</v>
      </c>
      <c r="H95" s="62">
        <f t="shared" ref="H95" si="158">IFERROR((H94-G94)/G94,"nm")</f>
        <v>0.30240963855421688</v>
      </c>
      <c r="I95" s="62">
        <f t="shared" ref="I95" si="159">IFERROR((I94-H94)/H94,"nm")</f>
        <v>-0.27073697193956214</v>
      </c>
      <c r="J95" s="67"/>
      <c r="K95" s="67"/>
      <c r="L95" s="67"/>
      <c r="M95" s="67"/>
      <c r="N95" s="67"/>
    </row>
    <row r="96" spans="1:14" x14ac:dyDescent="0.25">
      <c r="A96" s="46" t="s">
        <v>132</v>
      </c>
      <c r="B96" s="61">
        <f>B94/B74</f>
        <v>0.3237691555265732</v>
      </c>
      <c r="C96" s="61">
        <f t="shared" ref="C96:N96" si="160">C94/C74</f>
        <v>0.36248348745046233</v>
      </c>
      <c r="D96" s="61">
        <f t="shared" si="160"/>
        <v>0.35567618598064671</v>
      </c>
      <c r="E96" s="61">
        <f t="shared" si="160"/>
        <v>0.35196727697701596</v>
      </c>
      <c r="F96" s="61">
        <f t="shared" si="160"/>
        <v>0.38273195876288657</v>
      </c>
      <c r="G96" s="61">
        <f t="shared" si="160"/>
        <v>0.37281030094325496</v>
      </c>
      <c r="H96" s="61">
        <f t="shared" si="160"/>
        <v>0.39119420989143544</v>
      </c>
      <c r="I96" s="61">
        <f t="shared" si="160"/>
        <v>0.31336955081489332</v>
      </c>
      <c r="J96" s="66"/>
      <c r="K96" s="66"/>
      <c r="L96" s="66"/>
      <c r="M96" s="66"/>
      <c r="N96" s="66"/>
    </row>
    <row r="97" spans="1:14" x14ac:dyDescent="0.25">
      <c r="A97" s="9" t="s">
        <v>136</v>
      </c>
      <c r="B97" s="1">
        <f>Historicals!B160</f>
        <v>69</v>
      </c>
      <c r="C97" s="1">
        <f>Historicals!C160</f>
        <v>44</v>
      </c>
      <c r="D97" s="1">
        <f>Historicals!D160</f>
        <v>51</v>
      </c>
      <c r="E97" s="1">
        <f>Historicals!E160</f>
        <v>76</v>
      </c>
      <c r="F97" s="1">
        <f>Historicals!F160</f>
        <v>49</v>
      </c>
      <c r="G97" s="1">
        <f>Historicals!G160</f>
        <v>28</v>
      </c>
      <c r="H97" s="1">
        <f>Historicals!H160</f>
        <v>94</v>
      </c>
      <c r="I97" s="1">
        <f>Historicals!I160</f>
        <v>78</v>
      </c>
      <c r="J97" s="69"/>
      <c r="K97" s="69"/>
      <c r="L97" s="69"/>
      <c r="M97" s="69"/>
      <c r="N97" s="69"/>
    </row>
    <row r="98" spans="1:14" x14ac:dyDescent="0.25">
      <c r="A98" s="46" t="s">
        <v>130</v>
      </c>
      <c r="B98" s="62" t="str">
        <f>IFERROR((B97-A97)/A97,"nm")</f>
        <v>nm</v>
      </c>
      <c r="C98" s="62">
        <f t="shared" ref="C98" si="161">IFERROR((C97-B97)/B97,"nm")</f>
        <v>-0.36231884057971014</v>
      </c>
      <c r="D98" s="62">
        <f t="shared" ref="D98" si="162">IFERROR((D97-C97)/C97,"nm")</f>
        <v>0.15909090909090909</v>
      </c>
      <c r="E98" s="62">
        <f t="shared" ref="E98" si="163">IFERROR((E97-D97)/D97,"nm")</f>
        <v>0.49019607843137253</v>
      </c>
      <c r="F98" s="62">
        <f t="shared" ref="F98" si="164">IFERROR((F97-E97)/E97,"nm")</f>
        <v>-0.35526315789473684</v>
      </c>
      <c r="G98" s="62">
        <f t="shared" ref="G98" si="165">IFERROR((G97-F97)/F97,"nm")</f>
        <v>-0.42857142857142855</v>
      </c>
      <c r="H98" s="62">
        <f t="shared" ref="H98" si="166">IFERROR((H97-G97)/G97,"nm")</f>
        <v>2.3571428571428572</v>
      </c>
      <c r="I98" s="62">
        <f t="shared" ref="I98" si="167">IFERROR((I97-H97)/H97,"nm")</f>
        <v>-0.1702127659574468</v>
      </c>
      <c r="J98" s="67"/>
      <c r="K98" s="67"/>
      <c r="L98" s="67"/>
      <c r="M98" s="67"/>
      <c r="N98" s="67"/>
    </row>
    <row r="99" spans="1:14" x14ac:dyDescent="0.25">
      <c r="A99" s="46" t="s">
        <v>134</v>
      </c>
      <c r="B99" s="61">
        <f>B97/B74</f>
        <v>2.2497554613628953E-2</v>
      </c>
      <c r="C99" s="61">
        <f t="shared" ref="C99:N99" si="168">C97/C74</f>
        <v>1.1624834874504624E-2</v>
      </c>
      <c r="D99" s="61">
        <f t="shared" si="168"/>
        <v>1.2036818503658248E-2</v>
      </c>
      <c r="E99" s="61">
        <f t="shared" si="168"/>
        <v>1.4803272302298403E-2</v>
      </c>
      <c r="F99" s="61">
        <f t="shared" si="168"/>
        <v>7.8930412371134018E-3</v>
      </c>
      <c r="G99" s="61">
        <f t="shared" si="168"/>
        <v>4.1922443479562805E-3</v>
      </c>
      <c r="H99" s="61">
        <f t="shared" si="168"/>
        <v>1.1338962605548853E-2</v>
      </c>
      <c r="I99" s="61">
        <f t="shared" si="168"/>
        <v>1.0335232542732211E-2</v>
      </c>
      <c r="J99" s="66"/>
      <c r="K99" s="66"/>
      <c r="L99" s="66"/>
      <c r="M99" s="66"/>
      <c r="N99" s="66"/>
    </row>
    <row r="100" spans="1:14" x14ac:dyDescent="0.25">
      <c r="J100" s="71"/>
      <c r="K100" s="71"/>
      <c r="L100" s="71"/>
      <c r="M100" s="71"/>
      <c r="N100" s="71"/>
    </row>
    <row r="101" spans="1:14" x14ac:dyDescent="0.25">
      <c r="J101" s="71"/>
      <c r="K101" s="71"/>
      <c r="L101" s="71"/>
      <c r="M101" s="71"/>
      <c r="N101" s="71"/>
    </row>
    <row r="102" spans="1:14" x14ac:dyDescent="0.25">
      <c r="A102" s="43" t="str">
        <f>Historicals!A121</f>
        <v>Asia Pacific &amp; Latin America</v>
      </c>
      <c r="B102" s="43"/>
      <c r="C102" s="43"/>
      <c r="D102" s="43"/>
      <c r="E102" s="43"/>
      <c r="F102" s="43"/>
      <c r="G102" s="43"/>
      <c r="H102" s="43"/>
      <c r="I102" s="43"/>
      <c r="J102" s="68"/>
      <c r="K102" s="68"/>
      <c r="L102" s="68"/>
      <c r="M102" s="68"/>
      <c r="N102" s="68"/>
    </row>
    <row r="103" spans="1:14" x14ac:dyDescent="0.25">
      <c r="A103" s="9" t="s">
        <v>137</v>
      </c>
      <c r="B103" s="60">
        <f>+B105+B109+B113</f>
        <v>755</v>
      </c>
      <c r="C103" s="60">
        <f t="shared" ref="C103:I103" si="169">+C105+C109+C113</f>
        <v>869</v>
      </c>
      <c r="D103" s="60">
        <f t="shared" si="169"/>
        <v>4737</v>
      </c>
      <c r="E103" s="60">
        <f t="shared" si="169"/>
        <v>5166</v>
      </c>
      <c r="F103" s="60">
        <f t="shared" si="169"/>
        <v>5254</v>
      </c>
      <c r="G103" s="60">
        <f t="shared" si="169"/>
        <v>5028</v>
      </c>
      <c r="H103" s="60">
        <f t="shared" si="169"/>
        <v>5343</v>
      </c>
      <c r="I103" s="60">
        <f t="shared" si="169"/>
        <v>5955</v>
      </c>
      <c r="J103" s="69"/>
      <c r="K103" s="69"/>
      <c r="L103" s="69"/>
      <c r="M103" s="69"/>
      <c r="N103" s="69"/>
    </row>
    <row r="104" spans="1:14" x14ac:dyDescent="0.25">
      <c r="A104" s="44" t="s">
        <v>130</v>
      </c>
      <c r="B104" s="62" t="str">
        <f>IFERROR((B103-A103)/A103,"nm")</f>
        <v>nm</v>
      </c>
      <c r="C104" s="62">
        <f>IFERROR((C103-B103)/B103,"nm")</f>
        <v>0.15099337748344371</v>
      </c>
      <c r="D104" s="62">
        <f t="shared" ref="D104" si="170">IFERROR((D103-C103)/C103,"nm")</f>
        <v>4.4510932105868815</v>
      </c>
      <c r="E104" s="62">
        <f t="shared" ref="E104" si="171">IFERROR((E103-D103)/D103,"nm")</f>
        <v>9.0563647878404055E-2</v>
      </c>
      <c r="F104" s="62">
        <f t="shared" ref="F104" si="172">IFERROR((F103-E103)/E103,"nm")</f>
        <v>1.7034456058846303E-2</v>
      </c>
      <c r="G104" s="62">
        <f t="shared" ref="G104" si="173">IFERROR((G103-F103)/F103,"nm")</f>
        <v>-4.3014845831747243E-2</v>
      </c>
      <c r="H104" s="62">
        <f t="shared" ref="H104" si="174">IFERROR((H103-G103)/G103,"nm")</f>
        <v>6.2649164677804292E-2</v>
      </c>
      <c r="I104" s="62">
        <f t="shared" ref="I104" si="175">IFERROR((I103-H103)/H103,"nm")</f>
        <v>0.11454239191465469</v>
      </c>
      <c r="J104" s="67"/>
      <c r="K104" s="67"/>
      <c r="L104" s="67"/>
      <c r="M104" s="67"/>
      <c r="N104" s="67"/>
    </row>
    <row r="105" spans="1:14" x14ac:dyDescent="0.25">
      <c r="A105" s="45" t="s">
        <v>114</v>
      </c>
      <c r="B105" s="60">
        <f>Historicals!B122</f>
        <v>452</v>
      </c>
      <c r="C105" s="60">
        <f>Historicals!C122</f>
        <v>570</v>
      </c>
      <c r="D105" s="60">
        <f>Historicals!D122</f>
        <v>3285</v>
      </c>
      <c r="E105" s="60">
        <f>Historicals!E122</f>
        <v>3575</v>
      </c>
      <c r="F105" s="60">
        <f>Historicals!F122</f>
        <v>3622</v>
      </c>
      <c r="G105" s="60">
        <f>Historicals!G122</f>
        <v>3449</v>
      </c>
      <c r="H105" s="60">
        <f>Historicals!H122</f>
        <v>3659</v>
      </c>
      <c r="I105" s="60">
        <f>Historicals!I122</f>
        <v>4111</v>
      </c>
      <c r="J105" s="69"/>
      <c r="K105" s="69"/>
      <c r="L105" s="69"/>
      <c r="M105" s="69"/>
      <c r="N105" s="69"/>
    </row>
    <row r="106" spans="1:14" x14ac:dyDescent="0.25">
      <c r="A106" s="44" t="s">
        <v>130</v>
      </c>
      <c r="B106" s="62" t="str">
        <f>IFERROR((B105-A105)/A105,"nm")</f>
        <v>nm</v>
      </c>
      <c r="C106" s="62">
        <f t="shared" ref="C106" si="176">IFERROR((C105-B105)/B105,"nm")</f>
        <v>0.26106194690265488</v>
      </c>
      <c r="D106" s="62">
        <f t="shared" ref="D106" si="177">IFERROR((D105-C105)/C105,"nm")</f>
        <v>4.7631578947368425</v>
      </c>
      <c r="E106" s="62">
        <f t="shared" ref="E106" si="178">IFERROR((E105-D105)/D105,"nm")</f>
        <v>8.8280060882800604E-2</v>
      </c>
      <c r="F106" s="62">
        <f t="shared" ref="F106" si="179">IFERROR((F105-E105)/E105,"nm")</f>
        <v>1.3146853146853148E-2</v>
      </c>
      <c r="G106" s="62">
        <f t="shared" ref="G106" si="180">IFERROR((G105-F105)/F105,"nm")</f>
        <v>-4.7763666482606291E-2</v>
      </c>
      <c r="H106" s="62">
        <f t="shared" ref="H106" si="181">IFERROR((H105-G105)/G105,"nm")</f>
        <v>6.0887213685126125E-2</v>
      </c>
      <c r="I106" s="62">
        <f t="shared" ref="I106" si="182">IFERROR((I105-H105)/H105,"nm")</f>
        <v>0.1235310194042088</v>
      </c>
      <c r="J106" s="67"/>
      <c r="K106" s="67"/>
      <c r="L106" s="67"/>
      <c r="M106" s="67"/>
      <c r="N106" s="67"/>
    </row>
    <row r="107" spans="1:14" x14ac:dyDescent="0.25">
      <c r="A107" s="44" t="s">
        <v>138</v>
      </c>
      <c r="B107" s="61">
        <f>Historicals!B206</f>
        <v>0.23</v>
      </c>
      <c r="C107" s="61">
        <f>Historicals!C206</f>
        <v>0.34</v>
      </c>
      <c r="D107" s="61">
        <f>Historicals!D206</f>
        <v>7.0000000000000007E-2</v>
      </c>
      <c r="E107" s="61">
        <f>Historicals!E206</f>
        <v>0.09</v>
      </c>
      <c r="F107" s="61">
        <f>Historicals!F206</f>
        <v>0.12</v>
      </c>
      <c r="G107" s="61">
        <f>Historicals!G206</f>
        <v>0</v>
      </c>
      <c r="H107" s="61">
        <f>Historicals!H206</f>
        <v>0.08</v>
      </c>
      <c r="I107" s="61">
        <f>Historicals!I206</f>
        <v>0.17</v>
      </c>
      <c r="J107" s="70"/>
      <c r="K107" s="70"/>
      <c r="L107" s="70"/>
      <c r="M107" s="70"/>
      <c r="N107" s="70"/>
    </row>
    <row r="108" spans="1:14" x14ac:dyDescent="0.25">
      <c r="A108" s="44" t="s">
        <v>139</v>
      </c>
      <c r="B108" s="63" t="str">
        <f>IFERROR(B106-B107, "nm")</f>
        <v>nm</v>
      </c>
      <c r="C108" s="61">
        <f t="shared" ref="C108" si="183">IFERROR(C106-C107, "nm")</f>
        <v>-7.893805309734514E-2</v>
      </c>
      <c r="D108" s="61">
        <f t="shared" ref="D108:I108" si="184">IFERROR(D106-D107, "nm")</f>
        <v>4.6931578947368422</v>
      </c>
      <c r="E108" s="61">
        <f t="shared" si="184"/>
        <v>-1.7199391171993927E-3</v>
      </c>
      <c r="F108" s="61">
        <f t="shared" si="184"/>
        <v>-0.10685314685314684</v>
      </c>
      <c r="G108" s="61">
        <f t="shared" si="184"/>
        <v>-4.7763666482606291E-2</v>
      </c>
      <c r="H108" s="61">
        <f t="shared" si="184"/>
        <v>-1.9112786314873877E-2</v>
      </c>
      <c r="I108" s="61">
        <f t="shared" si="184"/>
        <v>-4.6468980595791215E-2</v>
      </c>
      <c r="J108" s="66"/>
      <c r="K108" s="66"/>
      <c r="L108" s="66"/>
      <c r="M108" s="66"/>
      <c r="N108" s="66"/>
    </row>
    <row r="109" spans="1:14" x14ac:dyDescent="0.25">
      <c r="A109" s="45" t="s">
        <v>115</v>
      </c>
      <c r="B109" s="1">
        <f>Historicals!B123</f>
        <v>230</v>
      </c>
      <c r="C109" s="1">
        <f>Historicals!C123</f>
        <v>228</v>
      </c>
      <c r="D109" s="1">
        <f>Historicals!D123</f>
        <v>1185</v>
      </c>
      <c r="E109" s="1">
        <f>Historicals!E123</f>
        <v>1347</v>
      </c>
      <c r="F109" s="1">
        <f>Historicals!F123</f>
        <v>1395</v>
      </c>
      <c r="G109" s="1">
        <f>Historicals!G123</f>
        <v>1365</v>
      </c>
      <c r="H109" s="1">
        <f>Historicals!H123</f>
        <v>1494</v>
      </c>
      <c r="I109" s="1">
        <f>Historicals!I123</f>
        <v>1610</v>
      </c>
      <c r="J109" s="69"/>
      <c r="K109" s="69"/>
      <c r="L109" s="69"/>
      <c r="M109" s="69"/>
      <c r="N109" s="69"/>
    </row>
    <row r="110" spans="1:14" x14ac:dyDescent="0.25">
      <c r="A110" s="44" t="s">
        <v>130</v>
      </c>
      <c r="B110" s="62" t="str">
        <f>IFERROR((B109-A109)/A109,"nm")</f>
        <v>nm</v>
      </c>
      <c r="C110" s="62">
        <f t="shared" ref="C110" si="185">IFERROR((C109-B109)/B109,"nm")</f>
        <v>-8.6956521739130436E-3</v>
      </c>
      <c r="D110" s="62">
        <f t="shared" ref="D110" si="186">IFERROR((D109-C109)/C109,"nm")</f>
        <v>4.1973684210526319</v>
      </c>
      <c r="E110" s="62">
        <f t="shared" ref="E110" si="187">IFERROR((E109-D109)/D109,"nm")</f>
        <v>0.13670886075949368</v>
      </c>
      <c r="F110" s="62">
        <f t="shared" ref="F110" si="188">IFERROR((F109-E109)/E109,"nm")</f>
        <v>3.5634743875278395E-2</v>
      </c>
      <c r="G110" s="62">
        <f t="shared" ref="G110" si="189">IFERROR((G109-F109)/F109,"nm")</f>
        <v>-2.1505376344086023E-2</v>
      </c>
      <c r="H110" s="62">
        <f t="shared" ref="H110" si="190">IFERROR((H109-G109)/G109,"nm")</f>
        <v>9.4505494505494503E-2</v>
      </c>
      <c r="I110" s="62">
        <f t="shared" ref="I110" si="191">IFERROR((I109-H109)/H109,"nm")</f>
        <v>7.7643908969210168E-2</v>
      </c>
      <c r="J110" s="67"/>
      <c r="K110" s="67"/>
      <c r="L110" s="67"/>
      <c r="M110" s="67"/>
      <c r="N110" s="67"/>
    </row>
    <row r="111" spans="1:14" x14ac:dyDescent="0.25">
      <c r="A111" s="44" t="s">
        <v>138</v>
      </c>
      <c r="B111" s="61">
        <f>Historicals!B207</f>
        <v>-0.08</v>
      </c>
      <c r="C111" s="61">
        <f>Historicals!C207</f>
        <v>0.05</v>
      </c>
      <c r="D111" s="61">
        <f>Historicals!D207</f>
        <v>0.1</v>
      </c>
      <c r="E111" s="61">
        <f>Historicals!E207</f>
        <v>0.15</v>
      </c>
      <c r="F111" s="61">
        <f>Historicals!F207</f>
        <v>0.15</v>
      </c>
      <c r="G111" s="61">
        <f>Historicals!G207</f>
        <v>0.03</v>
      </c>
      <c r="H111" s="61">
        <f>Historicals!H207</f>
        <v>0.1</v>
      </c>
      <c r="I111" s="61">
        <f>Historicals!I207</f>
        <v>0.12</v>
      </c>
      <c r="J111" s="70"/>
      <c r="K111" s="70"/>
      <c r="L111" s="70"/>
      <c r="M111" s="70"/>
      <c r="N111" s="70"/>
    </row>
    <row r="112" spans="1:14" x14ac:dyDescent="0.25">
      <c r="A112" s="44" t="s">
        <v>139</v>
      </c>
      <c r="B112" s="63" t="str">
        <f>IFERROR(B110-B111, "nm")</f>
        <v>nm</v>
      </c>
      <c r="C112" s="63">
        <f t="shared" ref="C112" si="192">IFERROR(C110-C111, "nm")</f>
        <v>-5.8695652173913045E-2</v>
      </c>
      <c r="D112" s="63">
        <f t="shared" ref="D112" si="193">IFERROR(D110-D111, "nm")</f>
        <v>4.0973684210526322</v>
      </c>
      <c r="E112" s="63">
        <f t="shared" ref="E112" si="194">IFERROR(E110-E111, "nm")</f>
        <v>-1.3291139240506317E-2</v>
      </c>
      <c r="F112" s="63">
        <f t="shared" ref="F112" si="195">IFERROR(F110-F111, "nm")</f>
        <v>-0.11436525612472159</v>
      </c>
      <c r="G112" s="63">
        <f t="shared" ref="G112" si="196">IFERROR(G110-G111, "nm")</f>
        <v>-5.1505376344086022E-2</v>
      </c>
      <c r="H112" s="63">
        <f t="shared" ref="H112" si="197">IFERROR(H110-H111, "nm")</f>
        <v>-5.4945054945055027E-3</v>
      </c>
      <c r="I112" s="63">
        <f t="shared" ref="I112" si="198">IFERROR(I110-I111, "nm")</f>
        <v>-4.2356091030789828E-2</v>
      </c>
      <c r="J112" s="72"/>
      <c r="K112" s="72"/>
      <c r="L112" s="72"/>
      <c r="M112" s="72"/>
      <c r="N112" s="72"/>
    </row>
    <row r="113" spans="1:14" x14ac:dyDescent="0.25">
      <c r="A113" s="45" t="s">
        <v>116</v>
      </c>
      <c r="B113" s="1">
        <f>Historicals!B124</f>
        <v>73</v>
      </c>
      <c r="C113" s="1">
        <f>Historicals!C124</f>
        <v>71</v>
      </c>
      <c r="D113" s="1">
        <f>Historicals!D124</f>
        <v>267</v>
      </c>
      <c r="E113" s="1">
        <f>Historicals!E124</f>
        <v>244</v>
      </c>
      <c r="F113" s="1">
        <f>Historicals!F124</f>
        <v>237</v>
      </c>
      <c r="G113" s="1">
        <f>Historicals!G124</f>
        <v>214</v>
      </c>
      <c r="H113" s="1">
        <f>Historicals!H124</f>
        <v>190</v>
      </c>
      <c r="I113" s="1">
        <f>Historicals!I124</f>
        <v>234</v>
      </c>
      <c r="J113" s="69"/>
      <c r="K113" s="69"/>
      <c r="L113" s="69"/>
      <c r="M113" s="69"/>
      <c r="N113" s="69"/>
    </row>
    <row r="114" spans="1:14" x14ac:dyDescent="0.25">
      <c r="A114" s="44" t="s">
        <v>130</v>
      </c>
      <c r="B114" s="62" t="str">
        <f>IFERROR((B113-A113)/A113,"nm")</f>
        <v>nm</v>
      </c>
      <c r="C114" s="62">
        <f t="shared" ref="C114" si="199">IFERROR((C113-B113)/B113,"nm")</f>
        <v>-2.7397260273972601E-2</v>
      </c>
      <c r="D114" s="62">
        <f t="shared" ref="D114" si="200">IFERROR((D113-C113)/C113,"nm")</f>
        <v>2.76056338028169</v>
      </c>
      <c r="E114" s="62">
        <f t="shared" ref="E114" si="201">IFERROR((E113-D113)/D113,"nm")</f>
        <v>-8.6142322097378279E-2</v>
      </c>
      <c r="F114" s="62">
        <f t="shared" ref="F114" si="202">IFERROR((F113-E113)/E113,"nm")</f>
        <v>-2.8688524590163935E-2</v>
      </c>
      <c r="G114" s="62">
        <f t="shared" ref="G114" si="203">IFERROR((G113-F113)/F113,"nm")</f>
        <v>-9.7046413502109699E-2</v>
      </c>
      <c r="H114" s="62">
        <f t="shared" ref="H114" si="204">IFERROR((H113-G113)/G113,"nm")</f>
        <v>-0.11214953271028037</v>
      </c>
      <c r="I114" s="62">
        <f t="shared" ref="I114" si="205">IFERROR((I113-H113)/H113,"nm")</f>
        <v>0.23157894736842105</v>
      </c>
      <c r="J114" s="67"/>
      <c r="K114" s="67"/>
      <c r="L114" s="67"/>
      <c r="M114" s="67"/>
      <c r="N114" s="67"/>
    </row>
    <row r="115" spans="1:14" x14ac:dyDescent="0.25">
      <c r="A115" s="44" t="s">
        <v>138</v>
      </c>
      <c r="B115" s="61">
        <f>Historicals!B208</f>
        <v>-0.06</v>
      </c>
      <c r="C115" s="61">
        <f>Historicals!C208</f>
        <v>0.03</v>
      </c>
      <c r="D115" s="61">
        <f>Historicals!D208</f>
        <v>-0.06</v>
      </c>
      <c r="E115" s="61">
        <f>Historicals!E208</f>
        <v>-0.08</v>
      </c>
      <c r="F115" s="61">
        <f>Historicals!F208</f>
        <v>0.08</v>
      </c>
      <c r="G115" s="61">
        <f>Historicals!G208</f>
        <v>-0.04</v>
      </c>
      <c r="H115" s="61">
        <f>Historicals!H208</f>
        <v>-0.09</v>
      </c>
      <c r="I115" s="61">
        <f>Historicals!I208</f>
        <v>0.28000000000000003</v>
      </c>
      <c r="J115" s="70"/>
      <c r="K115" s="70"/>
      <c r="L115" s="70"/>
      <c r="M115" s="70"/>
      <c r="N115" s="70"/>
    </row>
    <row r="116" spans="1:14" x14ac:dyDescent="0.25">
      <c r="A116" s="44" t="s">
        <v>139</v>
      </c>
      <c r="B116" s="63" t="str">
        <f>IFERROR(B114-B115, "nm")</f>
        <v>nm</v>
      </c>
      <c r="C116" s="63">
        <f t="shared" ref="C116" si="206">IFERROR(C114-C115, "nm")</f>
        <v>-5.73972602739726E-2</v>
      </c>
      <c r="D116" s="63">
        <f t="shared" ref="D116" si="207">IFERROR(D114-D115, "nm")</f>
        <v>2.8205633802816901</v>
      </c>
      <c r="E116" s="63">
        <f t="shared" ref="E116" si="208">IFERROR(E114-E115, "nm")</f>
        <v>-6.1423220973782777E-3</v>
      </c>
      <c r="F116" s="63">
        <f t="shared" ref="F116" si="209">IFERROR(F114-F115, "nm")</f>
        <v>-0.10868852459016394</v>
      </c>
      <c r="G116" s="63">
        <f t="shared" ref="G116" si="210">IFERROR(G114-G115, "nm")</f>
        <v>-5.7046413502109698E-2</v>
      </c>
      <c r="H116" s="63">
        <f t="shared" ref="H116" si="211">IFERROR(H114-H115, "nm")</f>
        <v>-2.2149532710280376E-2</v>
      </c>
      <c r="I116" s="63">
        <f t="shared" ref="I116" si="212">IFERROR(I114-I115, "nm")</f>
        <v>-4.8421052631578976E-2</v>
      </c>
      <c r="J116" s="72"/>
      <c r="K116" s="72"/>
      <c r="L116" s="72"/>
      <c r="M116" s="72"/>
      <c r="N116" s="72"/>
    </row>
    <row r="117" spans="1:14" x14ac:dyDescent="0.25">
      <c r="A117" s="9" t="s">
        <v>131</v>
      </c>
      <c r="B117" s="1">
        <f>Historicals!B139+Historicals!B172</f>
        <v>122</v>
      </c>
      <c r="C117" s="1">
        <f>Historicals!C139+Historicals!C172</f>
        <v>192</v>
      </c>
      <c r="D117" s="1">
        <f>Historicals!D139+Historicals!D172</f>
        <v>1034</v>
      </c>
      <c r="E117" s="1">
        <f>Historicals!E139+Historicals!E172</f>
        <v>1244</v>
      </c>
      <c r="F117" s="1">
        <f>Historicals!F139+Historicals!F172</f>
        <v>1376</v>
      </c>
      <c r="G117" s="1">
        <f>Historicals!G139+Historicals!G172</f>
        <v>1230</v>
      </c>
      <c r="H117" s="1">
        <f>Historicals!H139+Historicals!H172</f>
        <v>1573</v>
      </c>
      <c r="I117" s="1">
        <f>Historicals!I139+Historicals!I172</f>
        <v>1938</v>
      </c>
      <c r="J117" s="69"/>
      <c r="K117" s="69"/>
      <c r="L117" s="69"/>
      <c r="M117" s="69"/>
      <c r="N117" s="69"/>
    </row>
    <row r="118" spans="1:14" x14ac:dyDescent="0.25">
      <c r="A118" s="46" t="s">
        <v>130</v>
      </c>
      <c r="B118" s="62" t="str">
        <f>IFERROR((B117-A117)/A117,"nm")</f>
        <v>nm</v>
      </c>
      <c r="C118" s="62">
        <f t="shared" ref="C118" si="213">IFERROR((C117-B117)/B117,"nm")</f>
        <v>0.57377049180327866</v>
      </c>
      <c r="D118" s="62">
        <f t="shared" ref="D118" si="214">IFERROR((D117-C117)/C117,"nm")</f>
        <v>4.385416666666667</v>
      </c>
      <c r="E118" s="62">
        <f t="shared" ref="E118" si="215">IFERROR((E117-D117)/D117,"nm")</f>
        <v>0.20309477756286268</v>
      </c>
      <c r="F118" s="62">
        <f t="shared" ref="F118" si="216">IFERROR((F117-E117)/E117,"nm")</f>
        <v>0.10610932475884244</v>
      </c>
      <c r="G118" s="62">
        <f t="shared" ref="G118" si="217">IFERROR((G117-F117)/F117,"nm")</f>
        <v>-0.10610465116279069</v>
      </c>
      <c r="H118" s="62">
        <f t="shared" ref="H118" si="218">IFERROR((H117-G117)/G117,"nm")</f>
        <v>0.27886178861788619</v>
      </c>
      <c r="I118" s="62">
        <f t="shared" ref="I118" si="219">IFERROR((I117-H117)/H117,"nm")</f>
        <v>0.23204068658614113</v>
      </c>
      <c r="J118" s="67"/>
      <c r="K118" s="67"/>
      <c r="L118" s="67"/>
      <c r="M118" s="67"/>
      <c r="N118" s="67"/>
    </row>
    <row r="119" spans="1:14" x14ac:dyDescent="0.25">
      <c r="A119" s="46" t="s">
        <v>132</v>
      </c>
      <c r="B119" s="61">
        <f>B117/B103</f>
        <v>0.16158940397350993</v>
      </c>
      <c r="C119" s="61">
        <f t="shared" ref="C119:N119" si="220">C117/C103</f>
        <v>0.22094361334867663</v>
      </c>
      <c r="D119" s="61">
        <f t="shared" si="220"/>
        <v>0.21828161283512773</v>
      </c>
      <c r="E119" s="61">
        <f t="shared" si="220"/>
        <v>0.2408052651955091</v>
      </c>
      <c r="F119" s="61">
        <f t="shared" si="220"/>
        <v>0.26189569851541683</v>
      </c>
      <c r="G119" s="61">
        <f t="shared" si="220"/>
        <v>0.24463007159904535</v>
      </c>
      <c r="H119" s="61">
        <f t="shared" si="220"/>
        <v>0.2944038929440389</v>
      </c>
      <c r="I119" s="61">
        <f t="shared" si="220"/>
        <v>0.32544080604534004</v>
      </c>
      <c r="J119" s="66"/>
      <c r="K119" s="66"/>
      <c r="L119" s="66"/>
      <c r="M119" s="66"/>
      <c r="N119" s="66"/>
    </row>
    <row r="120" spans="1:14" x14ac:dyDescent="0.25">
      <c r="A120" s="9" t="s">
        <v>133</v>
      </c>
      <c r="B120" s="1">
        <f>Historicals!B172</f>
        <v>22</v>
      </c>
      <c r="C120" s="1">
        <f>Historicals!C172</f>
        <v>18</v>
      </c>
      <c r="D120" s="1">
        <f>Historicals!D172</f>
        <v>54</v>
      </c>
      <c r="E120" s="1">
        <f>Historicals!E172</f>
        <v>55</v>
      </c>
      <c r="F120" s="1">
        <f>Historicals!F172</f>
        <v>53</v>
      </c>
      <c r="G120" s="1">
        <f>Historicals!G172</f>
        <v>46</v>
      </c>
      <c r="H120" s="1">
        <f>Historicals!H172</f>
        <v>43</v>
      </c>
      <c r="I120" s="1">
        <f>Historicals!I172</f>
        <v>42</v>
      </c>
      <c r="J120" s="69"/>
      <c r="K120" s="69"/>
      <c r="L120" s="69"/>
      <c r="M120" s="69"/>
      <c r="N120" s="69"/>
    </row>
    <row r="121" spans="1:14" x14ac:dyDescent="0.25">
      <c r="A121" s="46" t="s">
        <v>130</v>
      </c>
      <c r="B121" s="62" t="str">
        <f>IFERROR((B120-A120)/A120,"nm")</f>
        <v>nm</v>
      </c>
      <c r="C121" s="62">
        <f t="shared" ref="C121" si="221">IFERROR((C120-B120)/B120,"nm")</f>
        <v>-0.18181818181818182</v>
      </c>
      <c r="D121" s="62">
        <f t="shared" ref="D121" si="222">IFERROR((D120-C120)/C120,"nm")</f>
        <v>2</v>
      </c>
      <c r="E121" s="62">
        <f t="shared" ref="E121" si="223">IFERROR((E120-D120)/D120,"nm")</f>
        <v>1.8518518518518517E-2</v>
      </c>
      <c r="F121" s="62">
        <f t="shared" ref="F121" si="224">IFERROR((F120-E120)/E120,"nm")</f>
        <v>-3.6363636363636362E-2</v>
      </c>
      <c r="G121" s="62">
        <f t="shared" ref="G121" si="225">IFERROR((G120-F120)/F120,"nm")</f>
        <v>-0.13207547169811321</v>
      </c>
      <c r="H121" s="62">
        <f t="shared" ref="H121" si="226">IFERROR((H120-G120)/G120,"nm")</f>
        <v>-6.5217391304347824E-2</v>
      </c>
      <c r="I121" s="62">
        <f t="shared" ref="I121" si="227">IFERROR((I120-H120)/H120,"nm")</f>
        <v>-2.3255813953488372E-2</v>
      </c>
      <c r="J121" s="67"/>
      <c r="K121" s="67"/>
      <c r="L121" s="67"/>
      <c r="M121" s="67"/>
      <c r="N121" s="67"/>
    </row>
    <row r="122" spans="1:14" x14ac:dyDescent="0.25">
      <c r="A122" s="46" t="s">
        <v>134</v>
      </c>
      <c r="B122" s="61">
        <f>B120/B103</f>
        <v>2.9139072847682121E-2</v>
      </c>
      <c r="C122" s="61">
        <f t="shared" ref="C122:N122" si="228">C120/C103</f>
        <v>2.0713463751438434E-2</v>
      </c>
      <c r="D122" s="61">
        <f t="shared" si="228"/>
        <v>1.1399620012666244E-2</v>
      </c>
      <c r="E122" s="61">
        <f t="shared" si="228"/>
        <v>1.064653503677894E-2</v>
      </c>
      <c r="F122" s="61">
        <f t="shared" si="228"/>
        <v>1.0087552341073468E-2</v>
      </c>
      <c r="G122" s="61">
        <f t="shared" si="228"/>
        <v>9.148766905330152E-3</v>
      </c>
      <c r="H122" s="61">
        <f t="shared" si="228"/>
        <v>8.0479131574022079E-3</v>
      </c>
      <c r="I122" s="61">
        <f t="shared" si="228"/>
        <v>7.0528967254408059E-3</v>
      </c>
      <c r="J122" s="66"/>
      <c r="K122" s="66"/>
      <c r="L122" s="66"/>
      <c r="M122" s="66"/>
      <c r="N122" s="66"/>
    </row>
    <row r="123" spans="1:14" x14ac:dyDescent="0.25">
      <c r="A123" s="9" t="s">
        <v>135</v>
      </c>
      <c r="B123" s="1">
        <f>B117-B120</f>
        <v>100</v>
      </c>
      <c r="C123" s="1">
        <f t="shared" ref="C123:I123" si="229">C117-C120</f>
        <v>174</v>
      </c>
      <c r="D123" s="1">
        <f t="shared" si="229"/>
        <v>980</v>
      </c>
      <c r="E123" s="1">
        <f t="shared" si="229"/>
        <v>1189</v>
      </c>
      <c r="F123" s="1">
        <f t="shared" si="229"/>
        <v>1323</v>
      </c>
      <c r="G123" s="1">
        <f t="shared" si="229"/>
        <v>1184</v>
      </c>
      <c r="H123" s="1">
        <f t="shared" si="229"/>
        <v>1530</v>
      </c>
      <c r="I123" s="1">
        <f t="shared" si="229"/>
        <v>1896</v>
      </c>
      <c r="J123" s="69"/>
      <c r="K123" s="69"/>
      <c r="L123" s="69"/>
      <c r="M123" s="69"/>
      <c r="N123" s="69"/>
    </row>
    <row r="124" spans="1:14" x14ac:dyDescent="0.25">
      <c r="A124" s="46" t="s">
        <v>130</v>
      </c>
      <c r="B124" s="62" t="str">
        <f>IFERROR((B123-A123)/A123,"nm")</f>
        <v>nm</v>
      </c>
      <c r="C124" s="62">
        <f t="shared" ref="C124" si="230">IFERROR((C123-B123)/B123,"nm")</f>
        <v>0.74</v>
      </c>
      <c r="D124" s="62">
        <f t="shared" ref="D124" si="231">IFERROR((D123-C123)/C123,"nm")</f>
        <v>4.6321839080459766</v>
      </c>
      <c r="E124" s="62">
        <f t="shared" ref="E124" si="232">IFERROR((E123-D123)/D123,"nm")</f>
        <v>0.21326530612244898</v>
      </c>
      <c r="F124" s="62">
        <f t="shared" ref="F124" si="233">IFERROR((F123-E123)/E123,"nm")</f>
        <v>0.11269974768713205</v>
      </c>
      <c r="G124" s="62">
        <f t="shared" ref="G124" si="234">IFERROR((G123-F123)/F123,"nm")</f>
        <v>-0.10506424792139078</v>
      </c>
      <c r="H124" s="62">
        <f t="shared" ref="H124" si="235">IFERROR((H123-G123)/G123,"nm")</f>
        <v>0.29222972972972971</v>
      </c>
      <c r="I124" s="62">
        <f t="shared" ref="I124" si="236">IFERROR((I123-H123)/H123,"nm")</f>
        <v>0.23921568627450981</v>
      </c>
      <c r="J124" s="67"/>
      <c r="K124" s="67"/>
      <c r="L124" s="67"/>
      <c r="M124" s="67"/>
      <c r="N124" s="67"/>
    </row>
    <row r="125" spans="1:14" x14ac:dyDescent="0.25">
      <c r="A125" s="46" t="s">
        <v>132</v>
      </c>
      <c r="B125" s="61">
        <f>B123/B103</f>
        <v>0.13245033112582782</v>
      </c>
      <c r="C125" s="61">
        <f t="shared" ref="C125:N125" si="237">C123/C103</f>
        <v>0.2002301495972382</v>
      </c>
      <c r="D125" s="61">
        <f t="shared" si="237"/>
        <v>0.20688199282246147</v>
      </c>
      <c r="E125" s="61">
        <f t="shared" si="237"/>
        <v>0.23015873015873015</v>
      </c>
      <c r="F125" s="61">
        <f t="shared" si="237"/>
        <v>0.25180814617434338</v>
      </c>
      <c r="G125" s="61">
        <f t="shared" si="237"/>
        <v>0.2354813046937152</v>
      </c>
      <c r="H125" s="61">
        <f t="shared" si="237"/>
        <v>0.28635597978663674</v>
      </c>
      <c r="I125" s="61">
        <f t="shared" si="237"/>
        <v>0.31838790931989924</v>
      </c>
      <c r="J125" s="66"/>
      <c r="K125" s="66"/>
      <c r="L125" s="66"/>
      <c r="M125" s="66"/>
      <c r="N125" s="66"/>
    </row>
    <row r="126" spans="1:14" x14ac:dyDescent="0.25">
      <c r="A126" s="9" t="s">
        <v>136</v>
      </c>
      <c r="B126" s="1">
        <f>Historicals!B161</f>
        <v>15</v>
      </c>
      <c r="C126" s="1">
        <f>Historicals!C161</f>
        <v>62</v>
      </c>
      <c r="D126" s="1">
        <f>Historicals!D161</f>
        <v>59</v>
      </c>
      <c r="E126" s="1">
        <f>Historicals!E161</f>
        <v>49</v>
      </c>
      <c r="F126" s="1">
        <f>Historicals!F161</f>
        <v>47</v>
      </c>
      <c r="G126" s="1">
        <f>Historicals!G161</f>
        <v>41</v>
      </c>
      <c r="H126" s="1">
        <f>Historicals!H161</f>
        <v>54</v>
      </c>
      <c r="I126" s="1">
        <f>Historicals!I161</f>
        <v>56</v>
      </c>
      <c r="J126" s="69"/>
      <c r="K126" s="69"/>
      <c r="L126" s="69"/>
      <c r="M126" s="69"/>
      <c r="N126" s="69"/>
    </row>
    <row r="127" spans="1:14" x14ac:dyDescent="0.25">
      <c r="A127" s="46" t="s">
        <v>130</v>
      </c>
      <c r="B127" s="62" t="str">
        <f>IFERROR((B126-A126)/A126,"nm")</f>
        <v>nm</v>
      </c>
      <c r="C127" s="62">
        <f t="shared" ref="C127" si="238">IFERROR((C126-B126)/B126,"nm")</f>
        <v>3.1333333333333333</v>
      </c>
      <c r="D127" s="62">
        <f t="shared" ref="D127" si="239">IFERROR((D126-C126)/C126,"nm")</f>
        <v>-4.8387096774193547E-2</v>
      </c>
      <c r="E127" s="62">
        <f t="shared" ref="E127" si="240">IFERROR((E126-D126)/D126,"nm")</f>
        <v>-0.16949152542372881</v>
      </c>
      <c r="F127" s="62">
        <f t="shared" ref="F127" si="241">IFERROR((F126-E126)/E126,"nm")</f>
        <v>-4.0816326530612242E-2</v>
      </c>
      <c r="G127" s="62">
        <f t="shared" ref="G127" si="242">IFERROR((G126-F126)/F126,"nm")</f>
        <v>-0.1276595744680851</v>
      </c>
      <c r="H127" s="62">
        <f t="shared" ref="H127" si="243">IFERROR((H126-G126)/G126,"nm")</f>
        <v>0.31707317073170732</v>
      </c>
      <c r="I127" s="62">
        <f t="shared" ref="I127" si="244">IFERROR((I126-H126)/H126,"nm")</f>
        <v>3.7037037037037035E-2</v>
      </c>
      <c r="J127" s="67"/>
      <c r="K127" s="67"/>
      <c r="L127" s="67"/>
      <c r="M127" s="67"/>
      <c r="N127" s="67"/>
    </row>
    <row r="128" spans="1:14" x14ac:dyDescent="0.25">
      <c r="A128" s="46" t="s">
        <v>134</v>
      </c>
      <c r="B128" s="61">
        <f>B126/B103</f>
        <v>1.9867549668874173E-2</v>
      </c>
      <c r="C128" s="61">
        <f t="shared" ref="C128:N128" si="245">C126/C103</f>
        <v>7.1346375143843496E-2</v>
      </c>
      <c r="D128" s="61">
        <f t="shared" si="245"/>
        <v>1.2455140384209416E-2</v>
      </c>
      <c r="E128" s="61">
        <f t="shared" si="245"/>
        <v>9.485094850948509E-3</v>
      </c>
      <c r="F128" s="61">
        <f t="shared" si="245"/>
        <v>8.9455652835934533E-3</v>
      </c>
      <c r="G128" s="61">
        <f t="shared" si="245"/>
        <v>8.1543357199681775E-3</v>
      </c>
      <c r="H128" s="61">
        <f t="shared" si="245"/>
        <v>1.0106681639528355E-2</v>
      </c>
      <c r="I128" s="61">
        <f t="shared" si="245"/>
        <v>9.4038623005877411E-3</v>
      </c>
      <c r="J128" s="66"/>
      <c r="K128" s="66"/>
      <c r="L128" s="66"/>
      <c r="M128" s="66"/>
      <c r="N128" s="66"/>
    </row>
    <row r="129" spans="1:14" x14ac:dyDescent="0.25">
      <c r="J129" s="71"/>
      <c r="K129" s="71"/>
      <c r="L129" s="71"/>
      <c r="M129" s="71"/>
      <c r="N129" s="71"/>
    </row>
    <row r="130" spans="1:14" x14ac:dyDescent="0.25">
      <c r="J130" s="71"/>
      <c r="K130" s="71"/>
      <c r="L130" s="71"/>
      <c r="M130" s="71"/>
      <c r="N130" s="71"/>
    </row>
    <row r="131" spans="1:14" x14ac:dyDescent="0.25">
      <c r="A131" s="43" t="str">
        <f>Historicals!A125</f>
        <v>Global Brand Divisions</v>
      </c>
      <c r="B131" s="43"/>
      <c r="C131" s="43"/>
      <c r="D131" s="43"/>
      <c r="E131" s="43"/>
      <c r="F131" s="43"/>
      <c r="G131" s="43"/>
      <c r="H131" s="43"/>
      <c r="I131" s="43"/>
      <c r="J131" s="68"/>
      <c r="K131" s="68"/>
      <c r="L131" s="68"/>
      <c r="M131" s="68"/>
      <c r="N131" s="68"/>
    </row>
    <row r="132" spans="1:14" x14ac:dyDescent="0.25">
      <c r="A132" s="9" t="s">
        <v>137</v>
      </c>
      <c r="B132" s="1">
        <f>Historicals!B125</f>
        <v>115</v>
      </c>
      <c r="C132" s="1">
        <f>Historicals!C125</f>
        <v>73</v>
      </c>
      <c r="D132" s="1">
        <f>Historicals!D125</f>
        <v>73</v>
      </c>
      <c r="E132" s="1">
        <f>Historicals!E125</f>
        <v>88</v>
      </c>
      <c r="F132" s="1">
        <f>Historicals!F125</f>
        <v>42</v>
      </c>
      <c r="G132" s="1">
        <f>Historicals!G125</f>
        <v>30</v>
      </c>
      <c r="H132" s="1">
        <f>Historicals!H125</f>
        <v>25</v>
      </c>
      <c r="I132" s="1">
        <f>Historicals!I125</f>
        <v>102</v>
      </c>
      <c r="J132" s="69"/>
      <c r="K132" s="69"/>
      <c r="L132" s="69"/>
      <c r="M132" s="69"/>
      <c r="N132" s="69"/>
    </row>
    <row r="133" spans="1:14" x14ac:dyDescent="0.25">
      <c r="A133" s="44" t="s">
        <v>130</v>
      </c>
      <c r="B133" s="62" t="str">
        <f>IFERROR((B132-A132)/A132,"nm")</f>
        <v>nm</v>
      </c>
      <c r="C133" s="62">
        <f>IFERROR((C132-B132)/B132,"nm")</f>
        <v>-0.36521739130434783</v>
      </c>
      <c r="D133" s="62">
        <f t="shared" ref="D133" si="246">IFERROR((D132-C132)/C132,"nm")</f>
        <v>0</v>
      </c>
      <c r="E133" s="62">
        <f t="shared" ref="E133" si="247">IFERROR((E132-D132)/D132,"nm")</f>
        <v>0.20547945205479451</v>
      </c>
      <c r="F133" s="62">
        <f t="shared" ref="F133" si="248">IFERROR((F132-E132)/E132,"nm")</f>
        <v>-0.52272727272727271</v>
      </c>
      <c r="G133" s="62">
        <f t="shared" ref="G133" si="249">IFERROR((G132-F132)/F132,"nm")</f>
        <v>-0.2857142857142857</v>
      </c>
      <c r="H133" s="62">
        <f t="shared" ref="H133" si="250">IFERROR((H132-G132)/G132,"nm")</f>
        <v>-0.16666666666666666</v>
      </c>
      <c r="I133" s="62">
        <f t="shared" ref="I133" si="251">IFERROR((I132-H132)/H132,"nm")</f>
        <v>3.08</v>
      </c>
      <c r="J133" s="67"/>
      <c r="K133" s="67"/>
      <c r="L133" s="67"/>
      <c r="M133" s="67"/>
      <c r="N133" s="67"/>
    </row>
    <row r="134" spans="1:14" x14ac:dyDescent="0.25">
      <c r="A134" s="9" t="s">
        <v>131</v>
      </c>
      <c r="B134" s="73">
        <f>Historicals!B140+Historicals!B173</f>
        <v>-2057</v>
      </c>
      <c r="C134" s="73">
        <f>Historicals!C140+Historicals!C173</f>
        <v>-2366</v>
      </c>
      <c r="D134" s="73">
        <f>Historicals!D140+Historicals!D173</f>
        <v>-2444</v>
      </c>
      <c r="E134" s="73">
        <f>Historicals!E140+Historicals!E173</f>
        <v>-2441</v>
      </c>
      <c r="F134" s="73">
        <f>Historicals!F140+Historicals!F173</f>
        <v>-3067</v>
      </c>
      <c r="G134" s="73">
        <f>Historicals!G140+Historicals!G173</f>
        <v>-3254</v>
      </c>
      <c r="H134" s="73">
        <f>Historicals!H140+Historicals!H173</f>
        <v>-3434</v>
      </c>
      <c r="I134" s="73">
        <f>Historicals!I140+Historicals!I173</f>
        <v>-4042</v>
      </c>
      <c r="J134" s="69"/>
      <c r="K134" s="69"/>
      <c r="L134" s="69"/>
      <c r="M134" s="69"/>
      <c r="N134" s="69"/>
    </row>
    <row r="135" spans="1:14" x14ac:dyDescent="0.25">
      <c r="A135" s="46" t="s">
        <v>130</v>
      </c>
      <c r="B135" s="62" t="str">
        <f>IFERROR((B134-A134)/A134,"nm")</f>
        <v>nm</v>
      </c>
      <c r="C135" s="62">
        <f t="shared" ref="C135" si="252">IFERROR((C134-B134)/B134,"nm")</f>
        <v>0.15021876519202723</v>
      </c>
      <c r="D135" s="62">
        <f t="shared" ref="D135" si="253">IFERROR((D134-C134)/C134,"nm")</f>
        <v>3.2967032967032968E-2</v>
      </c>
      <c r="E135" s="62">
        <f t="shared" ref="E135" si="254">IFERROR((E134-D134)/D134,"nm")</f>
        <v>-1.2274959083469722E-3</v>
      </c>
      <c r="F135" s="62">
        <f t="shared" ref="F135" si="255">IFERROR((F134-E134)/E134,"nm")</f>
        <v>0.25645227365833673</v>
      </c>
      <c r="G135" s="62">
        <f t="shared" ref="G135" si="256">IFERROR((G134-F134)/F134,"nm")</f>
        <v>6.0971633518095862E-2</v>
      </c>
      <c r="H135" s="62">
        <f t="shared" ref="H135" si="257">IFERROR((H134-G134)/G134,"nm")</f>
        <v>5.5316533497234172E-2</v>
      </c>
      <c r="I135" s="62">
        <f t="shared" ref="I135" si="258">IFERROR((I134-H134)/H134,"nm")</f>
        <v>0.17705299941758881</v>
      </c>
      <c r="J135" s="67"/>
      <c r="K135" s="67"/>
      <c r="L135" s="67"/>
      <c r="M135" s="67"/>
      <c r="N135" s="67"/>
    </row>
    <row r="136" spans="1:14" x14ac:dyDescent="0.25">
      <c r="A136" s="46" t="s">
        <v>132</v>
      </c>
      <c r="B136" s="61">
        <f>(B134/B132)</f>
        <v>-17.88695652173913</v>
      </c>
      <c r="C136" s="61">
        <f t="shared" ref="C136:I136" si="259">(C134/C132)</f>
        <v>-32.410958904109592</v>
      </c>
      <c r="D136" s="61">
        <f t="shared" si="259"/>
        <v>-33.479452054794521</v>
      </c>
      <c r="E136" s="61">
        <f t="shared" si="259"/>
        <v>-27.738636363636363</v>
      </c>
      <c r="F136" s="61">
        <f t="shared" si="259"/>
        <v>-73.023809523809518</v>
      </c>
      <c r="G136" s="61">
        <f t="shared" si="259"/>
        <v>-108.46666666666667</v>
      </c>
      <c r="H136" s="61">
        <f t="shared" si="259"/>
        <v>-137.36000000000001</v>
      </c>
      <c r="I136" s="61">
        <f t="shared" si="259"/>
        <v>-39.627450980392155</v>
      </c>
      <c r="J136" s="66"/>
      <c r="K136" s="66"/>
      <c r="L136" s="66"/>
      <c r="M136" s="66"/>
      <c r="N136" s="66"/>
    </row>
    <row r="137" spans="1:14" x14ac:dyDescent="0.25">
      <c r="A137" s="9" t="s">
        <v>133</v>
      </c>
      <c r="B137" s="1">
        <f>Historicals!B173</f>
        <v>210</v>
      </c>
      <c r="C137" s="1">
        <f>Historicals!C173</f>
        <v>230</v>
      </c>
      <c r="D137" s="1">
        <f>Historicals!D173</f>
        <v>233</v>
      </c>
      <c r="E137" s="1">
        <f>Historicals!E173</f>
        <v>217</v>
      </c>
      <c r="F137" s="1">
        <f>Historicals!F173</f>
        <v>195</v>
      </c>
      <c r="G137" s="1">
        <f>Historicals!G173</f>
        <v>214</v>
      </c>
      <c r="H137" s="1">
        <f>Historicals!H173</f>
        <v>222</v>
      </c>
      <c r="I137" s="1">
        <f>Historicals!I173</f>
        <v>220</v>
      </c>
      <c r="J137" s="69"/>
      <c r="K137" s="69"/>
      <c r="L137" s="69"/>
      <c r="M137" s="69"/>
      <c r="N137" s="69"/>
    </row>
    <row r="138" spans="1:14" x14ac:dyDescent="0.25">
      <c r="A138" s="46" t="s">
        <v>130</v>
      </c>
      <c r="B138" s="62" t="str">
        <f>IFERROR((B137-A137)/A137,"nm")</f>
        <v>nm</v>
      </c>
      <c r="C138" s="62">
        <f t="shared" ref="C138" si="260">IFERROR((C137-B137)/B137,"nm")</f>
        <v>9.5238095238095233E-2</v>
      </c>
      <c r="D138" s="62">
        <f t="shared" ref="D138" si="261">IFERROR((D137-C137)/C137,"nm")</f>
        <v>1.3043478260869565E-2</v>
      </c>
      <c r="E138" s="62">
        <f t="shared" ref="E138" si="262">IFERROR((E137-D137)/D137,"nm")</f>
        <v>-6.8669527896995708E-2</v>
      </c>
      <c r="F138" s="62">
        <f t="shared" ref="F138" si="263">IFERROR((F137-E137)/E137,"nm")</f>
        <v>-0.10138248847926268</v>
      </c>
      <c r="G138" s="62">
        <f t="shared" ref="G138" si="264">IFERROR((G137-F137)/F137,"nm")</f>
        <v>9.7435897435897437E-2</v>
      </c>
      <c r="H138" s="62">
        <f t="shared" ref="H138" si="265">IFERROR((H137-G137)/G137,"nm")</f>
        <v>3.7383177570093455E-2</v>
      </c>
      <c r="I138" s="62">
        <f t="shared" ref="I138" si="266">IFERROR((I137-H137)/H137,"nm")</f>
        <v>-9.0090090090090089E-3</v>
      </c>
      <c r="J138" s="67"/>
      <c r="K138" s="67"/>
      <c r="L138" s="67"/>
      <c r="M138" s="67"/>
      <c r="N138" s="67"/>
    </row>
    <row r="139" spans="1:14" x14ac:dyDescent="0.25">
      <c r="A139" s="46" t="s">
        <v>134</v>
      </c>
      <c r="B139" s="61">
        <f>B137/B132</f>
        <v>1.826086956521739</v>
      </c>
      <c r="C139" s="61">
        <f t="shared" ref="C139:I139" si="267">C137/C132</f>
        <v>3.1506849315068495</v>
      </c>
      <c r="D139" s="61">
        <f t="shared" si="267"/>
        <v>3.1917808219178081</v>
      </c>
      <c r="E139" s="61">
        <f t="shared" si="267"/>
        <v>2.4659090909090908</v>
      </c>
      <c r="F139" s="61">
        <f t="shared" si="267"/>
        <v>4.6428571428571432</v>
      </c>
      <c r="G139" s="61">
        <f t="shared" si="267"/>
        <v>7.1333333333333337</v>
      </c>
      <c r="H139" s="61">
        <f t="shared" si="267"/>
        <v>8.8800000000000008</v>
      </c>
      <c r="I139" s="61">
        <f t="shared" si="267"/>
        <v>2.1568627450980391</v>
      </c>
      <c r="J139" s="66"/>
      <c r="K139" s="66"/>
      <c r="L139" s="66"/>
      <c r="M139" s="66"/>
      <c r="N139" s="66"/>
    </row>
    <row r="140" spans="1:14" x14ac:dyDescent="0.25">
      <c r="A140" s="9" t="s">
        <v>135</v>
      </c>
      <c r="B140" s="73">
        <f>B134-B137</f>
        <v>-2267</v>
      </c>
      <c r="C140" s="73">
        <f t="shared" ref="C140:I140" si="268">C134-C137</f>
        <v>-2596</v>
      </c>
      <c r="D140" s="73">
        <f t="shared" si="268"/>
        <v>-2677</v>
      </c>
      <c r="E140" s="73">
        <f t="shared" si="268"/>
        <v>-2658</v>
      </c>
      <c r="F140" s="73">
        <f t="shared" si="268"/>
        <v>-3262</v>
      </c>
      <c r="G140" s="73">
        <f t="shared" si="268"/>
        <v>-3468</v>
      </c>
      <c r="H140" s="73">
        <f t="shared" si="268"/>
        <v>-3656</v>
      </c>
      <c r="I140" s="73">
        <f t="shared" si="268"/>
        <v>-4262</v>
      </c>
      <c r="J140" s="69"/>
      <c r="K140" s="69"/>
      <c r="L140" s="69"/>
      <c r="M140" s="69"/>
      <c r="N140" s="69"/>
    </row>
    <row r="141" spans="1:14" x14ac:dyDescent="0.25">
      <c r="A141" s="46" t="s">
        <v>130</v>
      </c>
      <c r="B141" s="62" t="str">
        <f>IFERROR((B140-A140)/A140,"nm")</f>
        <v>nm</v>
      </c>
      <c r="C141" s="62">
        <f t="shared" ref="C141" si="269">IFERROR((C140-B140)/B140,"nm")</f>
        <v>0.145125716806352</v>
      </c>
      <c r="D141" s="62">
        <f t="shared" ref="D141" si="270">IFERROR((D140-C140)/C140,"nm")</f>
        <v>3.1201848998459167E-2</v>
      </c>
      <c r="E141" s="62">
        <f t="shared" ref="E141" si="271">IFERROR((E140-D140)/D140,"nm")</f>
        <v>-7.097497198356369E-3</v>
      </c>
      <c r="F141" s="62">
        <f t="shared" ref="F141" si="272">IFERROR((F140-E140)/E140,"nm")</f>
        <v>0.2272385252069225</v>
      </c>
      <c r="G141" s="62">
        <f t="shared" ref="G141" si="273">IFERROR((G140-F140)/F140,"nm")</f>
        <v>6.3151440833844261E-2</v>
      </c>
      <c r="H141" s="62">
        <f t="shared" ref="H141" si="274">IFERROR((H140-G140)/G140,"nm")</f>
        <v>5.4209919261822379E-2</v>
      </c>
      <c r="I141" s="62">
        <f t="shared" ref="I141" si="275">IFERROR((I140-H140)/H140,"nm")</f>
        <v>0.16575492341356673</v>
      </c>
      <c r="J141" s="67"/>
      <c r="K141" s="67"/>
      <c r="L141" s="67"/>
      <c r="M141" s="67"/>
      <c r="N141" s="67"/>
    </row>
    <row r="142" spans="1:14" x14ac:dyDescent="0.25">
      <c r="A142" s="46" t="s">
        <v>132</v>
      </c>
      <c r="B142" s="61">
        <f>B140/B132</f>
        <v>-19.713043478260868</v>
      </c>
      <c r="C142" s="61">
        <f t="shared" ref="C142:I142" si="276">C140/C132</f>
        <v>-35.561643835616437</v>
      </c>
      <c r="D142" s="61">
        <f t="shared" si="276"/>
        <v>-36.671232876712331</v>
      </c>
      <c r="E142" s="61">
        <f t="shared" si="276"/>
        <v>-30.204545454545453</v>
      </c>
      <c r="F142" s="61">
        <f t="shared" si="276"/>
        <v>-77.666666666666671</v>
      </c>
      <c r="G142" s="61">
        <f t="shared" si="276"/>
        <v>-115.6</v>
      </c>
      <c r="H142" s="61">
        <f t="shared" si="276"/>
        <v>-146.24</v>
      </c>
      <c r="I142" s="61">
        <f t="shared" si="276"/>
        <v>-41.784313725490193</v>
      </c>
      <c r="J142" s="66"/>
      <c r="K142" s="66"/>
      <c r="L142" s="66"/>
      <c r="M142" s="66"/>
      <c r="N142" s="66"/>
    </row>
    <row r="143" spans="1:14" x14ac:dyDescent="0.25">
      <c r="A143" s="9" t="s">
        <v>136</v>
      </c>
      <c r="B143" s="1">
        <f>Historicals!B162</f>
        <v>225</v>
      </c>
      <c r="C143" s="1">
        <f>Historicals!C162</f>
        <v>258</v>
      </c>
      <c r="D143" s="1">
        <f>Historicals!D162</f>
        <v>278</v>
      </c>
      <c r="E143" s="1">
        <f>Historicals!E162</f>
        <v>286</v>
      </c>
      <c r="F143" s="1">
        <f>Historicals!F162</f>
        <v>278</v>
      </c>
      <c r="G143" s="1">
        <f>Historicals!G162</f>
        <v>438</v>
      </c>
      <c r="H143" s="1">
        <f>Historicals!H162</f>
        <v>278</v>
      </c>
      <c r="I143" s="1">
        <f>Historicals!I162</f>
        <v>222</v>
      </c>
      <c r="J143" s="69"/>
      <c r="K143" s="69"/>
      <c r="L143" s="69"/>
      <c r="M143" s="69"/>
      <c r="N143" s="69"/>
    </row>
    <row r="144" spans="1:14" x14ac:dyDescent="0.25">
      <c r="A144" s="46" t="s">
        <v>130</v>
      </c>
      <c r="B144" s="62" t="str">
        <f>IFERROR((B143-A143)/A143,"nm")</f>
        <v>nm</v>
      </c>
      <c r="C144" s="62">
        <f t="shared" ref="C144" si="277">IFERROR((C143-B143)/B143,"nm")</f>
        <v>0.14666666666666667</v>
      </c>
      <c r="D144" s="62">
        <f t="shared" ref="D144" si="278">IFERROR((D143-C143)/C143,"nm")</f>
        <v>7.7519379844961239E-2</v>
      </c>
      <c r="E144" s="62">
        <f t="shared" ref="E144" si="279">IFERROR((E143-D143)/D143,"nm")</f>
        <v>2.8776978417266189E-2</v>
      </c>
      <c r="F144" s="62">
        <f t="shared" ref="F144" si="280">IFERROR((F143-E143)/E143,"nm")</f>
        <v>-2.7972027972027972E-2</v>
      </c>
      <c r="G144" s="62">
        <f t="shared" ref="G144" si="281">IFERROR((G143-F143)/F143,"nm")</f>
        <v>0.57553956834532372</v>
      </c>
      <c r="H144" s="62">
        <f t="shared" ref="H144" si="282">IFERROR((H143-G143)/G143,"nm")</f>
        <v>-0.36529680365296802</v>
      </c>
      <c r="I144" s="62">
        <f t="shared" ref="I144" si="283">IFERROR((I143-H143)/H143,"nm")</f>
        <v>-0.20143884892086331</v>
      </c>
      <c r="J144" s="67"/>
      <c r="K144" s="67"/>
      <c r="L144" s="67"/>
      <c r="M144" s="67"/>
      <c r="N144" s="67"/>
    </row>
    <row r="145" spans="1:14" x14ac:dyDescent="0.25">
      <c r="A145" s="46" t="s">
        <v>134</v>
      </c>
      <c r="B145" s="61">
        <f>B143/B132</f>
        <v>1.9565217391304348</v>
      </c>
      <c r="C145" s="61">
        <f t="shared" ref="C145:I145" si="284">C143/C132</f>
        <v>3.5342465753424657</v>
      </c>
      <c r="D145" s="61">
        <f t="shared" si="284"/>
        <v>3.8082191780821919</v>
      </c>
      <c r="E145" s="61">
        <f t="shared" si="284"/>
        <v>3.25</v>
      </c>
      <c r="F145" s="61">
        <f t="shared" si="284"/>
        <v>6.6190476190476186</v>
      </c>
      <c r="G145" s="61">
        <f t="shared" si="284"/>
        <v>14.6</v>
      </c>
      <c r="H145" s="61">
        <f t="shared" si="284"/>
        <v>11.12</v>
      </c>
      <c r="I145" s="61">
        <f t="shared" si="284"/>
        <v>2.1764705882352939</v>
      </c>
      <c r="J145" s="66"/>
      <c r="K145" s="66"/>
      <c r="L145" s="66"/>
      <c r="M145" s="66"/>
      <c r="N145" s="66"/>
    </row>
    <row r="146" spans="1:14" x14ac:dyDescent="0.25">
      <c r="A146" s="45"/>
      <c r="B146" s="8"/>
      <c r="C146" s="8"/>
      <c r="D146" s="8"/>
      <c r="E146" s="8"/>
      <c r="F146" s="8"/>
      <c r="G146" s="8"/>
      <c r="H146" s="8"/>
      <c r="I146" s="8"/>
      <c r="J146" s="71"/>
      <c r="K146" s="71"/>
      <c r="L146" s="71"/>
      <c r="M146" s="71"/>
      <c r="N146" s="71"/>
    </row>
    <row r="147" spans="1:14" x14ac:dyDescent="0.25">
      <c r="A147" s="44"/>
      <c r="B147" s="62"/>
      <c r="C147" s="62"/>
      <c r="D147" s="62"/>
      <c r="E147" s="62"/>
      <c r="F147" s="62"/>
      <c r="G147" s="62"/>
      <c r="H147" s="62"/>
      <c r="I147" s="62"/>
      <c r="J147" s="71"/>
      <c r="K147" s="71"/>
      <c r="L147" s="71"/>
      <c r="M147" s="71"/>
      <c r="N147" s="71"/>
    </row>
    <row r="148" spans="1:14" x14ac:dyDescent="0.25">
      <c r="A148" s="43" t="str">
        <f>Historicals!A127</f>
        <v>Converse</v>
      </c>
      <c r="B148" s="43"/>
      <c r="C148" s="43"/>
      <c r="D148" s="43"/>
      <c r="E148" s="43"/>
      <c r="F148" s="43"/>
      <c r="G148" s="43"/>
      <c r="H148" s="43"/>
      <c r="I148" s="43"/>
      <c r="J148" s="68"/>
      <c r="K148" s="68"/>
      <c r="L148" s="68"/>
      <c r="M148" s="68"/>
      <c r="N148" s="68"/>
    </row>
    <row r="149" spans="1:14" x14ac:dyDescent="0.25">
      <c r="A149" s="9" t="s">
        <v>137</v>
      </c>
      <c r="B149" s="1">
        <f>Historicals!B127</f>
        <v>1982</v>
      </c>
      <c r="C149" s="1">
        <f>Historicals!C127</f>
        <v>1955</v>
      </c>
      <c r="D149" s="1">
        <f>Historicals!D127</f>
        <v>2042</v>
      </c>
      <c r="E149" s="1">
        <f>Historicals!E127</f>
        <v>1886</v>
      </c>
      <c r="F149" s="1">
        <f>Historicals!F127</f>
        <v>1906</v>
      </c>
      <c r="G149" s="1">
        <f>Historicals!G127</f>
        <v>1846</v>
      </c>
      <c r="H149" s="1">
        <f>+H151+H155+H159</f>
        <v>2119</v>
      </c>
      <c r="I149" s="1">
        <f>+I151+I155+I159</f>
        <v>2223</v>
      </c>
      <c r="J149" s="69"/>
      <c r="K149" s="69"/>
      <c r="L149" s="69"/>
      <c r="M149" s="69"/>
      <c r="N149" s="69"/>
    </row>
    <row r="150" spans="1:14" x14ac:dyDescent="0.25">
      <c r="A150" s="44" t="s">
        <v>130</v>
      </c>
      <c r="B150" s="62" t="str">
        <f>IFERROR((B149-A149)/A149,"nm")</f>
        <v>nm</v>
      </c>
      <c r="C150" s="62">
        <f>IFERROR((C149-B149)/B149,"nm")</f>
        <v>-1.3622603430877902E-2</v>
      </c>
      <c r="D150" s="62">
        <f t="shared" ref="D150" si="285">IFERROR((D149-C149)/C149,"nm")</f>
        <v>4.4501278772378514E-2</v>
      </c>
      <c r="E150" s="62">
        <f t="shared" ref="E150" si="286">IFERROR((E149-D149)/D149,"nm")</f>
        <v>-7.6395690499510283E-2</v>
      </c>
      <c r="F150" s="62">
        <f t="shared" ref="F150" si="287">IFERROR((F149-E149)/E149,"nm")</f>
        <v>1.0604453870625663E-2</v>
      </c>
      <c r="G150" s="62">
        <f t="shared" ref="G150" si="288">IFERROR((G149-F149)/F149,"nm")</f>
        <v>-3.1479538300104928E-2</v>
      </c>
      <c r="H150" s="62">
        <f t="shared" ref="H150" si="289">IFERROR((H149-G149)/G149,"nm")</f>
        <v>0.14788732394366197</v>
      </c>
      <c r="I150" s="62">
        <f t="shared" ref="I150" si="290">IFERROR((I149-H149)/H149,"nm")</f>
        <v>4.9079754601226995E-2</v>
      </c>
      <c r="J150" s="67"/>
      <c r="K150" s="67"/>
      <c r="L150" s="67"/>
      <c r="M150" s="67"/>
      <c r="N150" s="67"/>
    </row>
    <row r="151" spans="1:14" x14ac:dyDescent="0.25">
      <c r="A151" s="45" t="s">
        <v>114</v>
      </c>
      <c r="B151" s="1">
        <f>Historicals!B128</f>
        <v>0</v>
      </c>
      <c r="C151" s="1">
        <f>Historicals!C128</f>
        <v>0</v>
      </c>
      <c r="D151" s="1">
        <f>Historicals!D128</f>
        <v>0</v>
      </c>
      <c r="E151" s="1">
        <f>Historicals!E128</f>
        <v>0</v>
      </c>
      <c r="F151" s="1">
        <f>Historicals!F128</f>
        <v>0</v>
      </c>
      <c r="G151" s="1">
        <f>Historicals!G128</f>
        <v>0</v>
      </c>
      <c r="H151" s="1">
        <f>Historicals!H128</f>
        <v>1986</v>
      </c>
      <c r="I151" s="1">
        <f>Historicals!I128</f>
        <v>2094</v>
      </c>
      <c r="J151" s="69"/>
      <c r="K151" s="69"/>
      <c r="L151" s="69"/>
      <c r="M151" s="69"/>
      <c r="N151" s="69"/>
    </row>
    <row r="152" spans="1:14" x14ac:dyDescent="0.25">
      <c r="A152" s="44" t="s">
        <v>130</v>
      </c>
      <c r="B152" s="62" t="str">
        <f>IFERROR((B151-A151)/A151,"nm")</f>
        <v>nm</v>
      </c>
      <c r="C152" s="62" t="str">
        <f t="shared" ref="C152" si="291">IFERROR((C151-B151)/B151,"nm")</f>
        <v>nm</v>
      </c>
      <c r="D152" s="62" t="str">
        <f t="shared" ref="D152" si="292">IFERROR((D151-C151)/C151,"nm")</f>
        <v>nm</v>
      </c>
      <c r="E152" s="62" t="str">
        <f t="shared" ref="E152" si="293">IFERROR((E151-D151)/D151,"nm")</f>
        <v>nm</v>
      </c>
      <c r="F152" s="62" t="str">
        <f t="shared" ref="F152" si="294">IFERROR((F151-E151)/E151,"nm")</f>
        <v>nm</v>
      </c>
      <c r="G152" s="62" t="str">
        <f t="shared" ref="G152" si="295">IFERROR((G151-F151)/F151,"nm")</f>
        <v>nm</v>
      </c>
      <c r="H152" s="62" t="str">
        <f t="shared" ref="H152" si="296">IFERROR((H151-G151)/G151,"nm")</f>
        <v>nm</v>
      </c>
      <c r="I152" s="62">
        <f t="shared" ref="I152" si="297">IFERROR((I151-H151)/H151,"nm")</f>
        <v>5.4380664652567974E-2</v>
      </c>
      <c r="J152" s="67"/>
      <c r="K152" s="67"/>
      <c r="L152" s="67"/>
      <c r="M152" s="67"/>
      <c r="N152" s="67"/>
    </row>
    <row r="153" spans="1:14" x14ac:dyDescent="0.25">
      <c r="A153" s="44" t="s">
        <v>138</v>
      </c>
      <c r="B153" s="61">
        <f>Historicals!B211</f>
        <v>0.21</v>
      </c>
      <c r="C153" s="61">
        <f>Historicals!C211</f>
        <v>0.02</v>
      </c>
      <c r="D153" s="61">
        <f>Historicals!D211</f>
        <v>0.06</v>
      </c>
      <c r="E153" s="61">
        <f>Historicals!E211</f>
        <v>-0.11</v>
      </c>
      <c r="F153" s="61">
        <f>Historicals!F211</f>
        <v>-0.03</v>
      </c>
      <c r="G153" s="61">
        <f>Historicals!G211</f>
        <v>-0.01</v>
      </c>
      <c r="H153" s="61">
        <f>Historicals!H211</f>
        <v>0.16</v>
      </c>
      <c r="I153" s="61">
        <f>Historicals!I211</f>
        <v>7.0000000000000007E-2</v>
      </c>
      <c r="J153" s="70"/>
      <c r="K153" s="70"/>
      <c r="L153" s="70"/>
      <c r="M153" s="70"/>
      <c r="N153" s="70"/>
    </row>
    <row r="154" spans="1:14" x14ac:dyDescent="0.25">
      <c r="A154" s="44" t="s">
        <v>139</v>
      </c>
      <c r="B154" s="47" t="str">
        <f t="shared" ref="B154:N154" si="298">+IFERROR(B152-B153,"nm")</f>
        <v>nm</v>
      </c>
      <c r="C154" s="47" t="str">
        <f t="shared" si="298"/>
        <v>nm</v>
      </c>
      <c r="D154" s="47" t="str">
        <f t="shared" si="298"/>
        <v>nm</v>
      </c>
      <c r="E154" s="47" t="str">
        <f t="shared" si="298"/>
        <v>nm</v>
      </c>
      <c r="F154" s="47" t="str">
        <f t="shared" si="298"/>
        <v>nm</v>
      </c>
      <c r="G154" s="47" t="str">
        <f t="shared" si="298"/>
        <v>nm</v>
      </c>
      <c r="H154" s="47" t="str">
        <f t="shared" si="298"/>
        <v>nm</v>
      </c>
      <c r="I154" s="47">
        <f t="shared" si="298"/>
        <v>-1.5619335347432033E-2</v>
      </c>
      <c r="J154" s="70"/>
      <c r="K154" s="70"/>
      <c r="L154" s="70"/>
      <c r="M154" s="70"/>
      <c r="N154" s="70"/>
    </row>
    <row r="155" spans="1:14" x14ac:dyDescent="0.25">
      <c r="A155" s="45" t="s">
        <v>115</v>
      </c>
      <c r="B155" s="1">
        <f>Historicals!B129</f>
        <v>0</v>
      </c>
      <c r="C155" s="1">
        <f>Historicals!C129</f>
        <v>0</v>
      </c>
      <c r="D155" s="1">
        <f>Historicals!D129</f>
        <v>0</v>
      </c>
      <c r="E155" s="1">
        <f>Historicals!E129</f>
        <v>0</v>
      </c>
      <c r="F155" s="1">
        <f>Historicals!F129</f>
        <v>0</v>
      </c>
      <c r="G155" s="1">
        <f>Historicals!G129</f>
        <v>0</v>
      </c>
      <c r="H155" s="1">
        <f>Historicals!H129</f>
        <v>104</v>
      </c>
      <c r="I155" s="1">
        <f>Historicals!I129</f>
        <v>103</v>
      </c>
      <c r="J155" s="69"/>
      <c r="K155" s="69"/>
      <c r="L155" s="69"/>
      <c r="M155" s="69"/>
      <c r="N155" s="69"/>
    </row>
    <row r="156" spans="1:14" x14ac:dyDescent="0.25">
      <c r="A156" s="44" t="s">
        <v>130</v>
      </c>
      <c r="B156" s="62" t="str">
        <f>IFERROR((B155-A155)/A155,"nm")</f>
        <v>nm</v>
      </c>
      <c r="C156" s="62" t="str">
        <f t="shared" ref="C156" si="299">IFERROR((C155-B155)/B155,"nm")</f>
        <v>nm</v>
      </c>
      <c r="D156" s="62" t="str">
        <f t="shared" ref="D156" si="300">IFERROR((D155-C155)/C155,"nm")</f>
        <v>nm</v>
      </c>
      <c r="E156" s="62" t="str">
        <f t="shared" ref="E156" si="301">IFERROR((E155-D155)/D155,"nm")</f>
        <v>nm</v>
      </c>
      <c r="F156" s="62" t="str">
        <f t="shared" ref="F156" si="302">IFERROR((F155-E155)/E155,"nm")</f>
        <v>nm</v>
      </c>
      <c r="G156" s="62" t="str">
        <f t="shared" ref="G156" si="303">IFERROR((G155-F155)/F155,"nm")</f>
        <v>nm</v>
      </c>
      <c r="H156" s="62" t="str">
        <f t="shared" ref="H156" si="304">IFERROR((H155-G155)/G155,"nm")</f>
        <v>nm</v>
      </c>
      <c r="I156" s="62">
        <f t="shared" ref="I156" si="305">IFERROR((I155-H155)/H155,"nm")</f>
        <v>-9.6153846153846159E-3</v>
      </c>
      <c r="J156" s="67"/>
      <c r="K156" s="67"/>
      <c r="L156" s="67"/>
      <c r="M156" s="67"/>
      <c r="N156" s="67"/>
    </row>
    <row r="157" spans="1:14" x14ac:dyDescent="0.25">
      <c r="A157" s="44" t="s">
        <v>138</v>
      </c>
      <c r="B157" s="61">
        <f>Historicals!B213</f>
        <v>0</v>
      </c>
      <c r="C157" s="61">
        <f>Historicals!C213</f>
        <v>0</v>
      </c>
      <c r="D157" s="61">
        <f>Historicals!D213</f>
        <v>0</v>
      </c>
      <c r="E157" s="61">
        <f>Historicals!E213</f>
        <v>0</v>
      </c>
      <c r="F157" s="61">
        <f>Historicals!F213</f>
        <v>0</v>
      </c>
      <c r="G157" s="61">
        <f>Historicals!G213</f>
        <v>-0.22</v>
      </c>
      <c r="H157" s="61">
        <f>Historicals!H213</f>
        <v>0.13</v>
      </c>
      <c r="I157" s="61">
        <f>Historicals!I213</f>
        <v>-0.03</v>
      </c>
      <c r="J157" s="70"/>
      <c r="K157" s="70"/>
      <c r="L157" s="70"/>
      <c r="M157" s="70"/>
      <c r="N157" s="70"/>
    </row>
    <row r="158" spans="1:14" x14ac:dyDescent="0.25">
      <c r="A158" s="44" t="s">
        <v>139</v>
      </c>
      <c r="B158" s="47" t="str">
        <f t="shared" ref="B158:N158" si="306">+IFERROR(B156-B157,"nm")</f>
        <v>nm</v>
      </c>
      <c r="C158" s="47" t="str">
        <f t="shared" si="306"/>
        <v>nm</v>
      </c>
      <c r="D158" s="47" t="str">
        <f t="shared" si="306"/>
        <v>nm</v>
      </c>
      <c r="E158" s="47" t="str">
        <f t="shared" si="306"/>
        <v>nm</v>
      </c>
      <c r="F158" s="47" t="str">
        <f t="shared" si="306"/>
        <v>nm</v>
      </c>
      <c r="G158" s="47" t="str">
        <f t="shared" si="306"/>
        <v>nm</v>
      </c>
      <c r="H158" s="47" t="str">
        <f t="shared" si="306"/>
        <v>nm</v>
      </c>
      <c r="I158" s="47">
        <f t="shared" si="306"/>
        <v>2.0384615384615383E-2</v>
      </c>
      <c r="J158" s="70"/>
      <c r="K158" s="70"/>
      <c r="L158" s="70"/>
      <c r="M158" s="70"/>
      <c r="N158" s="70"/>
    </row>
    <row r="159" spans="1:14" x14ac:dyDescent="0.25">
      <c r="A159" s="45" t="s">
        <v>116</v>
      </c>
      <c r="B159" s="1">
        <f>Historicals!B130</f>
        <v>0</v>
      </c>
      <c r="C159" s="1">
        <f>Historicals!C130</f>
        <v>0</v>
      </c>
      <c r="D159" s="1">
        <f>Historicals!D130</f>
        <v>0</v>
      </c>
      <c r="E159" s="1">
        <f>Historicals!E130</f>
        <v>0</v>
      </c>
      <c r="F159" s="1">
        <f>Historicals!F130</f>
        <v>0</v>
      </c>
      <c r="G159" s="1">
        <f>Historicals!G130</f>
        <v>0</v>
      </c>
      <c r="H159" s="1">
        <f>Historicals!H130</f>
        <v>29</v>
      </c>
      <c r="I159" s="1">
        <f>Historicals!I130</f>
        <v>26</v>
      </c>
      <c r="J159" s="69"/>
      <c r="K159" s="69"/>
      <c r="L159" s="69"/>
      <c r="M159" s="69"/>
      <c r="N159" s="69"/>
    </row>
    <row r="160" spans="1:14" x14ac:dyDescent="0.25">
      <c r="A160" s="44" t="s">
        <v>130</v>
      </c>
      <c r="B160" s="62" t="str">
        <f>IFERROR((B159-A159)/A159,"nm")</f>
        <v>nm</v>
      </c>
      <c r="C160" s="62" t="str">
        <f t="shared" ref="C160" si="307">IFERROR((C159-B159)/B159,"nm")</f>
        <v>nm</v>
      </c>
      <c r="D160" s="62" t="str">
        <f t="shared" ref="D160" si="308">IFERROR((D159-C159)/C159,"nm")</f>
        <v>nm</v>
      </c>
      <c r="E160" s="62" t="str">
        <f t="shared" ref="E160" si="309">IFERROR((E159-D159)/D159,"nm")</f>
        <v>nm</v>
      </c>
      <c r="F160" s="62" t="str">
        <f t="shared" ref="F160" si="310">IFERROR((F159-E159)/E159,"nm")</f>
        <v>nm</v>
      </c>
      <c r="G160" s="62" t="str">
        <f t="shared" ref="G160" si="311">IFERROR((G159-F159)/F159,"nm")</f>
        <v>nm</v>
      </c>
      <c r="H160" s="62" t="str">
        <f t="shared" ref="H160" si="312">IFERROR((H159-G159)/G159,"nm")</f>
        <v>nm</v>
      </c>
      <c r="I160" s="62">
        <f t="shared" ref="I160" si="313">IFERROR((I159-H159)/H159,"nm")</f>
        <v>-0.10344827586206896</v>
      </c>
      <c r="J160" s="67"/>
      <c r="K160" s="67"/>
      <c r="L160" s="67"/>
      <c r="M160" s="67"/>
      <c r="N160" s="67"/>
    </row>
    <row r="161" spans="1:14" x14ac:dyDescent="0.25">
      <c r="A161" s="44" t="s">
        <v>138</v>
      </c>
      <c r="B161" s="61">
        <f>Historicals!B214</f>
        <v>0</v>
      </c>
      <c r="C161" s="61">
        <f>Historicals!C214</f>
        <v>0</v>
      </c>
      <c r="D161" s="61">
        <f>Historicals!D214</f>
        <v>0</v>
      </c>
      <c r="E161" s="61">
        <f>Historicals!E214</f>
        <v>0</v>
      </c>
      <c r="F161" s="61">
        <f>Historicals!F214</f>
        <v>0</v>
      </c>
      <c r="G161" s="61">
        <f>Historicals!G214</f>
        <v>0.08</v>
      </c>
      <c r="H161" s="61">
        <f>Historicals!H214</f>
        <v>0.14000000000000001</v>
      </c>
      <c r="I161" s="61">
        <f>Historicals!I214</f>
        <v>-0.16</v>
      </c>
      <c r="J161" s="70"/>
      <c r="K161" s="70"/>
      <c r="L161" s="70"/>
      <c r="M161" s="70"/>
      <c r="N161" s="70"/>
    </row>
    <row r="162" spans="1:14" x14ac:dyDescent="0.25">
      <c r="A162" s="44" t="s">
        <v>139</v>
      </c>
      <c r="B162" s="47" t="str">
        <f t="shared" ref="B162:N162" si="314">+IFERROR(B160-B161,"nm")</f>
        <v>nm</v>
      </c>
      <c r="C162" s="47" t="str">
        <f t="shared" si="314"/>
        <v>nm</v>
      </c>
      <c r="D162" s="47" t="str">
        <f t="shared" si="314"/>
        <v>nm</v>
      </c>
      <c r="E162" s="47" t="str">
        <f t="shared" si="314"/>
        <v>nm</v>
      </c>
      <c r="F162" s="47" t="str">
        <f t="shared" si="314"/>
        <v>nm</v>
      </c>
      <c r="G162" s="47" t="str">
        <f t="shared" si="314"/>
        <v>nm</v>
      </c>
      <c r="H162" s="47" t="str">
        <f t="shared" si="314"/>
        <v>nm</v>
      </c>
      <c r="I162" s="47">
        <f t="shared" si="314"/>
        <v>5.6551724137931039E-2</v>
      </c>
      <c r="J162" s="70"/>
      <c r="K162" s="70"/>
      <c r="L162" s="70"/>
      <c r="M162" s="70"/>
      <c r="N162" s="70"/>
    </row>
    <row r="163" spans="1:14" x14ac:dyDescent="0.25">
      <c r="A163" s="9" t="s">
        <v>131</v>
      </c>
      <c r="B163" s="1">
        <f>Historicals!B175+Historicals!B142</f>
        <v>535</v>
      </c>
      <c r="C163" s="1">
        <f>Historicals!C175+Historicals!C142</f>
        <v>514</v>
      </c>
      <c r="D163" s="1">
        <f>Historicals!D175+Historicals!D142</f>
        <v>505</v>
      </c>
      <c r="E163" s="1">
        <f>Historicals!E175+Historicals!E142</f>
        <v>343</v>
      </c>
      <c r="F163" s="1">
        <f>Historicals!F175+Historicals!F142</f>
        <v>334</v>
      </c>
      <c r="G163" s="1">
        <f>Historicals!G175+Historicals!G142</f>
        <v>322</v>
      </c>
      <c r="H163" s="1">
        <f>Historicals!H175+Historicals!H142</f>
        <v>569</v>
      </c>
      <c r="I163" s="1">
        <f>Historicals!I175+Historicals!I142</f>
        <v>691</v>
      </c>
      <c r="J163" s="69"/>
      <c r="K163" s="69"/>
      <c r="L163" s="69"/>
      <c r="M163" s="69"/>
      <c r="N163" s="69"/>
    </row>
    <row r="164" spans="1:14" x14ac:dyDescent="0.25">
      <c r="A164" s="46" t="s">
        <v>130</v>
      </c>
      <c r="B164" s="62" t="str">
        <f>IFERROR((B163-A163)/A163,"nm")</f>
        <v>nm</v>
      </c>
      <c r="C164" s="62">
        <f t="shared" ref="C164" si="315">IFERROR((C163-B163)/B163,"nm")</f>
        <v>-3.925233644859813E-2</v>
      </c>
      <c r="D164" s="62">
        <f t="shared" ref="D164" si="316">IFERROR((D163-C163)/C163,"nm")</f>
        <v>-1.7509727626459144E-2</v>
      </c>
      <c r="E164" s="62">
        <f t="shared" ref="E164" si="317">IFERROR((E163-D163)/D163,"nm")</f>
        <v>-0.3207920792079208</v>
      </c>
      <c r="F164" s="62">
        <f t="shared" ref="F164" si="318">IFERROR((F163-E163)/E163,"nm")</f>
        <v>-2.6239067055393587E-2</v>
      </c>
      <c r="G164" s="62">
        <f t="shared" ref="G164" si="319">IFERROR((G163-F163)/F163,"nm")</f>
        <v>-3.5928143712574849E-2</v>
      </c>
      <c r="H164" s="62">
        <f t="shared" ref="H164" si="320">IFERROR((H163-G163)/G163,"nm")</f>
        <v>0.76708074534161486</v>
      </c>
      <c r="I164" s="62">
        <f t="shared" ref="I164" si="321">IFERROR((I163-H163)/H163,"nm")</f>
        <v>0.21441124780316345</v>
      </c>
      <c r="J164" s="67"/>
      <c r="K164" s="67"/>
      <c r="L164" s="67"/>
      <c r="M164" s="67"/>
      <c r="N164" s="67"/>
    </row>
    <row r="165" spans="1:14" x14ac:dyDescent="0.25">
      <c r="A165" s="46" t="s">
        <v>132</v>
      </c>
      <c r="B165" s="61">
        <f>B163/B149</f>
        <v>0.26992936427850656</v>
      </c>
      <c r="C165" s="61">
        <f t="shared" ref="C165:N165" si="322">C163/C149</f>
        <v>0.26291560102301792</v>
      </c>
      <c r="D165" s="61">
        <f t="shared" si="322"/>
        <v>0.24730656219392752</v>
      </c>
      <c r="E165" s="61">
        <f t="shared" si="322"/>
        <v>0.18186638388123011</v>
      </c>
      <c r="F165" s="61">
        <f t="shared" si="322"/>
        <v>0.17523609653725078</v>
      </c>
      <c r="G165" s="61">
        <f t="shared" si="322"/>
        <v>0.17443120260021669</v>
      </c>
      <c r="H165" s="61">
        <f t="shared" si="322"/>
        <v>0.26852288815478997</v>
      </c>
      <c r="I165" s="61">
        <f t="shared" si="322"/>
        <v>0.31084120557804767</v>
      </c>
      <c r="J165" s="66"/>
      <c r="K165" s="66"/>
      <c r="L165" s="66"/>
      <c r="M165" s="66"/>
      <c r="N165" s="66"/>
    </row>
    <row r="166" spans="1:14" x14ac:dyDescent="0.25">
      <c r="A166" s="9" t="s">
        <v>133</v>
      </c>
      <c r="B166" s="1">
        <f>Historicals!B175</f>
        <v>18</v>
      </c>
      <c r="C166" s="1">
        <f>Historicals!C175</f>
        <v>27</v>
      </c>
      <c r="D166" s="1">
        <f>Historicals!D175</f>
        <v>28</v>
      </c>
      <c r="E166" s="1">
        <f>Historicals!E175</f>
        <v>33</v>
      </c>
      <c r="F166" s="1">
        <f>Historicals!F175</f>
        <v>31</v>
      </c>
      <c r="G166" s="1">
        <f>Historicals!G175</f>
        <v>25</v>
      </c>
      <c r="H166" s="1">
        <f>Historicals!H175</f>
        <v>26</v>
      </c>
      <c r="I166" s="1">
        <f>Historicals!I175</f>
        <v>22</v>
      </c>
      <c r="J166" s="69"/>
      <c r="K166" s="69"/>
      <c r="L166" s="69"/>
      <c r="M166" s="69"/>
      <c r="N166" s="69"/>
    </row>
    <row r="167" spans="1:14" x14ac:dyDescent="0.25">
      <c r="A167" s="46" t="s">
        <v>130</v>
      </c>
      <c r="B167" s="62" t="str">
        <f>IFERROR((B166-A166)/A166,"nm")</f>
        <v>nm</v>
      </c>
      <c r="C167" s="62">
        <f t="shared" ref="C167" si="323">IFERROR((C166-B166)/B166,"nm")</f>
        <v>0.5</v>
      </c>
      <c r="D167" s="62">
        <f t="shared" ref="D167" si="324">IFERROR((D166-C166)/C166,"nm")</f>
        <v>3.7037037037037035E-2</v>
      </c>
      <c r="E167" s="62">
        <f t="shared" ref="E167" si="325">IFERROR((E166-D166)/D166,"nm")</f>
        <v>0.17857142857142858</v>
      </c>
      <c r="F167" s="62">
        <f t="shared" ref="F167" si="326">IFERROR((F166-E166)/E166,"nm")</f>
        <v>-6.0606060606060608E-2</v>
      </c>
      <c r="G167" s="62">
        <f t="shared" ref="G167" si="327">IFERROR((G166-F166)/F166,"nm")</f>
        <v>-0.19354838709677419</v>
      </c>
      <c r="H167" s="62">
        <f t="shared" ref="H167" si="328">IFERROR((H166-G166)/G166,"nm")</f>
        <v>0.04</v>
      </c>
      <c r="I167" s="62">
        <f t="shared" ref="I167" si="329">IFERROR((I166-H166)/H166,"nm")</f>
        <v>-0.15384615384615385</v>
      </c>
      <c r="J167" s="67"/>
      <c r="K167" s="67"/>
      <c r="L167" s="67"/>
      <c r="M167" s="67"/>
      <c r="N167" s="67"/>
    </row>
    <row r="168" spans="1:14" x14ac:dyDescent="0.25">
      <c r="A168" s="46" t="s">
        <v>134</v>
      </c>
      <c r="B168" s="61">
        <f>B166/B149</f>
        <v>9.0817356205852677E-3</v>
      </c>
      <c r="C168" s="61">
        <f t="shared" ref="C168:N168" si="330">C166/C149</f>
        <v>1.3810741687979539E-2</v>
      </c>
      <c r="D168" s="61">
        <f t="shared" si="330"/>
        <v>1.3712047012732615E-2</v>
      </c>
      <c r="E168" s="61">
        <f t="shared" si="330"/>
        <v>1.7497348886532343E-2</v>
      </c>
      <c r="F168" s="61">
        <f t="shared" si="330"/>
        <v>1.6264428121720881E-2</v>
      </c>
      <c r="G168" s="61">
        <f t="shared" si="330"/>
        <v>1.3542795232936078E-2</v>
      </c>
      <c r="H168" s="61">
        <f t="shared" si="330"/>
        <v>1.2269938650306749E-2</v>
      </c>
      <c r="I168" s="61">
        <f t="shared" si="330"/>
        <v>9.8965362123256857E-3</v>
      </c>
      <c r="J168" s="66"/>
      <c r="K168" s="66"/>
      <c r="L168" s="66"/>
      <c r="M168" s="66"/>
      <c r="N168" s="66"/>
    </row>
    <row r="169" spans="1:14" x14ac:dyDescent="0.25">
      <c r="A169" s="9" t="s">
        <v>135</v>
      </c>
      <c r="B169" s="1">
        <f>B163-B166</f>
        <v>517</v>
      </c>
      <c r="C169" s="1">
        <f t="shared" ref="C169:I169" si="331">C163-C166</f>
        <v>487</v>
      </c>
      <c r="D169" s="1">
        <f t="shared" si="331"/>
        <v>477</v>
      </c>
      <c r="E169" s="1">
        <f t="shared" si="331"/>
        <v>310</v>
      </c>
      <c r="F169" s="1">
        <f t="shared" si="331"/>
        <v>303</v>
      </c>
      <c r="G169" s="1">
        <f t="shared" si="331"/>
        <v>297</v>
      </c>
      <c r="H169" s="1">
        <f t="shared" si="331"/>
        <v>543</v>
      </c>
      <c r="I169" s="1">
        <f t="shared" si="331"/>
        <v>669</v>
      </c>
      <c r="J169" s="69"/>
      <c r="K169" s="69"/>
      <c r="L169" s="69"/>
      <c r="M169" s="69"/>
      <c r="N169" s="69"/>
    </row>
    <row r="170" spans="1:14" x14ac:dyDescent="0.25">
      <c r="A170" s="46" t="s">
        <v>130</v>
      </c>
      <c r="B170" s="62" t="str">
        <f>IFERROR((B169-A169)/A169,"nm")</f>
        <v>nm</v>
      </c>
      <c r="C170" s="62">
        <f t="shared" ref="C170" si="332">IFERROR((C169-B169)/B169,"nm")</f>
        <v>-5.8027079303675046E-2</v>
      </c>
      <c r="D170" s="62">
        <f t="shared" ref="D170" si="333">IFERROR((D169-C169)/C169,"nm")</f>
        <v>-2.0533880903490759E-2</v>
      </c>
      <c r="E170" s="62">
        <f t="shared" ref="E170" si="334">IFERROR((E169-D169)/D169,"nm")</f>
        <v>-0.35010482180293501</v>
      </c>
      <c r="F170" s="62">
        <f t="shared" ref="F170" si="335">IFERROR((F169-E169)/E169,"nm")</f>
        <v>-2.2580645161290321E-2</v>
      </c>
      <c r="G170" s="62">
        <f t="shared" ref="G170" si="336">IFERROR((G169-F169)/F169,"nm")</f>
        <v>-1.9801980198019802E-2</v>
      </c>
      <c r="H170" s="62">
        <f t="shared" ref="H170" si="337">IFERROR((H169-G169)/G169,"nm")</f>
        <v>0.82828282828282829</v>
      </c>
      <c r="I170" s="62">
        <f t="shared" ref="I170" si="338">IFERROR((I169-H169)/H169,"nm")</f>
        <v>0.23204419889502761</v>
      </c>
      <c r="J170" s="67"/>
      <c r="K170" s="67"/>
      <c r="L170" s="67"/>
      <c r="M170" s="67"/>
      <c r="N170" s="67"/>
    </row>
    <row r="171" spans="1:14" x14ac:dyDescent="0.25">
      <c r="A171" s="46" t="s">
        <v>132</v>
      </c>
      <c r="B171" s="61">
        <f>B169/B149</f>
        <v>0.26084762865792127</v>
      </c>
      <c r="C171" s="61">
        <f t="shared" ref="C171:N171" si="339">C169/C149</f>
        <v>0.24910485933503837</v>
      </c>
      <c r="D171" s="61">
        <f t="shared" si="339"/>
        <v>0.23359451518119489</v>
      </c>
      <c r="E171" s="61">
        <f t="shared" si="339"/>
        <v>0.16436903499469777</v>
      </c>
      <c r="F171" s="61">
        <f t="shared" si="339"/>
        <v>0.1589716684155299</v>
      </c>
      <c r="G171" s="61">
        <f t="shared" si="339"/>
        <v>0.16088840736728061</v>
      </c>
      <c r="H171" s="61">
        <f t="shared" si="339"/>
        <v>0.25625294950448324</v>
      </c>
      <c r="I171" s="61">
        <f t="shared" si="339"/>
        <v>0.30094466936572201</v>
      </c>
      <c r="J171" s="66"/>
      <c r="K171" s="66"/>
      <c r="L171" s="66"/>
      <c r="M171" s="66"/>
      <c r="N171" s="66"/>
    </row>
    <row r="172" spans="1:14" x14ac:dyDescent="0.25">
      <c r="A172" s="9" t="s">
        <v>136</v>
      </c>
      <c r="B172" s="1">
        <f>Historicals!B164</f>
        <v>69</v>
      </c>
      <c r="C172" s="1">
        <f>Historicals!C164</f>
        <v>39</v>
      </c>
      <c r="D172" s="1">
        <f>Historicals!D164</f>
        <v>30</v>
      </c>
      <c r="E172" s="1">
        <f>Historicals!E164</f>
        <v>22</v>
      </c>
      <c r="F172" s="1">
        <f>Historicals!F164</f>
        <v>18</v>
      </c>
      <c r="G172" s="1">
        <f>Historicals!G164</f>
        <v>12</v>
      </c>
      <c r="H172" s="1">
        <f>Historicals!H164</f>
        <v>7</v>
      </c>
      <c r="I172" s="1">
        <f>Historicals!I164</f>
        <v>9</v>
      </c>
      <c r="J172" s="69"/>
      <c r="K172" s="69"/>
      <c r="L172" s="69"/>
      <c r="M172" s="69"/>
      <c r="N172" s="69"/>
    </row>
    <row r="173" spans="1:14" x14ac:dyDescent="0.25">
      <c r="A173" s="46" t="s">
        <v>130</v>
      </c>
      <c r="B173" s="62" t="str">
        <f>IFERROR((B172-A172)/A172,"nm")</f>
        <v>nm</v>
      </c>
      <c r="C173" s="62">
        <f t="shared" ref="C173" si="340">IFERROR((C172-B172)/B172,"nm")</f>
        <v>-0.43478260869565216</v>
      </c>
      <c r="D173" s="62">
        <f t="shared" ref="D173" si="341">IFERROR((D172-C172)/C172,"nm")</f>
        <v>-0.23076923076923078</v>
      </c>
      <c r="E173" s="62">
        <f t="shared" ref="E173" si="342">IFERROR((E172-D172)/D172,"nm")</f>
        <v>-0.26666666666666666</v>
      </c>
      <c r="F173" s="62">
        <f t="shared" ref="F173" si="343">IFERROR((F172-E172)/E172,"nm")</f>
        <v>-0.18181818181818182</v>
      </c>
      <c r="G173" s="62">
        <f t="shared" ref="G173" si="344">IFERROR((G172-F172)/F172,"nm")</f>
        <v>-0.33333333333333331</v>
      </c>
      <c r="H173" s="62">
        <f t="shared" ref="H173" si="345">IFERROR((H172-G172)/G172,"nm")</f>
        <v>-0.41666666666666669</v>
      </c>
      <c r="I173" s="62">
        <f t="shared" ref="I173" si="346">IFERROR((I172-H172)/H172,"nm")</f>
        <v>0.2857142857142857</v>
      </c>
      <c r="J173" s="67"/>
      <c r="K173" s="67"/>
      <c r="L173" s="67"/>
      <c r="M173" s="67"/>
      <c r="N173" s="67"/>
    </row>
    <row r="174" spans="1:14" x14ac:dyDescent="0.25">
      <c r="A174" s="46" t="s">
        <v>134</v>
      </c>
      <c r="B174" s="61">
        <f>B172/B149</f>
        <v>3.481331987891019E-2</v>
      </c>
      <c r="C174" s="61">
        <f t="shared" ref="C174:N174" si="347">C172/C149</f>
        <v>1.9948849104859334E-2</v>
      </c>
      <c r="D174" s="61">
        <f t="shared" si="347"/>
        <v>1.4691478942213516E-2</v>
      </c>
      <c r="E174" s="61">
        <f t="shared" si="347"/>
        <v>1.166489925768823E-2</v>
      </c>
      <c r="F174" s="61">
        <f t="shared" si="347"/>
        <v>9.4438614900314802E-3</v>
      </c>
      <c r="G174" s="61">
        <f t="shared" si="347"/>
        <v>6.5005417118093175E-3</v>
      </c>
      <c r="H174" s="61">
        <f t="shared" si="347"/>
        <v>3.3034450212364322E-3</v>
      </c>
      <c r="I174" s="61">
        <f t="shared" si="347"/>
        <v>4.048582995951417E-3</v>
      </c>
      <c r="J174" s="66"/>
      <c r="K174" s="66"/>
      <c r="L174" s="66"/>
      <c r="M174" s="66"/>
      <c r="N174" s="66"/>
    </row>
    <row r="177" spans="1:14" x14ac:dyDescent="0.25">
      <c r="A177" s="43" t="str">
        <f>Historicals!A176</f>
        <v>Corporate</v>
      </c>
      <c r="B177" s="43"/>
      <c r="C177" s="43"/>
      <c r="D177" s="43"/>
      <c r="E177" s="43"/>
      <c r="F177" s="43"/>
      <c r="G177" s="43"/>
      <c r="H177" s="43"/>
      <c r="I177" s="43"/>
      <c r="J177" s="68"/>
      <c r="K177" s="68"/>
      <c r="L177" s="68"/>
      <c r="M177" s="68"/>
      <c r="N177" s="68"/>
    </row>
    <row r="178" spans="1:14" x14ac:dyDescent="0.25">
      <c r="A178" s="9" t="s">
        <v>137</v>
      </c>
      <c r="B178" s="74">
        <f>-SUM(B18,B45,B74,B103,B132,B149)+B3</f>
        <v>0</v>
      </c>
      <c r="C178" s="74">
        <f t="shared" ref="C178:I178" si="348">-SUM(C18,C45,C74,C103,C132,C149)+C3</f>
        <v>0</v>
      </c>
      <c r="D178" s="74">
        <f t="shared" si="348"/>
        <v>0</v>
      </c>
      <c r="E178" s="74">
        <f t="shared" si="348"/>
        <v>0</v>
      </c>
      <c r="F178" s="74">
        <f t="shared" si="348"/>
        <v>0</v>
      </c>
      <c r="G178" s="74">
        <f t="shared" si="348"/>
        <v>0</v>
      </c>
      <c r="H178" s="74">
        <f t="shared" si="348"/>
        <v>0</v>
      </c>
      <c r="I178" s="74">
        <f t="shared" si="348"/>
        <v>0</v>
      </c>
      <c r="J178" s="69"/>
      <c r="K178" s="69"/>
      <c r="L178" s="69"/>
      <c r="M178" s="69"/>
      <c r="N178" s="69"/>
    </row>
    <row r="179" spans="1:14" x14ac:dyDescent="0.25">
      <c r="A179" s="44" t="s">
        <v>130</v>
      </c>
      <c r="B179" s="62" t="str">
        <f>IFERROR((B178-A178)/A178,"nm")</f>
        <v>nm</v>
      </c>
      <c r="C179" s="62" t="str">
        <f>IFERROR((C178-B178)/B178,"nm")</f>
        <v>nm</v>
      </c>
      <c r="D179" s="62" t="str">
        <f t="shared" ref="D179" si="349">IFERROR((D178-C178)/C178,"nm")</f>
        <v>nm</v>
      </c>
      <c r="E179" s="62" t="str">
        <f t="shared" ref="E179" si="350">IFERROR((E178-D178)/D178,"nm")</f>
        <v>nm</v>
      </c>
      <c r="F179" s="62" t="str">
        <f t="shared" ref="F179" si="351">IFERROR((F178-E178)/E178,"nm")</f>
        <v>nm</v>
      </c>
      <c r="G179" s="62" t="str">
        <f t="shared" ref="G179" si="352">IFERROR((G178-F178)/F178,"nm")</f>
        <v>nm</v>
      </c>
      <c r="H179" s="62" t="str">
        <f t="shared" ref="H179" si="353">IFERROR((H178-G178)/G178,"nm")</f>
        <v>nm</v>
      </c>
      <c r="I179" s="62" t="str">
        <f t="shared" ref="I179" si="354">IFERROR((I178-H178)/H178,"nm")</f>
        <v>nm</v>
      </c>
      <c r="J179" s="67"/>
      <c r="K179" s="67"/>
      <c r="L179" s="67"/>
      <c r="M179" s="67"/>
      <c r="N179" s="67"/>
    </row>
    <row r="180" spans="1:14" x14ac:dyDescent="0.25">
      <c r="A180" s="44" t="s">
        <v>138</v>
      </c>
      <c r="B180" s="61">
        <f>Historicals!B216</f>
        <v>0</v>
      </c>
      <c r="C180" s="61">
        <f>Historicals!C216</f>
        <v>0</v>
      </c>
      <c r="D180" s="61">
        <f>Historicals!D216</f>
        <v>0</v>
      </c>
      <c r="E180" s="61">
        <f>Historicals!E216</f>
        <v>0</v>
      </c>
      <c r="F180" s="61">
        <f>Historicals!F216</f>
        <v>0</v>
      </c>
      <c r="G180" s="61">
        <f>Historicals!G216</f>
        <v>0</v>
      </c>
      <c r="H180" s="61">
        <f>Historicals!H216</f>
        <v>0</v>
      </c>
      <c r="I180" s="61">
        <f>Historicals!I216</f>
        <v>0</v>
      </c>
      <c r="J180" s="70"/>
      <c r="K180" s="70"/>
      <c r="L180" s="70"/>
      <c r="M180" s="70"/>
      <c r="N180" s="70"/>
    </row>
    <row r="181" spans="1:14" x14ac:dyDescent="0.25">
      <c r="A181" s="44" t="s">
        <v>139</v>
      </c>
      <c r="B181" s="47" t="str">
        <f t="shared" ref="B181:N181" si="355">+IFERROR(B179-B180,"nm")</f>
        <v>nm</v>
      </c>
      <c r="C181" s="47" t="str">
        <f t="shared" si="355"/>
        <v>nm</v>
      </c>
      <c r="D181" s="47" t="str">
        <f t="shared" si="355"/>
        <v>nm</v>
      </c>
      <c r="E181" s="47" t="str">
        <f t="shared" si="355"/>
        <v>nm</v>
      </c>
      <c r="F181" s="47" t="str">
        <f t="shared" si="355"/>
        <v>nm</v>
      </c>
      <c r="G181" s="47" t="str">
        <f t="shared" si="355"/>
        <v>nm</v>
      </c>
      <c r="H181" s="47" t="str">
        <f t="shared" si="355"/>
        <v>nm</v>
      </c>
      <c r="I181" s="47" t="str">
        <f t="shared" si="355"/>
        <v>nm</v>
      </c>
      <c r="J181" s="70"/>
      <c r="K181" s="70"/>
      <c r="L181" s="70"/>
      <c r="M181" s="70"/>
      <c r="N181" s="70"/>
    </row>
    <row r="182" spans="1:14" x14ac:dyDescent="0.25">
      <c r="A182" s="9" t="s">
        <v>131</v>
      </c>
      <c r="B182" s="73">
        <f>Historicals!B143+Historicals!B176</f>
        <v>-1022</v>
      </c>
      <c r="C182" s="73">
        <f>Historicals!C143+Historicals!C176</f>
        <v>-1089</v>
      </c>
      <c r="D182" s="73">
        <f>Historicals!D143+Historicals!D176</f>
        <v>-633</v>
      </c>
      <c r="E182" s="73">
        <f>Historicals!E143+Historicals!E176</f>
        <v>-1346</v>
      </c>
      <c r="F182" s="73">
        <f>Historicals!F143+Historicals!F176</f>
        <v>-1694</v>
      </c>
      <c r="G182" s="73">
        <f>Historicals!G143+Historicals!G176</f>
        <v>-1855</v>
      </c>
      <c r="H182" s="73">
        <f>Historicals!H143+Historicals!H176</f>
        <v>-2120</v>
      </c>
      <c r="I182" s="73">
        <f>Historicals!I143+Historicals!I176</f>
        <v>-2085</v>
      </c>
      <c r="J182" s="69"/>
      <c r="K182" s="69"/>
      <c r="L182" s="69"/>
      <c r="M182" s="69"/>
      <c r="N182" s="69"/>
    </row>
    <row r="183" spans="1:14" x14ac:dyDescent="0.25">
      <c r="A183" s="46" t="s">
        <v>130</v>
      </c>
      <c r="B183" s="62" t="str">
        <f>IFERROR((B182-A182)/A182,"nm")</f>
        <v>nm</v>
      </c>
      <c r="C183" s="62">
        <f t="shared" ref="C183" si="356">IFERROR((C182-B182)/B182,"nm")</f>
        <v>6.5557729941291581E-2</v>
      </c>
      <c r="D183" s="62">
        <f t="shared" ref="D183" si="357">IFERROR((D182-C182)/C182,"nm")</f>
        <v>-0.41873278236914602</v>
      </c>
      <c r="E183" s="62">
        <f t="shared" ref="E183" si="358">IFERROR((E182-D182)/D182,"nm")</f>
        <v>1.1263823064770933</v>
      </c>
      <c r="F183" s="62">
        <f t="shared" ref="F183" si="359">IFERROR((F182-E182)/E182,"nm")</f>
        <v>0.25854383358098071</v>
      </c>
      <c r="G183" s="62">
        <f t="shared" ref="G183" si="360">IFERROR((G182-F182)/F182,"nm")</f>
        <v>9.5041322314049589E-2</v>
      </c>
      <c r="H183" s="62">
        <f t="shared" ref="H183" si="361">IFERROR((H182-G182)/G182,"nm")</f>
        <v>0.14285714285714285</v>
      </c>
      <c r="I183" s="62">
        <f t="shared" ref="I183" si="362">IFERROR((I182-H182)/H182,"nm")</f>
        <v>-1.6509433962264151E-2</v>
      </c>
      <c r="J183" s="67"/>
      <c r="K183" s="67"/>
      <c r="L183" s="67"/>
      <c r="M183" s="67"/>
      <c r="N183" s="67"/>
    </row>
    <row r="184" spans="1:14" x14ac:dyDescent="0.25">
      <c r="A184" s="46" t="s">
        <v>132</v>
      </c>
      <c r="B184" s="63" t="str">
        <f>IFERROR(B182/B178, "N/A")</f>
        <v>N/A</v>
      </c>
      <c r="C184" s="63" t="str">
        <f t="shared" ref="C184:I184" si="363">IFERROR(C182/C178, "N/A")</f>
        <v>N/A</v>
      </c>
      <c r="D184" s="63" t="str">
        <f t="shared" si="363"/>
        <v>N/A</v>
      </c>
      <c r="E184" s="63" t="str">
        <f t="shared" si="363"/>
        <v>N/A</v>
      </c>
      <c r="F184" s="63" t="str">
        <f t="shared" si="363"/>
        <v>N/A</v>
      </c>
      <c r="G184" s="63" t="str">
        <f t="shared" si="363"/>
        <v>N/A</v>
      </c>
      <c r="H184" s="63" t="str">
        <f t="shared" si="363"/>
        <v>N/A</v>
      </c>
      <c r="I184" s="63" t="str">
        <f t="shared" si="363"/>
        <v>N/A</v>
      </c>
      <c r="J184" s="66"/>
      <c r="K184" s="66"/>
      <c r="L184" s="66"/>
      <c r="M184" s="66"/>
      <c r="N184" s="66"/>
    </row>
    <row r="185" spans="1:14" x14ac:dyDescent="0.25">
      <c r="A185" s="9" t="s">
        <v>133</v>
      </c>
      <c r="B185" s="1">
        <f>Historicals!B176</f>
        <v>75</v>
      </c>
      <c r="C185" s="1">
        <f>Historicals!C176</f>
        <v>84</v>
      </c>
      <c r="D185" s="1">
        <f>Historicals!D176</f>
        <v>91</v>
      </c>
      <c r="E185" s="1">
        <f>Historicals!E176</f>
        <v>110</v>
      </c>
      <c r="F185" s="1">
        <f>Historicals!F176</f>
        <v>116</v>
      </c>
      <c r="G185" s="1">
        <f>Historicals!G176</f>
        <v>112</v>
      </c>
      <c r="H185" s="1">
        <f>Historicals!H176</f>
        <v>141</v>
      </c>
      <c r="I185" s="1">
        <f>Historicals!I176</f>
        <v>134</v>
      </c>
      <c r="J185" s="69"/>
      <c r="K185" s="69"/>
      <c r="L185" s="69"/>
      <c r="M185" s="69"/>
      <c r="N185" s="69"/>
    </row>
    <row r="186" spans="1:14" x14ac:dyDescent="0.25">
      <c r="A186" s="46" t="s">
        <v>130</v>
      </c>
      <c r="B186" s="62" t="str">
        <f>IFERROR((B185-A185)/A185,"nm")</f>
        <v>nm</v>
      </c>
      <c r="C186" s="62">
        <f t="shared" ref="C186" si="364">IFERROR((C185-B185)/B185,"nm")</f>
        <v>0.12</v>
      </c>
      <c r="D186" s="62">
        <f t="shared" ref="D186" si="365">IFERROR((D185-C185)/C185,"nm")</f>
        <v>8.3333333333333329E-2</v>
      </c>
      <c r="E186" s="62">
        <f t="shared" ref="E186" si="366">IFERROR((E185-D185)/D185,"nm")</f>
        <v>0.2087912087912088</v>
      </c>
      <c r="F186" s="62">
        <f t="shared" ref="F186" si="367">IFERROR((F185-E185)/E185,"nm")</f>
        <v>5.4545454545454543E-2</v>
      </c>
      <c r="G186" s="62">
        <f t="shared" ref="G186" si="368">IFERROR((G185-F185)/F185,"nm")</f>
        <v>-3.4482758620689655E-2</v>
      </c>
      <c r="H186" s="62">
        <f t="shared" ref="H186" si="369">IFERROR((H185-G185)/G185,"nm")</f>
        <v>0.25892857142857145</v>
      </c>
      <c r="I186" s="62">
        <f t="shared" ref="I186" si="370">IFERROR((I185-H185)/H185,"nm")</f>
        <v>-4.9645390070921988E-2</v>
      </c>
      <c r="J186" s="67"/>
      <c r="K186" s="67"/>
      <c r="L186" s="67"/>
      <c r="M186" s="67"/>
      <c r="N186" s="67"/>
    </row>
    <row r="187" spans="1:14" x14ac:dyDescent="0.25">
      <c r="A187" s="46" t="s">
        <v>134</v>
      </c>
      <c r="B187" s="63" t="str">
        <f>IFERROR(B185/B178, "N/A")</f>
        <v>N/A</v>
      </c>
      <c r="C187" s="63" t="str">
        <f t="shared" ref="C187:I187" si="371">IFERROR(C185/C178, "N/A")</f>
        <v>N/A</v>
      </c>
      <c r="D187" s="63" t="str">
        <f t="shared" si="371"/>
        <v>N/A</v>
      </c>
      <c r="E187" s="63" t="str">
        <f t="shared" si="371"/>
        <v>N/A</v>
      </c>
      <c r="F187" s="63" t="str">
        <f t="shared" si="371"/>
        <v>N/A</v>
      </c>
      <c r="G187" s="63" t="str">
        <f t="shared" si="371"/>
        <v>N/A</v>
      </c>
      <c r="H187" s="63" t="str">
        <f t="shared" si="371"/>
        <v>N/A</v>
      </c>
      <c r="I187" s="63" t="str">
        <f t="shared" si="371"/>
        <v>N/A</v>
      </c>
      <c r="J187" s="66"/>
      <c r="K187" s="66"/>
      <c r="L187" s="66"/>
      <c r="M187" s="66"/>
      <c r="N187" s="66"/>
    </row>
    <row r="188" spans="1:14" x14ac:dyDescent="0.25">
      <c r="A188" s="9" t="s">
        <v>135</v>
      </c>
      <c r="B188" s="73">
        <f>B182-B185</f>
        <v>-1097</v>
      </c>
      <c r="C188" s="73">
        <f t="shared" ref="C188:I188" si="372">C182-C185</f>
        <v>-1173</v>
      </c>
      <c r="D188" s="73">
        <f t="shared" si="372"/>
        <v>-724</v>
      </c>
      <c r="E188" s="73">
        <f t="shared" si="372"/>
        <v>-1456</v>
      </c>
      <c r="F188" s="73">
        <f t="shared" si="372"/>
        <v>-1810</v>
      </c>
      <c r="G188" s="73">
        <f t="shared" si="372"/>
        <v>-1967</v>
      </c>
      <c r="H188" s="73">
        <f t="shared" si="372"/>
        <v>-2261</v>
      </c>
      <c r="I188" s="73">
        <f t="shared" si="372"/>
        <v>-2219</v>
      </c>
      <c r="J188" s="69"/>
      <c r="K188" s="69"/>
      <c r="L188" s="69"/>
      <c r="M188" s="69"/>
      <c r="N188" s="69"/>
    </row>
    <row r="189" spans="1:14" x14ac:dyDescent="0.25">
      <c r="A189" s="46" t="s">
        <v>130</v>
      </c>
      <c r="B189" s="62" t="str">
        <f>IFERROR((B188-A188)/A188,"nm")</f>
        <v>nm</v>
      </c>
      <c r="C189" s="62">
        <f t="shared" ref="C189" si="373">IFERROR((C188-B188)/B188,"nm")</f>
        <v>6.9279854147675485E-2</v>
      </c>
      <c r="D189" s="62">
        <f t="shared" ref="D189" si="374">IFERROR((D188-C188)/C188,"nm")</f>
        <v>-0.38277919863597615</v>
      </c>
      <c r="E189" s="62">
        <f t="shared" ref="E189" si="375">IFERROR((E188-D188)/D188,"nm")</f>
        <v>1.011049723756906</v>
      </c>
      <c r="F189" s="62">
        <f t="shared" ref="F189" si="376">IFERROR((F188-E188)/E188,"nm")</f>
        <v>0.24313186813186813</v>
      </c>
      <c r="G189" s="62">
        <f t="shared" ref="G189" si="377">IFERROR((G188-F188)/F188,"nm")</f>
        <v>8.6740331491712702E-2</v>
      </c>
      <c r="H189" s="62">
        <f t="shared" ref="H189" si="378">IFERROR((H188-G188)/G188,"nm")</f>
        <v>0.1494661921708185</v>
      </c>
      <c r="I189" s="62">
        <f t="shared" ref="I189" si="379">IFERROR((I188-H188)/H188,"nm")</f>
        <v>-1.8575851393188854E-2</v>
      </c>
      <c r="J189" s="67"/>
      <c r="K189" s="67"/>
      <c r="L189" s="67"/>
      <c r="M189" s="67"/>
      <c r="N189" s="67"/>
    </row>
    <row r="190" spans="1:14" x14ac:dyDescent="0.25">
      <c r="A190" s="46" t="s">
        <v>132</v>
      </c>
      <c r="B190" s="63" t="str">
        <f>IFERROR(B188/B178, "N/A")</f>
        <v>N/A</v>
      </c>
      <c r="C190" s="63" t="str">
        <f t="shared" ref="C190:I190" si="380">IFERROR(C188/C178, "N/A")</f>
        <v>N/A</v>
      </c>
      <c r="D190" s="63" t="str">
        <f t="shared" si="380"/>
        <v>N/A</v>
      </c>
      <c r="E190" s="63" t="str">
        <f t="shared" si="380"/>
        <v>N/A</v>
      </c>
      <c r="F190" s="63" t="str">
        <f t="shared" si="380"/>
        <v>N/A</v>
      </c>
      <c r="G190" s="63" t="str">
        <f t="shared" si="380"/>
        <v>N/A</v>
      </c>
      <c r="H190" s="63" t="str">
        <f t="shared" si="380"/>
        <v>N/A</v>
      </c>
      <c r="I190" s="63" t="str">
        <f t="shared" si="380"/>
        <v>N/A</v>
      </c>
      <c r="J190" s="66"/>
      <c r="K190" s="66"/>
      <c r="L190" s="66"/>
      <c r="M190" s="66"/>
      <c r="N190" s="66"/>
    </row>
    <row r="191" spans="1:14" x14ac:dyDescent="0.25">
      <c r="A191" s="9" t="s">
        <v>136</v>
      </c>
      <c r="B191" s="1">
        <f>Historicals!B165</f>
        <v>104</v>
      </c>
      <c r="C191" s="1">
        <f>Historicals!C165</f>
        <v>264</v>
      </c>
      <c r="D191" s="1">
        <f>Historicals!D165</f>
        <v>291</v>
      </c>
      <c r="E191" s="1">
        <f>Historicals!E165</f>
        <v>159</v>
      </c>
      <c r="F191" s="1">
        <f>Historicals!F165</f>
        <v>377</v>
      </c>
      <c r="G191" s="1">
        <f>Historicals!G165</f>
        <v>318</v>
      </c>
      <c r="H191" s="1">
        <f>Historicals!H165</f>
        <v>11</v>
      </c>
      <c r="I191" s="1">
        <f>Historicals!I165</f>
        <v>50</v>
      </c>
      <c r="J191" s="69"/>
      <c r="K191" s="69"/>
      <c r="L191" s="69"/>
      <c r="M191" s="69"/>
      <c r="N191" s="69"/>
    </row>
    <row r="192" spans="1:14" x14ac:dyDescent="0.25">
      <c r="A192" s="46" t="s">
        <v>130</v>
      </c>
      <c r="B192" s="62" t="str">
        <f>IFERROR((B191-A191)/A191,"nm")</f>
        <v>nm</v>
      </c>
      <c r="C192" s="62">
        <f t="shared" ref="C192" si="381">IFERROR((C191-B191)/B191,"nm")</f>
        <v>1.5384615384615385</v>
      </c>
      <c r="D192" s="62">
        <f t="shared" ref="D192" si="382">IFERROR((D191-C191)/C191,"nm")</f>
        <v>0.10227272727272728</v>
      </c>
      <c r="E192" s="62">
        <f t="shared" ref="E192" si="383">IFERROR((E191-D191)/D191,"nm")</f>
        <v>-0.45360824742268041</v>
      </c>
      <c r="F192" s="62">
        <f t="shared" ref="F192" si="384">IFERROR((F191-E191)/E191,"nm")</f>
        <v>1.371069182389937</v>
      </c>
      <c r="G192" s="62">
        <f t="shared" ref="G192" si="385">IFERROR((G191-F191)/F191,"nm")</f>
        <v>-0.15649867374005305</v>
      </c>
      <c r="H192" s="62">
        <f t="shared" ref="H192" si="386">IFERROR((H191-G191)/G191,"nm")</f>
        <v>-0.96540880503144655</v>
      </c>
      <c r="I192" s="62">
        <f t="shared" ref="I192" si="387">IFERROR((I191-H191)/H191,"nm")</f>
        <v>3.5454545454545454</v>
      </c>
      <c r="J192" s="67"/>
      <c r="K192" s="67"/>
      <c r="L192" s="67"/>
      <c r="M192" s="67"/>
      <c r="N192" s="67"/>
    </row>
    <row r="193" spans="1:14" x14ac:dyDescent="0.25">
      <c r="A193" s="46" t="s">
        <v>134</v>
      </c>
      <c r="B193" s="63" t="str">
        <f>IFERROR(B191/B178, "N/A")</f>
        <v>N/A</v>
      </c>
      <c r="C193" s="63" t="str">
        <f t="shared" ref="C193:I193" si="388">IFERROR(C191/C178, "N/A")</f>
        <v>N/A</v>
      </c>
      <c r="D193" s="63" t="str">
        <f t="shared" si="388"/>
        <v>N/A</v>
      </c>
      <c r="E193" s="63" t="str">
        <f t="shared" si="388"/>
        <v>N/A</v>
      </c>
      <c r="F193" s="63" t="str">
        <f t="shared" si="388"/>
        <v>N/A</v>
      </c>
      <c r="G193" s="63" t="str">
        <f t="shared" si="388"/>
        <v>N/A</v>
      </c>
      <c r="H193" s="63" t="str">
        <f t="shared" si="388"/>
        <v>N/A</v>
      </c>
      <c r="I193" s="63" t="str">
        <f t="shared" si="388"/>
        <v>N/A</v>
      </c>
      <c r="J193" s="66"/>
      <c r="K193" s="66"/>
      <c r="L193" s="66"/>
      <c r="M193" s="66"/>
      <c r="N193"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2023-09-06T21:21:41Z</dcterms:modified>
</cp:coreProperties>
</file>