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 - Solent University\Desktop\Quill Capital Finance Tasks\"/>
    </mc:Choice>
  </mc:AlternateContent>
  <xr:revisionPtr revIDLastSave="0" documentId="13_ncr:1_{4ADB71FD-76B1-41CE-9F0B-D4CD03959D5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4" l="1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5" i="4"/>
  <c r="D65" i="4"/>
  <c r="E65" i="4"/>
  <c r="F65" i="4"/>
  <c r="G65" i="4"/>
  <c r="H65" i="4"/>
  <c r="I65" i="4"/>
  <c r="B65" i="4"/>
  <c r="C57" i="4" l="1"/>
  <c r="D57" i="4"/>
  <c r="E57" i="4"/>
  <c r="F57" i="4"/>
  <c r="G57" i="4"/>
  <c r="H57" i="4"/>
  <c r="I57" i="4"/>
  <c r="B57" i="4"/>
  <c r="C51" i="4"/>
  <c r="D51" i="4"/>
  <c r="E51" i="4"/>
  <c r="F51" i="4"/>
  <c r="G51" i="4"/>
  <c r="H51" i="4"/>
  <c r="I51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46" i="4" l="1"/>
  <c r="D46" i="4"/>
  <c r="E46" i="4"/>
  <c r="F46" i="4"/>
  <c r="G46" i="4"/>
  <c r="H46" i="4"/>
  <c r="I46" i="4"/>
  <c r="C70" i="4"/>
  <c r="D70" i="4"/>
  <c r="E70" i="4"/>
  <c r="F70" i="4"/>
  <c r="G70" i="4"/>
  <c r="H70" i="4"/>
  <c r="I7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3" i="4"/>
  <c r="D3" i="4"/>
  <c r="E3" i="4"/>
  <c r="F3" i="4"/>
  <c r="G3" i="4"/>
  <c r="H3" i="4"/>
  <c r="I3" i="4"/>
  <c r="B3" i="4"/>
  <c r="C52" i="4"/>
  <c r="C58" i="4" s="1"/>
  <c r="D52" i="4"/>
  <c r="D58" i="4" s="1"/>
  <c r="E52" i="4"/>
  <c r="E58" i="4" s="1"/>
  <c r="F52" i="4"/>
  <c r="F58" i="4" s="1"/>
  <c r="G52" i="4"/>
  <c r="G58" i="4" s="1"/>
  <c r="H52" i="4"/>
  <c r="H58" i="4" s="1"/>
  <c r="I52" i="4"/>
  <c r="I58" i="4" s="1"/>
  <c r="B52" i="4"/>
  <c r="B58" i="4" s="1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B46" i="4"/>
  <c r="J51" i="4" l="1"/>
  <c r="K51" i="4"/>
  <c r="L51" i="4"/>
  <c r="M51" i="4"/>
  <c r="N51" i="4"/>
  <c r="D240" i="3"/>
  <c r="D239" i="3"/>
  <c r="B240" i="3"/>
  <c r="E237" i="3"/>
  <c r="D236" i="3"/>
  <c r="F236" i="3"/>
  <c r="D237" i="3"/>
  <c r="B236" i="3"/>
  <c r="D234" i="3"/>
  <c r="C233" i="3"/>
  <c r="B233" i="3"/>
  <c r="H234" i="3"/>
  <c r="G234" i="3"/>
  <c r="E233" i="3"/>
  <c r="E231" i="3"/>
  <c r="C231" i="3"/>
  <c r="F229" i="3"/>
  <c r="E229" i="3"/>
  <c r="E225" i="3"/>
  <c r="K224" i="3"/>
  <c r="L224" i="3" s="1"/>
  <c r="M224" i="3" s="1"/>
  <c r="N224" i="3" s="1"/>
  <c r="K223" i="3"/>
  <c r="J222" i="3"/>
  <c r="G222" i="3"/>
  <c r="H222" i="3"/>
  <c r="H224" i="3" s="1"/>
  <c r="E222" i="3"/>
  <c r="E224" i="3" s="1"/>
  <c r="B222" i="3"/>
  <c r="B224" i="3" s="1"/>
  <c r="K220" i="3"/>
  <c r="L220" i="3" s="1"/>
  <c r="M220" i="3" s="1"/>
  <c r="N220" i="3" s="1"/>
  <c r="K219" i="3"/>
  <c r="L219" i="3" s="1"/>
  <c r="K218" i="3"/>
  <c r="J218" i="3"/>
  <c r="I218" i="3"/>
  <c r="D218" i="3"/>
  <c r="D220" i="3" s="1"/>
  <c r="B218" i="3"/>
  <c r="K216" i="3"/>
  <c r="C216" i="3"/>
  <c r="K215" i="3"/>
  <c r="L215" i="3" s="1"/>
  <c r="J214" i="3"/>
  <c r="D214" i="3"/>
  <c r="D216" i="3" s="1"/>
  <c r="C214" i="3"/>
  <c r="B214" i="3"/>
  <c r="B216" i="3" s="1"/>
  <c r="F214" i="3"/>
  <c r="F216" i="3" s="1"/>
  <c r="E214" i="3"/>
  <c r="E212" i="3"/>
  <c r="B212" i="3"/>
  <c r="G240" i="3"/>
  <c r="D212" i="3"/>
  <c r="B234" i="3"/>
  <c r="C208" i="3"/>
  <c r="C209" i="3"/>
  <c r="B209" i="3"/>
  <c r="F205" i="3"/>
  <c r="B206" i="3"/>
  <c r="D203" i="3"/>
  <c r="B203" i="3"/>
  <c r="I202" i="3"/>
  <c r="C202" i="3"/>
  <c r="B202" i="3"/>
  <c r="I200" i="3"/>
  <c r="J200" i="3" s="1"/>
  <c r="K200" i="3" s="1"/>
  <c r="G198" i="3"/>
  <c r="F198" i="3"/>
  <c r="I198" i="3"/>
  <c r="G200" i="3"/>
  <c r="E194" i="3"/>
  <c r="G194" i="3"/>
  <c r="C194" i="3"/>
  <c r="L193" i="3"/>
  <c r="M193" i="3" s="1"/>
  <c r="N193" i="3" s="1"/>
  <c r="K193" i="3"/>
  <c r="E193" i="3"/>
  <c r="K192" i="3"/>
  <c r="J191" i="3"/>
  <c r="H191" i="3"/>
  <c r="H193" i="3" s="1"/>
  <c r="G191" i="3"/>
  <c r="G193" i="3" s="1"/>
  <c r="F191" i="3"/>
  <c r="F193" i="3" s="1"/>
  <c r="E191" i="3"/>
  <c r="B191" i="3"/>
  <c r="B193" i="3" s="1"/>
  <c r="K189" i="3"/>
  <c r="L189" i="3" s="1"/>
  <c r="M189" i="3" s="1"/>
  <c r="N189" i="3" s="1"/>
  <c r="K188" i="3"/>
  <c r="L188" i="3" s="1"/>
  <c r="I189" i="3"/>
  <c r="J187" i="3"/>
  <c r="H187" i="3"/>
  <c r="H189" i="3" s="1"/>
  <c r="B187" i="3"/>
  <c r="I187" i="3"/>
  <c r="C187" i="3"/>
  <c r="L185" i="3"/>
  <c r="M185" i="3" s="1"/>
  <c r="N185" i="3" s="1"/>
  <c r="K185" i="3"/>
  <c r="K184" i="3"/>
  <c r="L184" i="3" s="1"/>
  <c r="M184" i="3" s="1"/>
  <c r="N184" i="3" s="1"/>
  <c r="J183" i="3"/>
  <c r="E183" i="3"/>
  <c r="D183" i="3"/>
  <c r="D185" i="3" s="1"/>
  <c r="B183" i="3"/>
  <c r="B185" i="3" s="1"/>
  <c r="K181" i="3"/>
  <c r="L181" i="3" s="1"/>
  <c r="M181" i="3" s="1"/>
  <c r="N181" i="3" s="1"/>
  <c r="E181" i="3"/>
  <c r="K180" i="3"/>
  <c r="L180" i="3" s="1"/>
  <c r="M180" i="3" s="1"/>
  <c r="J179" i="3"/>
  <c r="F179" i="3"/>
  <c r="F181" i="3" s="1"/>
  <c r="E179" i="3"/>
  <c r="D179" i="3"/>
  <c r="D181" i="3" s="1"/>
  <c r="B179" i="3"/>
  <c r="B181" i="3" s="1"/>
  <c r="H179" i="3"/>
  <c r="H181" i="3" s="1"/>
  <c r="I199" i="3"/>
  <c r="G209" i="3"/>
  <c r="F199" i="3"/>
  <c r="E203" i="3"/>
  <c r="B177" i="3"/>
  <c r="E173" i="3"/>
  <c r="G173" i="3"/>
  <c r="D174" i="3"/>
  <c r="C174" i="3"/>
  <c r="D170" i="3"/>
  <c r="F168" i="3"/>
  <c r="I168" i="3"/>
  <c r="G167" i="3"/>
  <c r="E168" i="3"/>
  <c r="D167" i="3"/>
  <c r="C165" i="3"/>
  <c r="H164" i="3"/>
  <c r="B164" i="3"/>
  <c r="I163" i="3"/>
  <c r="G163" i="3"/>
  <c r="I165" i="3"/>
  <c r="J165" i="3" s="1"/>
  <c r="H163" i="3"/>
  <c r="G159" i="3"/>
  <c r="E164" i="3"/>
  <c r="B163" i="3"/>
  <c r="I159" i="3"/>
  <c r="I161" i="3" s="1"/>
  <c r="J161" i="3" s="1"/>
  <c r="K161" i="3" s="1"/>
  <c r="L161" i="3" s="1"/>
  <c r="M161" i="3" s="1"/>
  <c r="N161" i="3" s="1"/>
  <c r="E159" i="3"/>
  <c r="E161" i="3" s="1"/>
  <c r="C159" i="3"/>
  <c r="K158" i="3"/>
  <c r="L158" i="3" s="1"/>
  <c r="M158" i="3" s="1"/>
  <c r="N158" i="3" s="1"/>
  <c r="K157" i="3"/>
  <c r="K156" i="3" s="1"/>
  <c r="J156" i="3"/>
  <c r="H156" i="3"/>
  <c r="H158" i="3" s="1"/>
  <c r="B156" i="3"/>
  <c r="B158" i="3" s="1"/>
  <c r="I156" i="3"/>
  <c r="I158" i="3" s="1"/>
  <c r="G156" i="3"/>
  <c r="G158" i="3" s="1"/>
  <c r="D156" i="3"/>
  <c r="L154" i="3"/>
  <c r="M154" i="3" s="1"/>
  <c r="N154" i="3" s="1"/>
  <c r="K154" i="3"/>
  <c r="K153" i="3"/>
  <c r="J152" i="3"/>
  <c r="C152" i="3"/>
  <c r="C154" i="3" s="1"/>
  <c r="E152" i="3"/>
  <c r="E154" i="3" s="1"/>
  <c r="D152" i="3"/>
  <c r="D154" i="3" s="1"/>
  <c r="B152" i="3"/>
  <c r="B154" i="3" s="1"/>
  <c r="L150" i="3"/>
  <c r="M150" i="3" s="1"/>
  <c r="N150" i="3" s="1"/>
  <c r="K150" i="3"/>
  <c r="K149" i="3"/>
  <c r="L149" i="3" s="1"/>
  <c r="M149" i="3" s="1"/>
  <c r="L148" i="3"/>
  <c r="J148" i="3"/>
  <c r="G148" i="3"/>
  <c r="D148" i="3"/>
  <c r="D150" i="3" s="1"/>
  <c r="B148" i="3"/>
  <c r="B150" i="3" s="1"/>
  <c r="H146" i="3"/>
  <c r="G146" i="3"/>
  <c r="F146" i="3"/>
  <c r="G168" i="3"/>
  <c r="B146" i="3"/>
  <c r="F143" i="3"/>
  <c r="E142" i="3"/>
  <c r="E143" i="3"/>
  <c r="B139" i="3"/>
  <c r="E139" i="3"/>
  <c r="G136" i="3"/>
  <c r="E137" i="3"/>
  <c r="G134" i="3"/>
  <c r="F134" i="3"/>
  <c r="E133" i="3"/>
  <c r="E128" i="3"/>
  <c r="E130" i="3" s="1"/>
  <c r="K127" i="3"/>
  <c r="L127" i="3" s="1"/>
  <c r="M127" i="3" s="1"/>
  <c r="N127" i="3" s="1"/>
  <c r="K126" i="3"/>
  <c r="L126" i="3" s="1"/>
  <c r="K125" i="3"/>
  <c r="J125" i="3"/>
  <c r="I125" i="3"/>
  <c r="I127" i="3" s="1"/>
  <c r="D125" i="3"/>
  <c r="B125" i="3"/>
  <c r="K123" i="3"/>
  <c r="L123" i="3" s="1"/>
  <c r="M123" i="3" s="1"/>
  <c r="N123" i="3" s="1"/>
  <c r="K122" i="3"/>
  <c r="K121" i="3" s="1"/>
  <c r="J121" i="3"/>
  <c r="D121" i="3"/>
  <c r="F121" i="3"/>
  <c r="F123" i="3" s="1"/>
  <c r="E121" i="3"/>
  <c r="B121" i="3"/>
  <c r="B123" i="3" s="1"/>
  <c r="K119" i="3"/>
  <c r="L119" i="3" s="1"/>
  <c r="M119" i="3" s="1"/>
  <c r="N119" i="3" s="1"/>
  <c r="K118" i="3"/>
  <c r="L118" i="3" s="1"/>
  <c r="J117" i="3"/>
  <c r="D117" i="3"/>
  <c r="D119" i="3" s="1"/>
  <c r="F117" i="3"/>
  <c r="F119" i="3" s="1"/>
  <c r="E117" i="3"/>
  <c r="E119" i="3" s="1"/>
  <c r="C117" i="3"/>
  <c r="C119" i="3" s="1"/>
  <c r="B117" i="3"/>
  <c r="B119" i="3" s="1"/>
  <c r="B115" i="3"/>
  <c r="H112" i="3"/>
  <c r="F112" i="3"/>
  <c r="I111" i="3"/>
  <c r="H111" i="3"/>
  <c r="G111" i="3"/>
  <c r="F111" i="3"/>
  <c r="G109" i="3"/>
  <c r="F108" i="3"/>
  <c r="E108" i="3"/>
  <c r="D108" i="3"/>
  <c r="B108" i="3"/>
  <c r="H108" i="3"/>
  <c r="G108" i="3"/>
  <c r="D106" i="3"/>
  <c r="D105" i="3"/>
  <c r="C105" i="3"/>
  <c r="G105" i="3"/>
  <c r="E106" i="3"/>
  <c r="C97" i="3"/>
  <c r="C103" i="3"/>
  <c r="G101" i="3"/>
  <c r="E102" i="3"/>
  <c r="C101" i="3"/>
  <c r="B101" i="3"/>
  <c r="E97" i="3"/>
  <c r="E99" i="3" s="1"/>
  <c r="K96" i="3"/>
  <c r="L96" i="3" s="1"/>
  <c r="M96" i="3" s="1"/>
  <c r="N96" i="3" s="1"/>
  <c r="K95" i="3"/>
  <c r="I96" i="3"/>
  <c r="J94" i="3"/>
  <c r="J93" i="3" s="1"/>
  <c r="I94" i="3"/>
  <c r="B94" i="3"/>
  <c r="B96" i="3" s="1"/>
  <c r="D94" i="3"/>
  <c r="D96" i="3" s="1"/>
  <c r="L92" i="3"/>
  <c r="M92" i="3" s="1"/>
  <c r="N92" i="3" s="1"/>
  <c r="K92" i="3"/>
  <c r="K91" i="3"/>
  <c r="L91" i="3" s="1"/>
  <c r="M91" i="3" s="1"/>
  <c r="N91" i="3" s="1"/>
  <c r="N90" i="3" s="1"/>
  <c r="J90" i="3"/>
  <c r="E90" i="3"/>
  <c r="D90" i="3"/>
  <c r="B90" i="3"/>
  <c r="L88" i="3"/>
  <c r="M88" i="3" s="1"/>
  <c r="N88" i="3" s="1"/>
  <c r="K88" i="3"/>
  <c r="K87" i="3"/>
  <c r="L87" i="3" s="1"/>
  <c r="M87" i="3" s="1"/>
  <c r="J86" i="3"/>
  <c r="F86" i="3"/>
  <c r="F88" i="3" s="1"/>
  <c r="B86" i="3"/>
  <c r="G86" i="3"/>
  <c r="G88" i="3" s="1"/>
  <c r="E86" i="3"/>
  <c r="E88" i="3" s="1"/>
  <c r="C86" i="3"/>
  <c r="I112" i="3"/>
  <c r="J112" i="3" s="1"/>
  <c r="B84" i="3"/>
  <c r="H81" i="3"/>
  <c r="F81" i="3"/>
  <c r="I80" i="3"/>
  <c r="G80" i="3"/>
  <c r="F77" i="3"/>
  <c r="D77" i="3"/>
  <c r="B77" i="3"/>
  <c r="I77" i="3"/>
  <c r="G77" i="3"/>
  <c r="I66" i="3"/>
  <c r="I74" i="3"/>
  <c r="F75" i="3"/>
  <c r="D74" i="3"/>
  <c r="H71" i="3"/>
  <c r="B71" i="3"/>
  <c r="I70" i="3"/>
  <c r="E72" i="3"/>
  <c r="D71" i="3"/>
  <c r="K65" i="3"/>
  <c r="L65" i="3" s="1"/>
  <c r="M65" i="3" s="1"/>
  <c r="N65" i="3" s="1"/>
  <c r="L64" i="3"/>
  <c r="K64" i="3"/>
  <c r="J63" i="3"/>
  <c r="J62" i="3" s="1"/>
  <c r="B63" i="3"/>
  <c r="B65" i="3" s="1"/>
  <c r="K61" i="3"/>
  <c r="L61" i="3" s="1"/>
  <c r="L60" i="3"/>
  <c r="M60" i="3" s="1"/>
  <c r="N60" i="3" s="1"/>
  <c r="K60" i="3"/>
  <c r="J59" i="3"/>
  <c r="D59" i="3"/>
  <c r="B59" i="3"/>
  <c r="B61" i="3" s="1"/>
  <c r="G59" i="3"/>
  <c r="G61" i="3" s="1"/>
  <c r="E59" i="3"/>
  <c r="K57" i="3"/>
  <c r="L57" i="3" s="1"/>
  <c r="M57" i="3" s="1"/>
  <c r="N57" i="3" s="1"/>
  <c r="K56" i="3"/>
  <c r="L56" i="3" s="1"/>
  <c r="M56" i="3" s="1"/>
  <c r="J55" i="3"/>
  <c r="H55" i="3"/>
  <c r="H57" i="3" s="1"/>
  <c r="F55" i="3"/>
  <c r="E55" i="3"/>
  <c r="B55" i="3"/>
  <c r="B57" i="3" s="1"/>
  <c r="H53" i="3"/>
  <c r="H78" i="3"/>
  <c r="E53" i="3"/>
  <c r="D75" i="3"/>
  <c r="B53" i="3"/>
  <c r="E49" i="3"/>
  <c r="D17" i="3"/>
  <c r="B49" i="3"/>
  <c r="G46" i="3"/>
  <c r="C14" i="3"/>
  <c r="E43" i="3"/>
  <c r="C43" i="3"/>
  <c r="I35" i="3"/>
  <c r="G43" i="3"/>
  <c r="K41" i="3"/>
  <c r="E39" i="3"/>
  <c r="I41" i="3"/>
  <c r="J41" i="3" s="1"/>
  <c r="I39" i="3"/>
  <c r="C39" i="3"/>
  <c r="E35" i="3"/>
  <c r="K34" i="3"/>
  <c r="L34" i="3" s="1"/>
  <c r="M34" i="3" s="1"/>
  <c r="N34" i="3" s="1"/>
  <c r="K33" i="3"/>
  <c r="K32" i="3" s="1"/>
  <c r="J32" i="3"/>
  <c r="J31" i="3"/>
  <c r="E32" i="3"/>
  <c r="E34" i="3" s="1"/>
  <c r="C32" i="3"/>
  <c r="C34" i="3" s="1"/>
  <c r="B32" i="3"/>
  <c r="B34" i="3" s="1"/>
  <c r="M30" i="3"/>
  <c r="N30" i="3" s="1"/>
  <c r="L30" i="3"/>
  <c r="K30" i="3"/>
  <c r="K29" i="3"/>
  <c r="K28" i="3" s="1"/>
  <c r="J28" i="3"/>
  <c r="J27" i="3" s="1"/>
  <c r="I28" i="3"/>
  <c r="G28" i="3"/>
  <c r="B28" i="3"/>
  <c r="L26" i="3"/>
  <c r="M26" i="3" s="1"/>
  <c r="N26" i="3" s="1"/>
  <c r="K26" i="3"/>
  <c r="K25" i="3"/>
  <c r="J24" i="3"/>
  <c r="J23" i="3" s="1"/>
  <c r="B24" i="3"/>
  <c r="B26" i="3" s="1"/>
  <c r="F24" i="3"/>
  <c r="F26" i="3" s="1"/>
  <c r="I50" i="3"/>
  <c r="J50" i="3" s="1"/>
  <c r="G22" i="3"/>
  <c r="D47" i="3"/>
  <c r="B50" i="3"/>
  <c r="H14" i="3"/>
  <c r="F14" i="3"/>
  <c r="F8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G124" i="1" s="1"/>
  <c r="G131" i="1" s="1"/>
  <c r="G132" i="1" s="1"/>
  <c r="F107" i="1"/>
  <c r="E107" i="1"/>
  <c r="E124" i="1" s="1"/>
  <c r="E131" i="1" s="1"/>
  <c r="E132" i="1" s="1"/>
  <c r="D107" i="1"/>
  <c r="D124" i="1" s="1"/>
  <c r="C107" i="1"/>
  <c r="B10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H45" i="1"/>
  <c r="G45" i="1"/>
  <c r="G59" i="1" s="1"/>
  <c r="F45" i="1"/>
  <c r="E45" i="1"/>
  <c r="E59" i="1" s="1"/>
  <c r="D45" i="1"/>
  <c r="D59" i="1" s="1"/>
  <c r="C45" i="1"/>
  <c r="C59" i="1" s="1"/>
  <c r="B45" i="1"/>
  <c r="B59" i="1" s="1"/>
  <c r="B60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F4" i="1"/>
  <c r="F10" i="1" s="1"/>
  <c r="F12" i="1" s="1"/>
  <c r="E4" i="1"/>
  <c r="D4" i="1"/>
  <c r="C4" i="1"/>
  <c r="B4" i="1"/>
  <c r="H7" i="4" l="1"/>
  <c r="H11" i="4" s="1"/>
  <c r="H14" i="4" s="1"/>
  <c r="H31" i="4"/>
  <c r="I64" i="4"/>
  <c r="I7" i="4"/>
  <c r="I11" i="4" s="1"/>
  <c r="I14" i="4" s="1"/>
  <c r="B49" i="4"/>
  <c r="I31" i="4"/>
  <c r="I43" i="4"/>
  <c r="H64" i="4"/>
  <c r="C43" i="4"/>
  <c r="C49" i="4"/>
  <c r="C53" i="4" s="1"/>
  <c r="C55" i="4" s="1"/>
  <c r="D7" i="4"/>
  <c r="D11" i="4" s="1"/>
  <c r="D14" i="4" s="1"/>
  <c r="D31" i="4"/>
  <c r="D49" i="4"/>
  <c r="D53" i="4" s="1"/>
  <c r="D55" i="4" s="1"/>
  <c r="D64" i="4"/>
  <c r="E7" i="4"/>
  <c r="E11" i="4" s="1"/>
  <c r="E14" i="4" s="1"/>
  <c r="E31" i="4"/>
  <c r="E49" i="4"/>
  <c r="E64" i="4"/>
  <c r="F7" i="4"/>
  <c r="F11" i="4" s="1"/>
  <c r="F14" i="4" s="1"/>
  <c r="F31" i="4"/>
  <c r="F64" i="4"/>
  <c r="G7" i="4"/>
  <c r="G11" i="4" s="1"/>
  <c r="G14" i="4" s="1"/>
  <c r="G31" i="4"/>
  <c r="G64" i="4"/>
  <c r="M61" i="3"/>
  <c r="N61" i="3" s="1"/>
  <c r="L59" i="3"/>
  <c r="E74" i="3"/>
  <c r="E66" i="3"/>
  <c r="E68" i="3" s="1"/>
  <c r="H117" i="3"/>
  <c r="H119" i="3" s="1"/>
  <c r="C132" i="3"/>
  <c r="C134" i="3"/>
  <c r="H142" i="3"/>
  <c r="H143" i="3"/>
  <c r="D206" i="3"/>
  <c r="D205" i="3"/>
  <c r="K214" i="3"/>
  <c r="L216" i="3"/>
  <c r="M216" i="3" s="1"/>
  <c r="N216" i="3" s="1"/>
  <c r="I233" i="3"/>
  <c r="I225" i="3"/>
  <c r="I227" i="3" s="1"/>
  <c r="J227" i="3" s="1"/>
  <c r="K227" i="3" s="1"/>
  <c r="L227" i="3" s="1"/>
  <c r="M227" i="3" s="1"/>
  <c r="N227" i="3" s="1"/>
  <c r="I137" i="3"/>
  <c r="I128" i="3"/>
  <c r="I130" i="3" s="1"/>
  <c r="J130" i="3" s="1"/>
  <c r="K130" i="3" s="1"/>
  <c r="L130" i="3" s="1"/>
  <c r="M130" i="3" s="1"/>
  <c r="N130" i="3" s="1"/>
  <c r="I103" i="3"/>
  <c r="J103" i="3" s="1"/>
  <c r="I101" i="3"/>
  <c r="B171" i="3"/>
  <c r="B170" i="3"/>
  <c r="G117" i="3"/>
  <c r="B132" i="3"/>
  <c r="B133" i="3"/>
  <c r="G143" i="3"/>
  <c r="G142" i="3"/>
  <c r="F170" i="3"/>
  <c r="E170" i="3"/>
  <c r="B220" i="3"/>
  <c r="C124" i="1"/>
  <c r="C131" i="1" s="1"/>
  <c r="C132" i="1" s="1"/>
  <c r="K24" i="3"/>
  <c r="K23" i="3" s="1"/>
  <c r="L25" i="3"/>
  <c r="M25" i="3" s="1"/>
  <c r="G177" i="3"/>
  <c r="G196" i="3"/>
  <c r="F57" i="3"/>
  <c r="I106" i="3"/>
  <c r="I97" i="3"/>
  <c r="I99" i="3" s="1"/>
  <c r="J99" i="3" s="1"/>
  <c r="K99" i="3" s="1"/>
  <c r="L99" i="3" s="1"/>
  <c r="M99" i="3" s="1"/>
  <c r="N99" i="3" s="1"/>
  <c r="E174" i="3"/>
  <c r="F173" i="3"/>
  <c r="C199" i="3"/>
  <c r="C200" i="3"/>
  <c r="I59" i="1"/>
  <c r="I60" i="1" s="1"/>
  <c r="I124" i="1"/>
  <c r="I131" i="1" s="1"/>
  <c r="B132" i="1" s="1"/>
  <c r="H140" i="3"/>
  <c r="H133" i="3"/>
  <c r="H115" i="3"/>
  <c r="C121" i="3"/>
  <c r="C123" i="3" s="1"/>
  <c r="B127" i="3"/>
  <c r="B137" i="3"/>
  <c r="F152" i="3"/>
  <c r="F154" i="3" s="1"/>
  <c r="L183" i="3"/>
  <c r="D208" i="3"/>
  <c r="K222" i="3"/>
  <c r="L223" i="3"/>
  <c r="D24" i="4"/>
  <c r="I8" i="3"/>
  <c r="I9" i="3" s="1"/>
  <c r="L33" i="3"/>
  <c r="L32" i="3" s="1"/>
  <c r="M215" i="3"/>
  <c r="N215" i="3" s="1"/>
  <c r="L214" i="3"/>
  <c r="I65" i="3"/>
  <c r="B102" i="3"/>
  <c r="B43" i="4"/>
  <c r="I32" i="3"/>
  <c r="I34" i="3" s="1"/>
  <c r="H32" i="3"/>
  <c r="H34" i="3" s="1"/>
  <c r="B124" i="1"/>
  <c r="B131" i="1" s="1"/>
  <c r="K31" i="3"/>
  <c r="I142" i="3"/>
  <c r="I17" i="3"/>
  <c r="B168" i="3"/>
  <c r="C167" i="3"/>
  <c r="F206" i="3"/>
  <c r="F177" i="3"/>
  <c r="E24" i="3"/>
  <c r="E26" i="3" s="1"/>
  <c r="F49" i="3"/>
  <c r="E17" i="3"/>
  <c r="E18" i="3" s="1"/>
  <c r="B8" i="3"/>
  <c r="F148" i="3"/>
  <c r="F150" i="3" s="1"/>
  <c r="E148" i="3"/>
  <c r="E150" i="3" s="1"/>
  <c r="F239" i="3"/>
  <c r="F240" i="3"/>
  <c r="C55" i="3"/>
  <c r="C57" i="3" s="1"/>
  <c r="C81" i="3"/>
  <c r="C72" i="3"/>
  <c r="C80" i="3"/>
  <c r="L90" i="3"/>
  <c r="F237" i="3"/>
  <c r="F212" i="3"/>
  <c r="I229" i="3"/>
  <c r="I231" i="3"/>
  <c r="J231" i="3" s="1"/>
  <c r="K231" i="3" s="1"/>
  <c r="G24" i="3"/>
  <c r="G26" i="3" s="1"/>
  <c r="G94" i="3"/>
  <c r="G96" i="3" s="1"/>
  <c r="G150" i="3"/>
  <c r="H94" i="3"/>
  <c r="H96" i="3" s="1"/>
  <c r="G139" i="3"/>
  <c r="G140" i="3"/>
  <c r="H212" i="3"/>
  <c r="D187" i="3"/>
  <c r="D189" i="3" s="1"/>
  <c r="F230" i="3"/>
  <c r="D28" i="3"/>
  <c r="D30" i="3" s="1"/>
  <c r="D123" i="3"/>
  <c r="C128" i="3"/>
  <c r="C136" i="3"/>
  <c r="E167" i="3"/>
  <c r="I220" i="3"/>
  <c r="E24" i="4"/>
  <c r="H47" i="3"/>
  <c r="H22" i="3"/>
  <c r="H3" i="3"/>
  <c r="G170" i="3"/>
  <c r="G171" i="3"/>
  <c r="E206" i="3"/>
  <c r="D140" i="3"/>
  <c r="D139" i="3"/>
  <c r="D14" i="3"/>
  <c r="D16" i="3" s="1"/>
  <c r="F17" i="3"/>
  <c r="F19" i="3" s="1"/>
  <c r="I68" i="3"/>
  <c r="J68" i="3" s="1"/>
  <c r="K68" i="3" s="1"/>
  <c r="L68" i="3" s="1"/>
  <c r="M68" i="3" s="1"/>
  <c r="N68" i="3" s="1"/>
  <c r="D8" i="3"/>
  <c r="D9" i="3" s="1"/>
  <c r="E14" i="3"/>
  <c r="E15" i="3" s="1"/>
  <c r="F46" i="3"/>
  <c r="N59" i="3"/>
  <c r="E70" i="3"/>
  <c r="H86" i="3"/>
  <c r="H88" i="3" s="1"/>
  <c r="G97" i="3"/>
  <c r="G103" i="3"/>
  <c r="D127" i="3"/>
  <c r="D136" i="3"/>
  <c r="D137" i="3"/>
  <c r="D168" i="3"/>
  <c r="H173" i="3"/>
  <c r="H174" i="3"/>
  <c r="F209" i="3"/>
  <c r="F24" i="4"/>
  <c r="M118" i="3"/>
  <c r="M117" i="3" s="1"/>
  <c r="L117" i="3"/>
  <c r="F32" i="3"/>
  <c r="F34" i="3" s="1"/>
  <c r="G14" i="3"/>
  <c r="G15" i="3" s="1"/>
  <c r="G84" i="3"/>
  <c r="F84" i="3"/>
  <c r="F106" i="3"/>
  <c r="G231" i="3"/>
  <c r="G229" i="3"/>
  <c r="H109" i="3"/>
  <c r="H84" i="3"/>
  <c r="K94" i="3"/>
  <c r="K93" i="3" s="1"/>
  <c r="L95" i="3"/>
  <c r="M95" i="3" s="1"/>
  <c r="H229" i="3"/>
  <c r="H230" i="3"/>
  <c r="D131" i="1"/>
  <c r="D132" i="1" s="1"/>
  <c r="M55" i="3"/>
  <c r="N56" i="3"/>
  <c r="N55" i="3" s="1"/>
  <c r="H177" i="3"/>
  <c r="H199" i="3"/>
  <c r="C17" i="3"/>
  <c r="G49" i="3"/>
  <c r="G41" i="3"/>
  <c r="G17" i="3"/>
  <c r="G128" i="3"/>
  <c r="G132" i="3"/>
  <c r="F140" i="3"/>
  <c r="F139" i="3"/>
  <c r="H17" i="3"/>
  <c r="H18" i="3" s="1"/>
  <c r="F80" i="3"/>
  <c r="E80" i="3"/>
  <c r="H132" i="3"/>
  <c r="F115" i="3"/>
  <c r="F137" i="3"/>
  <c r="G115" i="3"/>
  <c r="I134" i="3"/>
  <c r="J134" i="3" s="1"/>
  <c r="I132" i="3"/>
  <c r="L153" i="3"/>
  <c r="K152" i="3"/>
  <c r="B22" i="3"/>
  <c r="B3" i="3"/>
  <c r="B4" i="3" s="1"/>
  <c r="B40" i="3"/>
  <c r="H8" i="3"/>
  <c r="B14" i="3"/>
  <c r="B46" i="3"/>
  <c r="H70" i="3"/>
  <c r="G8" i="3"/>
  <c r="G72" i="3"/>
  <c r="C8" i="3"/>
  <c r="B92" i="3"/>
  <c r="F222" i="3"/>
  <c r="F224" i="3" s="1"/>
  <c r="E8" i="3"/>
  <c r="F50" i="3"/>
  <c r="F3" i="3"/>
  <c r="F16" i="3" s="1"/>
  <c r="E41" i="3"/>
  <c r="D92" i="3"/>
  <c r="H102" i="3"/>
  <c r="H101" i="3"/>
  <c r="B109" i="3"/>
  <c r="E112" i="3"/>
  <c r="E111" i="3"/>
  <c r="E103" i="3"/>
  <c r="G225" i="3"/>
  <c r="G227" i="3" s="1"/>
  <c r="H46" i="3"/>
  <c r="B78" i="3"/>
  <c r="C10" i="1"/>
  <c r="C12" i="1" s="1"/>
  <c r="D10" i="1"/>
  <c r="D12" i="1" s="1"/>
  <c r="D22" i="3"/>
  <c r="D55" i="3"/>
  <c r="D57" i="3" s="1"/>
  <c r="C59" i="3"/>
  <c r="C61" i="3" s="1"/>
  <c r="C66" i="3"/>
  <c r="C68" i="3" s="1"/>
  <c r="E77" i="3"/>
  <c r="B106" i="3"/>
  <c r="E123" i="3"/>
  <c r="E136" i="3"/>
  <c r="E171" i="3"/>
  <c r="D158" i="3"/>
  <c r="F174" i="3"/>
  <c r="K187" i="3"/>
  <c r="I206" i="3"/>
  <c r="J206" i="3" s="1"/>
  <c r="K206" i="3" s="1"/>
  <c r="L206" i="3" s="1"/>
  <c r="M206" i="3" s="1"/>
  <c r="N206" i="3" s="1"/>
  <c r="E216" i="3"/>
  <c r="E239" i="3"/>
  <c r="G43" i="4"/>
  <c r="B10" i="1"/>
  <c r="B12" i="1" s="1"/>
  <c r="G63" i="3"/>
  <c r="G65" i="3" s="1"/>
  <c r="G125" i="3"/>
  <c r="G127" i="3" s="1"/>
  <c r="H148" i="3"/>
  <c r="H150" i="3" s="1"/>
  <c r="H170" i="3"/>
  <c r="D200" i="3"/>
  <c r="E10" i="1"/>
  <c r="E12" i="1" s="1"/>
  <c r="G3" i="3"/>
  <c r="G4" i="3" s="1"/>
  <c r="G30" i="3"/>
  <c r="D46" i="3"/>
  <c r="C90" i="3"/>
  <c r="C92" i="3" s="1"/>
  <c r="F109" i="3"/>
  <c r="C143" i="3"/>
  <c r="C183" i="3"/>
  <c r="C185" i="3" s="1"/>
  <c r="K191" i="3"/>
  <c r="G203" i="3"/>
  <c r="B205" i="3"/>
  <c r="C230" i="3"/>
  <c r="C234" i="3"/>
  <c r="H43" i="4"/>
  <c r="H44" i="4" s="1"/>
  <c r="D43" i="4"/>
  <c r="I143" i="3"/>
  <c r="J143" i="3" s="1"/>
  <c r="J142" i="3" s="1"/>
  <c r="C179" i="3"/>
  <c r="C181" i="3" s="1"/>
  <c r="D202" i="3"/>
  <c r="G218" i="3"/>
  <c r="G220" i="3" s="1"/>
  <c r="E43" i="4"/>
  <c r="G53" i="3"/>
  <c r="K62" i="3"/>
  <c r="F78" i="3"/>
  <c r="C88" i="3"/>
  <c r="H125" i="3"/>
  <c r="H127" i="3" s="1"/>
  <c r="D143" i="3"/>
  <c r="G179" i="3"/>
  <c r="G181" i="3" s="1"/>
  <c r="L192" i="3"/>
  <c r="M192" i="3" s="1"/>
  <c r="H198" i="3"/>
  <c r="H203" i="3"/>
  <c r="C205" i="3"/>
  <c r="C237" i="3"/>
  <c r="H218" i="3"/>
  <c r="H220" i="3" s="1"/>
  <c r="D231" i="3"/>
  <c r="D233" i="3"/>
  <c r="H237" i="3"/>
  <c r="G10" i="1"/>
  <c r="G12" i="1" s="1"/>
  <c r="G64" i="1" s="1"/>
  <c r="G76" i="1" s="1"/>
  <c r="G94" i="1" s="1"/>
  <c r="G96" i="1" s="1"/>
  <c r="G97" i="1" s="1"/>
  <c r="I30" i="3"/>
  <c r="G75" i="3"/>
  <c r="K63" i="3"/>
  <c r="B140" i="3"/>
  <c r="H171" i="3"/>
  <c r="I203" i="3"/>
  <c r="B7" i="4"/>
  <c r="B11" i="4" s="1"/>
  <c r="B14" i="4" s="1"/>
  <c r="B31" i="4"/>
  <c r="B24" i="4"/>
  <c r="B64" i="4"/>
  <c r="C24" i="3"/>
  <c r="C26" i="3" s="1"/>
  <c r="D32" i="3"/>
  <c r="D34" i="3" s="1"/>
  <c r="H39" i="3"/>
  <c r="H43" i="3"/>
  <c r="K59" i="3"/>
  <c r="C70" i="3"/>
  <c r="H77" i="3"/>
  <c r="K90" i="3"/>
  <c r="C94" i="3"/>
  <c r="C96" i="3" s="1"/>
  <c r="F103" i="3"/>
  <c r="F105" i="3"/>
  <c r="L122" i="3"/>
  <c r="J124" i="3"/>
  <c r="K124" i="3" s="1"/>
  <c r="E134" i="3"/>
  <c r="C140" i="3"/>
  <c r="I174" i="3"/>
  <c r="J174" i="3" s="1"/>
  <c r="K174" i="3" s="1"/>
  <c r="L157" i="3"/>
  <c r="D209" i="3"/>
  <c r="K183" i="3"/>
  <c r="I191" i="3"/>
  <c r="I193" i="3" s="1"/>
  <c r="E198" i="3"/>
  <c r="E234" i="3"/>
  <c r="J217" i="3"/>
  <c r="K217" i="3" s="1"/>
  <c r="G224" i="3"/>
  <c r="C7" i="4"/>
  <c r="C11" i="4" s="1"/>
  <c r="C14" i="4" s="1"/>
  <c r="C31" i="4"/>
  <c r="C24" i="4"/>
  <c r="C64" i="4"/>
  <c r="I49" i="4"/>
  <c r="I53" i="4" s="1"/>
  <c r="I55" i="4" s="1"/>
  <c r="E209" i="3"/>
  <c r="G24" i="4"/>
  <c r="G49" i="4"/>
  <c r="E57" i="3"/>
  <c r="D61" i="3"/>
  <c r="G78" i="3"/>
  <c r="B88" i="3"/>
  <c r="H139" i="3"/>
  <c r="F142" i="3"/>
  <c r="C148" i="3"/>
  <c r="C150" i="3" s="1"/>
  <c r="J151" i="3"/>
  <c r="J155" i="3"/>
  <c r="K155" i="3" s="1"/>
  <c r="L155" i="3" s="1"/>
  <c r="E165" i="3"/>
  <c r="C171" i="3"/>
  <c r="G187" i="3"/>
  <c r="G189" i="3" s="1"/>
  <c r="F208" i="3"/>
  <c r="I222" i="3"/>
  <c r="H24" i="4"/>
  <c r="H49" i="4"/>
  <c r="F59" i="1"/>
  <c r="F60" i="1" s="1"/>
  <c r="F124" i="1"/>
  <c r="F131" i="1" s="1"/>
  <c r="F132" i="1" s="1"/>
  <c r="E50" i="3"/>
  <c r="I24" i="3"/>
  <c r="I26" i="3" s="1"/>
  <c r="C41" i="3"/>
  <c r="E46" i="3"/>
  <c r="I49" i="3"/>
  <c r="C63" i="3"/>
  <c r="C65" i="3" s="1"/>
  <c r="I72" i="3"/>
  <c r="J72" i="3" s="1"/>
  <c r="K72" i="3" s="1"/>
  <c r="E109" i="3"/>
  <c r="D86" i="3"/>
  <c r="D88" i="3" s="1"/>
  <c r="E105" i="3"/>
  <c r="E140" i="3"/>
  <c r="C125" i="3"/>
  <c r="C127" i="3" s="1"/>
  <c r="F136" i="3"/>
  <c r="I14" i="3"/>
  <c r="G165" i="3"/>
  <c r="D171" i="3"/>
  <c r="G174" i="3"/>
  <c r="L179" i="3"/>
  <c r="I194" i="3"/>
  <c r="E200" i="3"/>
  <c r="G208" i="3"/>
  <c r="C218" i="3"/>
  <c r="C220" i="3" s="1"/>
  <c r="E240" i="3"/>
  <c r="I24" i="4"/>
  <c r="H59" i="1"/>
  <c r="H60" i="1" s="1"/>
  <c r="H124" i="1"/>
  <c r="H131" i="1" s="1"/>
  <c r="H132" i="1" s="1"/>
  <c r="B17" i="3"/>
  <c r="B18" i="3" s="1"/>
  <c r="G47" i="3"/>
  <c r="B30" i="3"/>
  <c r="C35" i="3"/>
  <c r="C5" i="3" s="1"/>
  <c r="C11" i="3" s="1"/>
  <c r="G55" i="3"/>
  <c r="G57" i="3" s="1"/>
  <c r="E63" i="3"/>
  <c r="E65" i="3" s="1"/>
  <c r="G106" i="3"/>
  <c r="F90" i="3"/>
  <c r="F92" i="3" s="1"/>
  <c r="D112" i="3"/>
  <c r="G137" i="3"/>
  <c r="C163" i="3"/>
  <c r="F171" i="3"/>
  <c r="I173" i="3"/>
  <c r="F183" i="3"/>
  <c r="F185" i="3" s="1"/>
  <c r="B189" i="3"/>
  <c r="E205" i="3"/>
  <c r="I209" i="3"/>
  <c r="J209" i="3" s="1"/>
  <c r="C225" i="3"/>
  <c r="C227" i="3" s="1"/>
  <c r="C236" i="3"/>
  <c r="G239" i="3"/>
  <c r="E28" i="3"/>
  <c r="E30" i="3" s="1"/>
  <c r="D43" i="3"/>
  <c r="I46" i="3"/>
  <c r="D53" i="3"/>
  <c r="I63" i="3"/>
  <c r="G81" i="3"/>
  <c r="D109" i="3"/>
  <c r="G112" i="3"/>
  <c r="C156" i="3"/>
  <c r="C158" i="3" s="1"/>
  <c r="F165" i="3"/>
  <c r="F167" i="3"/>
  <c r="J182" i="3"/>
  <c r="J186" i="3"/>
  <c r="E202" i="3"/>
  <c r="H206" i="3"/>
  <c r="E208" i="3"/>
  <c r="E236" i="3"/>
  <c r="C239" i="3"/>
  <c r="F43" i="4"/>
  <c r="F49" i="4"/>
  <c r="B19" i="4"/>
  <c r="B18" i="4"/>
  <c r="H19" i="4"/>
  <c r="H18" i="4"/>
  <c r="H13" i="4"/>
  <c r="G19" i="4"/>
  <c r="G18" i="4"/>
  <c r="F19" i="4"/>
  <c r="F18" i="4"/>
  <c r="E19" i="4"/>
  <c r="E18" i="4"/>
  <c r="D19" i="4"/>
  <c r="D18" i="4"/>
  <c r="I18" i="4"/>
  <c r="I19" i="4"/>
  <c r="C19" i="4"/>
  <c r="C18" i="4"/>
  <c r="H60" i="4"/>
  <c r="G60" i="4"/>
  <c r="F60" i="4"/>
  <c r="E60" i="4"/>
  <c r="I60" i="4"/>
  <c r="D60" i="4"/>
  <c r="C60" i="4"/>
  <c r="B60" i="4"/>
  <c r="L72" i="3"/>
  <c r="I15" i="3"/>
  <c r="K27" i="3"/>
  <c r="K50" i="3"/>
  <c r="J49" i="3"/>
  <c r="J21" i="3"/>
  <c r="N25" i="3"/>
  <c r="N24" i="3" s="1"/>
  <c r="M24" i="3"/>
  <c r="L200" i="3"/>
  <c r="E227" i="3"/>
  <c r="H49" i="3"/>
  <c r="H41" i="3"/>
  <c r="B70" i="3"/>
  <c r="B72" i="3"/>
  <c r="B81" i="3"/>
  <c r="B80" i="3"/>
  <c r="B143" i="3"/>
  <c r="B142" i="3"/>
  <c r="C142" i="3"/>
  <c r="C164" i="3"/>
  <c r="C146" i="3"/>
  <c r="D146" i="3"/>
  <c r="D159" i="3"/>
  <c r="E160" i="3" s="1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E92" i="3"/>
  <c r="J120" i="3"/>
  <c r="K120" i="3" s="1"/>
  <c r="E185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K134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L217" i="3" s="1"/>
  <c r="B19" i="3"/>
  <c r="F53" i="3"/>
  <c r="I3" i="3"/>
  <c r="I16" i="3" s="1"/>
  <c r="F10" i="3"/>
  <c r="H28" i="3"/>
  <c r="H30" i="3" s="1"/>
  <c r="I37" i="3"/>
  <c r="J37" i="3" s="1"/>
  <c r="K37" i="3" s="1"/>
  <c r="L37" i="3" s="1"/>
  <c r="M37" i="3" s="1"/>
  <c r="N37" i="3" s="1"/>
  <c r="F22" i="3"/>
  <c r="D24" i="3"/>
  <c r="D26" i="3" s="1"/>
  <c r="L24" i="3"/>
  <c r="I43" i="3"/>
  <c r="B47" i="3"/>
  <c r="G50" i="3"/>
  <c r="E61" i="3"/>
  <c r="H59" i="3"/>
  <c r="H61" i="3" s="1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D18" i="3"/>
  <c r="E22" i="3"/>
  <c r="L29" i="3"/>
  <c r="G32" i="3"/>
  <c r="G34" i="3" s="1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L124" i="3" s="1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E10" i="3" s="1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3" i="3"/>
  <c r="C203" i="3"/>
  <c r="I81" i="3"/>
  <c r="J81" i="3" s="1"/>
  <c r="I53" i="3"/>
  <c r="G44" i="3"/>
  <c r="G40" i="3"/>
  <c r="B44" i="3"/>
  <c r="B43" i="3"/>
  <c r="B35" i="3"/>
  <c r="J58" i="3"/>
  <c r="I59" i="3"/>
  <c r="I61" i="3" s="1"/>
  <c r="M64" i="3"/>
  <c r="L63" i="3"/>
  <c r="L62" i="3" s="1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G160" i="3"/>
  <c r="G161" i="3"/>
  <c r="E196" i="3"/>
  <c r="E218" i="3"/>
  <c r="E220" i="3" s="1"/>
  <c r="F218" i="3"/>
  <c r="F220" i="3" s="1"/>
  <c r="E40" i="3"/>
  <c r="D3" i="3"/>
  <c r="F9" i="3"/>
  <c r="H15" i="3"/>
  <c r="I18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G119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D133" i="3"/>
  <c r="D132" i="3"/>
  <c r="E132" i="3"/>
  <c r="D134" i="3"/>
  <c r="M148" i="3"/>
  <c r="N149" i="3"/>
  <c r="N148" i="3" s="1"/>
  <c r="G183" i="3"/>
  <c r="G185" i="3" s="1"/>
  <c r="H183" i="3"/>
  <c r="H185" i="3" s="1"/>
  <c r="H240" i="3"/>
  <c r="H239" i="3"/>
  <c r="I239" i="3"/>
  <c r="C3" i="3"/>
  <c r="C7" i="3" s="1"/>
  <c r="I22" i="3"/>
  <c r="D40" i="3"/>
  <c r="I44" i="3"/>
  <c r="D44" i="3"/>
  <c r="L55" i="3"/>
  <c r="C67" i="3"/>
  <c r="H75" i="3"/>
  <c r="C168" i="3"/>
  <c r="C196" i="3"/>
  <c r="J213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E129" i="3"/>
  <c r="F132" i="3"/>
  <c r="I133" i="3"/>
  <c r="B136" i="3"/>
  <c r="C139" i="3"/>
  <c r="D142" i="3"/>
  <c r="E146" i="3"/>
  <c r="K148" i="3"/>
  <c r="I152" i="3"/>
  <c r="I154" i="3" s="1"/>
  <c r="B159" i="3"/>
  <c r="C160" i="3" s="1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H225" i="3"/>
  <c r="D229" i="3"/>
  <c r="G230" i="3"/>
  <c r="H233" i="3"/>
  <c r="I236" i="3"/>
  <c r="B239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I164" i="1"/>
  <c r="I165" i="1" s="1"/>
  <c r="B64" i="1"/>
  <c r="B76" i="1" s="1"/>
  <c r="B94" i="1" s="1"/>
  <c r="B96" i="1" s="1"/>
  <c r="B97" i="1" s="1"/>
  <c r="B20" i="1"/>
  <c r="I143" i="1"/>
  <c r="H164" i="1"/>
  <c r="H165" i="1" s="1"/>
  <c r="H64" i="1"/>
  <c r="H76" i="1" s="1"/>
  <c r="H94" i="1" s="1"/>
  <c r="H96" i="1" s="1"/>
  <c r="H20" i="1"/>
  <c r="H143" i="1"/>
  <c r="G164" i="1"/>
  <c r="G165" i="1" s="1"/>
  <c r="G60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143" i="1"/>
  <c r="E164" i="1"/>
  <c r="E165" i="1" s="1"/>
  <c r="C20" i="1"/>
  <c r="C64" i="1"/>
  <c r="C76" i="1" s="1"/>
  <c r="C94" i="1" s="1"/>
  <c r="C96" i="1" s="1"/>
  <c r="C97" i="1" s="1"/>
  <c r="C60" i="1"/>
  <c r="C143" i="1"/>
  <c r="B164" i="1"/>
  <c r="B165" i="1" s="1"/>
  <c r="F163" i="1"/>
  <c r="F164" i="1" s="1"/>
  <c r="F165" i="1" s="1"/>
  <c r="D164" i="1"/>
  <c r="D165" i="1" s="1"/>
  <c r="C163" i="1"/>
  <c r="C164" i="1" s="1"/>
  <c r="C165" i="1" s="1"/>
  <c r="B163" i="1"/>
  <c r="I163" i="1"/>
  <c r="H163" i="1"/>
  <c r="G163" i="1"/>
  <c r="E163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E44" i="4" l="1"/>
  <c r="F44" i="4"/>
  <c r="B44" i="4"/>
  <c r="C66" i="4"/>
  <c r="C69" i="4" s="1"/>
  <c r="I66" i="4"/>
  <c r="I69" i="4" s="1"/>
  <c r="G44" i="4"/>
  <c r="D66" i="4"/>
  <c r="D69" i="4" s="1"/>
  <c r="I13" i="4"/>
  <c r="C44" i="4"/>
  <c r="D44" i="4"/>
  <c r="G13" i="4"/>
  <c r="B53" i="4"/>
  <c r="B55" i="4" s="1"/>
  <c r="B66" i="4" s="1"/>
  <c r="B69" i="4" s="1"/>
  <c r="D13" i="4"/>
  <c r="G53" i="4"/>
  <c r="G55" i="4" s="1"/>
  <c r="G66" i="4" s="1"/>
  <c r="G69" i="4" s="1"/>
  <c r="F53" i="4"/>
  <c r="F55" i="4" s="1"/>
  <c r="F66" i="4" s="1"/>
  <c r="F69" i="4" s="1"/>
  <c r="H53" i="4"/>
  <c r="H55" i="4" s="1"/>
  <c r="H66" i="4" s="1"/>
  <c r="H69" i="4" s="1"/>
  <c r="C13" i="4"/>
  <c r="E13" i="4"/>
  <c r="E53" i="4"/>
  <c r="E55" i="4" s="1"/>
  <c r="E66" i="4" s="1"/>
  <c r="E69" i="4" s="1"/>
  <c r="F13" i="4"/>
  <c r="I44" i="4"/>
  <c r="L31" i="3"/>
  <c r="B10" i="3"/>
  <c r="B9" i="3"/>
  <c r="G143" i="1"/>
  <c r="K58" i="3"/>
  <c r="L58" i="3" s="1"/>
  <c r="M58" i="3" s="1"/>
  <c r="N58" i="3" s="1"/>
  <c r="N214" i="3"/>
  <c r="L221" i="3"/>
  <c r="K186" i="3"/>
  <c r="L186" i="3" s="1"/>
  <c r="B16" i="3"/>
  <c r="B15" i="3"/>
  <c r="G20" i="1"/>
  <c r="C37" i="3"/>
  <c r="H10" i="3"/>
  <c r="H9" i="3"/>
  <c r="G19" i="3"/>
  <c r="G18" i="3"/>
  <c r="G16" i="3"/>
  <c r="M122" i="3"/>
  <c r="L121" i="3"/>
  <c r="M153" i="3"/>
  <c r="L152" i="3"/>
  <c r="C15" i="3"/>
  <c r="K143" i="3"/>
  <c r="N118" i="3"/>
  <c r="N117" i="3" s="1"/>
  <c r="D15" i="3"/>
  <c r="L94" i="3"/>
  <c r="L93" i="3" s="1"/>
  <c r="K151" i="3"/>
  <c r="L151" i="3" s="1"/>
  <c r="I5" i="3"/>
  <c r="G9" i="3"/>
  <c r="G10" i="3"/>
  <c r="I226" i="3"/>
  <c r="M214" i="3"/>
  <c r="K182" i="3"/>
  <c r="L182" i="3" s="1"/>
  <c r="M182" i="3" s="1"/>
  <c r="N182" i="3" s="1"/>
  <c r="M223" i="3"/>
  <c r="L222" i="3"/>
  <c r="M33" i="3"/>
  <c r="E5" i="3"/>
  <c r="E9" i="3"/>
  <c r="C18" i="3"/>
  <c r="J173" i="3"/>
  <c r="F15" i="3"/>
  <c r="E67" i="3"/>
  <c r="B13" i="4"/>
  <c r="M89" i="3"/>
  <c r="N89" i="3" s="1"/>
  <c r="D10" i="3"/>
  <c r="F18" i="3"/>
  <c r="E143" i="1"/>
  <c r="H19" i="3"/>
  <c r="L191" i="3"/>
  <c r="L120" i="3"/>
  <c r="C9" i="3"/>
  <c r="H4" i="3"/>
  <c r="H16" i="3"/>
  <c r="K81" i="3"/>
  <c r="J80" i="3"/>
  <c r="N126" i="3"/>
  <c r="N125" i="3" s="1"/>
  <c r="M125" i="3"/>
  <c r="M124" i="3" s="1"/>
  <c r="N124" i="3" s="1"/>
  <c r="M32" i="3"/>
  <c r="N33" i="3"/>
  <c r="N32" i="3" s="1"/>
  <c r="H129" i="3"/>
  <c r="H130" i="3"/>
  <c r="K240" i="3"/>
  <c r="J239" i="3"/>
  <c r="N157" i="3"/>
  <c r="N156" i="3" s="1"/>
  <c r="M156" i="3"/>
  <c r="M155" i="3" s="1"/>
  <c r="N155" i="3" s="1"/>
  <c r="M63" i="3"/>
  <c r="M62" i="3" s="1"/>
  <c r="N64" i="3"/>
  <c r="N63" i="3" s="1"/>
  <c r="B68" i="3"/>
  <c r="B67" i="3"/>
  <c r="I4" i="3"/>
  <c r="I19" i="3"/>
  <c r="D161" i="3"/>
  <c r="D160" i="3"/>
  <c r="L143" i="3"/>
  <c r="K142" i="3"/>
  <c r="J45" i="3"/>
  <c r="J35" i="3"/>
  <c r="J48" i="3"/>
  <c r="J22" i="3"/>
  <c r="M72" i="3"/>
  <c r="L190" i="3"/>
  <c r="M190" i="3" s="1"/>
  <c r="N190" i="3" s="1"/>
  <c r="I10" i="3"/>
  <c r="C10" i="3"/>
  <c r="C4" i="3"/>
  <c r="D99" i="3"/>
  <c r="D98" i="3"/>
  <c r="F161" i="3"/>
  <c r="F160" i="3"/>
  <c r="H196" i="3"/>
  <c r="H195" i="3"/>
  <c r="J211" i="3"/>
  <c r="K213" i="3"/>
  <c r="D68" i="3"/>
  <c r="D67" i="3"/>
  <c r="D37" i="3"/>
  <c r="D5" i="3"/>
  <c r="D36" i="3"/>
  <c r="B227" i="3"/>
  <c r="B226" i="3"/>
  <c r="L209" i="3"/>
  <c r="K208" i="3"/>
  <c r="H68" i="3"/>
  <c r="H67" i="3"/>
  <c r="L231" i="3"/>
  <c r="I195" i="3"/>
  <c r="L112" i="3"/>
  <c r="K111" i="3"/>
  <c r="M31" i="3"/>
  <c r="N31" i="3" s="1"/>
  <c r="B99" i="3"/>
  <c r="B98" i="3"/>
  <c r="F68" i="3"/>
  <c r="F67" i="3"/>
  <c r="H98" i="3"/>
  <c r="H99" i="3"/>
  <c r="G36" i="3"/>
  <c r="G37" i="3"/>
  <c r="G5" i="3"/>
  <c r="H227" i="3"/>
  <c r="H226" i="3"/>
  <c r="E4" i="3"/>
  <c r="E16" i="3"/>
  <c r="F226" i="3"/>
  <c r="F227" i="3"/>
  <c r="E98" i="3"/>
  <c r="H37" i="3"/>
  <c r="H36" i="3"/>
  <c r="H5" i="3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C226" i="3"/>
  <c r="I98" i="3"/>
  <c r="D4" i="3"/>
  <c r="E195" i="3"/>
  <c r="G98" i="3"/>
  <c r="D19" i="3"/>
  <c r="B37" i="3"/>
  <c r="B36" i="3"/>
  <c r="B5" i="3"/>
  <c r="M41" i="3"/>
  <c r="N188" i="3"/>
  <c r="N187" i="3" s="1"/>
  <c r="M187" i="3"/>
  <c r="F37" i="3"/>
  <c r="F36" i="3"/>
  <c r="F5" i="3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7" i="3"/>
  <c r="H160" i="3"/>
  <c r="H161" i="3"/>
  <c r="L134" i="3"/>
  <c r="L103" i="3"/>
  <c r="N95" i="3"/>
  <c r="N94" i="3" s="1"/>
  <c r="M94" i="3"/>
  <c r="C16" i="3"/>
  <c r="D227" i="3"/>
  <c r="D226" i="3"/>
  <c r="B196" i="3"/>
  <c r="B195" i="3"/>
  <c r="C13" i="3"/>
  <c r="L23" i="3"/>
  <c r="K21" i="3"/>
  <c r="G226" i="3"/>
  <c r="H97" i="1"/>
  <c r="I95" i="1"/>
  <c r="I96" i="1" s="1"/>
  <c r="I97" i="1" s="1"/>
  <c r="N62" i="3" l="1"/>
  <c r="N153" i="3"/>
  <c r="N152" i="3" s="1"/>
  <c r="M152" i="3"/>
  <c r="M151" i="3"/>
  <c r="N151" i="3" s="1"/>
  <c r="M186" i="3"/>
  <c r="N186" i="3" s="1"/>
  <c r="N223" i="3"/>
  <c r="N222" i="3" s="1"/>
  <c r="M222" i="3"/>
  <c r="M221" i="3" s="1"/>
  <c r="N221" i="3" s="1"/>
  <c r="N122" i="3"/>
  <c r="N121" i="3" s="1"/>
  <c r="M121" i="3"/>
  <c r="M120" i="3" s="1"/>
  <c r="N120" i="3" s="1"/>
  <c r="I7" i="3"/>
  <c r="I11" i="3"/>
  <c r="I13" i="3" s="1"/>
  <c r="M93" i="3"/>
  <c r="N93" i="3" s="1"/>
  <c r="M27" i="3"/>
  <c r="N27" i="3" s="1"/>
  <c r="G7" i="3"/>
  <c r="G6" i="3"/>
  <c r="G11" i="3"/>
  <c r="M231" i="3"/>
  <c r="M143" i="3"/>
  <c r="L142" i="3"/>
  <c r="B7" i="3"/>
  <c r="B11" i="3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M174" i="3"/>
  <c r="L173" i="3"/>
  <c r="M28" i="3"/>
  <c r="N29" i="3"/>
  <c r="N28" i="3" s="1"/>
  <c r="N41" i="3"/>
  <c r="H7" i="3"/>
  <c r="H6" i="3"/>
  <c r="H11" i="3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6" i="3"/>
  <c r="F7" i="3"/>
  <c r="L147" i="3"/>
  <c r="K145" i="3"/>
  <c r="J46" i="3"/>
  <c r="M134" i="3"/>
  <c r="K48" i="3"/>
  <c r="K35" i="3"/>
  <c r="K22" i="3"/>
  <c r="K45" i="3"/>
  <c r="L54" i="3"/>
  <c r="K52" i="3"/>
  <c r="K3" i="3" s="1"/>
  <c r="K4" i="3" s="1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4" i="3" l="1"/>
  <c r="N103" i="3"/>
  <c r="L52" i="3"/>
  <c r="M54" i="3"/>
  <c r="J67" i="3"/>
  <c r="J73" i="3"/>
  <c r="D13" i="3"/>
  <c r="D12" i="3"/>
  <c r="N134" i="3"/>
  <c r="L211" i="3"/>
  <c r="M213" i="3"/>
  <c r="J199" i="3"/>
  <c r="J198" i="3"/>
  <c r="J232" i="3"/>
  <c r="J226" i="3"/>
  <c r="E12" i="3"/>
  <c r="J16" i="3"/>
  <c r="J15" i="3"/>
  <c r="L176" i="3"/>
  <c r="M178" i="3"/>
  <c r="F12" i="3"/>
  <c r="F13" i="3"/>
  <c r="K38" i="3"/>
  <c r="J132" i="3"/>
  <c r="J133" i="3"/>
  <c r="L114" i="3"/>
  <c r="M116" i="3"/>
  <c r="L239" i="3"/>
  <c r="M240" i="3"/>
  <c r="H13" i="3"/>
  <c r="H12" i="3"/>
  <c r="I12" i="3"/>
  <c r="N174" i="3"/>
  <c r="N173" i="3" s="1"/>
  <c r="M173" i="3"/>
  <c r="J230" i="3"/>
  <c r="J229" i="3"/>
  <c r="G12" i="3"/>
  <c r="G13" i="3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J70" i="3"/>
  <c r="J71" i="3"/>
  <c r="N50" i="3"/>
  <c r="N49" i="3" s="1"/>
  <c r="M49" i="3"/>
  <c r="J201" i="3"/>
  <c r="J195" i="3"/>
  <c r="B13" i="3"/>
  <c r="B12" i="3"/>
  <c r="C12" i="3"/>
  <c r="J135" i="3"/>
  <c r="J129" i="3"/>
  <c r="J39" i="3"/>
  <c r="J8" i="3"/>
  <c r="J40" i="3"/>
  <c r="K42" i="3"/>
  <c r="K36" i="3"/>
  <c r="K5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K14" i="3" l="1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N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K13" i="3" l="1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5" i="3" s="1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42" i="3"/>
  <c r="M36" i="3"/>
  <c r="L230" i="3"/>
  <c r="L229" i="3"/>
  <c r="K10" i="3"/>
  <c r="K9" i="3"/>
  <c r="K233" i="3"/>
  <c r="K234" i="3"/>
  <c r="N159" i="3"/>
  <c r="N172" i="3"/>
  <c r="N162" i="3" s="1"/>
  <c r="N169" i="3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N108" i="3" l="1"/>
  <c r="N139" i="3"/>
  <c r="N170" i="3"/>
  <c r="N236" i="3"/>
  <c r="N14" i="3"/>
  <c r="N16" i="3" s="1"/>
  <c r="M6" i="3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N203" i="3" l="1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</calcChain>
</file>

<file path=xl/sharedStrings.xml><?xml version="1.0" encoding="utf-8"?>
<sst xmlns="http://schemas.openxmlformats.org/spreadsheetml/2006/main" count="353" uniqueCount="215">
  <si>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</si>
  <si>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</si>
  <si>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</si>
  <si>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</si>
  <si>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</si>
  <si>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</si>
  <si>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</si>
  <si>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</si>
  <si>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</si>
  <si>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</si>
  <si>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</si>
  <si>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</si>
  <si>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</si>
  <si>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</si>
  <si>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</si>
  <si>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</si>
  <si>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</si>
  <si>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</si>
  <si>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</si>
  <si>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</si>
  <si>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</si>
  <si>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</si>
  <si>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</si>
  <si>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</si>
  <si>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</si>
  <si>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</si>
  <si>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</si>
  <si>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</si>
  <si>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</si>
  <si>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</si>
  <si>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</si>
  <si>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</si>
  <si>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</si>
  <si>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</si>
  <si>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</si>
  <si>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</si>
  <si>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</si>
  <si>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</si>
  <si>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</si>
  <si>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</si>
  <si>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</si>
  <si>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</si>
  <si>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</si>
  <si>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</si>
  <si>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</si>
  <si>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</si>
  <si>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</si>
  <si>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</si>
  <si>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</si>
  <si>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</si>
  <si>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</si>
  <si>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</si>
  <si>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</si>
  <si>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</si>
  <si>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</si>
  <si>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</si>
  <si>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</si>
  <si>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</si>
  <si>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</si>
  <si>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</si>
  <si>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</si>
  <si>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</si>
  <si>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</si>
  <si>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</si>
  <si>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</si>
  <si>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</si>
  <si>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</si>
  <si>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</si>
  <si>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</si>
  <si>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</si>
  <si>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</si>
  <si>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</si>
  <si>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</si>
  <si>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</si>
  <si>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</si>
  <si>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</si>
  <si>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</si>
  <si>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</si>
  <si>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</si>
  <si>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</si>
  <si>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</si>
  <si>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</si>
  <si>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</si>
  <si>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</si>
  <si>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</si>
  <si>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</si>
  <si>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</si>
  <si>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</si>
  <si>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</si>
  <si>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</si>
  <si>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</si>
  <si>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</si>
  <si>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</si>
  <si>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</si>
  <si>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</si>
  <si>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</si>
  <si>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</si>
  <si>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</si>
  <si>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</si>
  <si>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</si>
  <si>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</si>
  <si>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</si>
  <si>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</si>
  <si>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</si>
  <si>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</si>
  <si>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</si>
  <si>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</si>
  <si>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</si>
  <si>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</si>
  <si>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</si>
  <si>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</si>
  <si>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</si>
  <si>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</si>
  <si>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</si>
  <si>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</si>
  <si>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</si>
  <si>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</si>
  <si>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</si>
  <si>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</si>
  <si>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</si>
  <si>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</si>
  <si>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</si>
  <si>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</si>
  <si>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</si>
  <si>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</si>
  <si>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</si>
  <si>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</si>
  <si>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</si>
  <si>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</si>
  <si>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</si>
  <si>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</si>
  <si>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</si>
  <si>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</si>
  <si>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</si>
  <si>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</si>
  <si>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</si>
  <si>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</si>
  <si>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</si>
  <si>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</si>
  <si>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</si>
  <si>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</si>
  <si>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</si>
  <si>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</si>
  <si>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</si>
  <si>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</si>
  <si>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</si>
  <si>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</si>
  <si>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</si>
  <si>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</si>
  <si>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</si>
  <si>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</si>
  <si>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</si>
  <si>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</si>
  <si>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</si>
  <si>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</si>
  <si>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</si>
  <si>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</si>
  <si>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</si>
  <si>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</si>
  <si>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</si>
  <si>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</si>
  <si>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</si>
  <si>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</si>
  <si>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</si>
  <si>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</si>
  <si>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</si>
  <si>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</si>
  <si>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</si>
  <si>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</si>
  <si>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</si>
  <si>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</si>
  <si>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</si>
  <si>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</si>
  <si>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</si>
  <si>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</si>
  <si>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</si>
  <si>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</si>
  <si>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</si>
  <si>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</si>
  <si>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</si>
  <si>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</si>
  <si>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</si>
  <si>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</si>
  <si>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</si>
  <si>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</si>
  <si>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</si>
  <si>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</si>
  <si>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</si>
  <si>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</si>
  <si>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</si>
  <si>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</si>
  <si>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</si>
  <si>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</si>
  <si>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</si>
  <si>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</si>
  <si>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</si>
  <si>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</si>
  <si>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</si>
  <si>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</si>
  <si>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</si>
  <si>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</si>
  <si>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</si>
  <si>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</si>
  <si>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</si>
  <si>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</si>
  <si>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</si>
  <si>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</si>
  <si>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</si>
  <si>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nm</t>
  </si>
  <si>
    <t>Corrected</t>
  </si>
  <si>
    <t>Done</t>
  </si>
  <si>
    <t xml:space="preserve"> corrected</t>
  </si>
  <si>
    <t>corrected</t>
  </si>
  <si>
    <t>balanced</t>
  </si>
  <si>
    <t>Link Cell B67 to Historicals B95 and cell C67 to B68 in this sheet, follow the same patter for the rest of the periods.(I have changed this even though I do not fully understand.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</si>
</sst>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  <numFmt numFmtId="170" formatCode="#,##0_);\(#,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170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4" fontId="15" fillId="0" borderId="0" xfId="1" applyFont="1" applyBorder="1"/>
    <xf numFmtId="165" fontId="0" fillId="0" borderId="0" xfId="1" quotePrefix="1" applyNumberFormat="1" applyFont="1"/>
    <xf numFmtId="165" fontId="2" fillId="0" borderId="0" xfId="1" quotePrefix="1" applyNumberFormat="1" applyFont="1"/>
    <xf numFmtId="165" fontId="0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200</v>
      </c>
    </row>
    <row r="3" spans="1:1" x14ac:dyDescent="0.3">
      <c r="A3" s="38" t="s">
        <v>198</v>
      </c>
    </row>
    <row r="4" spans="1:1" x14ac:dyDescent="0.3">
      <c r="A4" s="19" t="s">
        <v>199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82" activePane="bottomLeft" state="frozen"/>
      <selection pane="bottomLeft" activeCell="B96" sqref="B96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B3" sqref="B3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">
      <c r="A29" s="44" t="s">
        <v>137</v>
      </c>
      <c r="B29" s="47">
        <v>0.12</v>
      </c>
      <c r="C29" s="47">
        <v>0.08</v>
      </c>
      <c r="D29" s="47">
        <v>0.03</v>
      </c>
      <c r="E29" s="47">
        <v>0.01</v>
      </c>
      <c r="F29" s="47">
        <v>7.0000000000000007E-2</v>
      </c>
      <c r="G29" s="47">
        <v>-0.12</v>
      </c>
      <c r="H29" s="47">
        <v>0.08</v>
      </c>
      <c r="I29" s="47"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">
      <c r="A33" s="44" t="s">
        <v>137</v>
      </c>
      <c r="B33" s="47">
        <v>-0.05</v>
      </c>
      <c r="C33" s="47">
        <v>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B52" s="9">
        <v>7126</v>
      </c>
      <c r="C52" s="9">
        <v>7568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">
      <c r="B54" s="3">
        <v>4703</v>
      </c>
      <c r="C54" s="3">
        <v>5043</v>
      </c>
      <c r="D54" s="3">
        <v>5192</v>
      </c>
      <c r="E54" s="3">
        <v>5875</v>
      </c>
      <c r="F54" s="3">
        <v>6293</v>
      </c>
      <c r="G54" s="3">
        <v>5892</v>
      </c>
      <c r="H54" s="3">
        <v>6970</v>
      </c>
      <c r="I54" s="3"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">
      <c r="B56" s="47">
        <v>0.24</v>
      </c>
      <c r="C56" s="47">
        <v>0.19</v>
      </c>
      <c r="D56" s="47">
        <v>0.08</v>
      </c>
      <c r="E56" s="47">
        <v>0.06</v>
      </c>
      <c r="F56" s="47">
        <v>0.12</v>
      </c>
      <c r="G56" s="47">
        <v>-0.03</v>
      </c>
      <c r="H56" s="47">
        <v>0.13</v>
      </c>
      <c r="I56" s="47"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">
      <c r="B58" s="3">
        <v>2051</v>
      </c>
      <c r="C58" s="3">
        <v>2149</v>
      </c>
      <c r="D58" s="3">
        <v>2395</v>
      </c>
      <c r="E58" s="3">
        <v>2940</v>
      </c>
      <c r="F58" s="3">
        <v>3087</v>
      </c>
      <c r="G58" s="3">
        <v>3053</v>
      </c>
      <c r="H58" s="3">
        <v>3996</v>
      </c>
      <c r="I58" s="3"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">
      <c r="B60" s="47">
        <v>0.1</v>
      </c>
      <c r="C60" s="47">
        <v>0.13</v>
      </c>
      <c r="D60" s="47">
        <v>0.17</v>
      </c>
      <c r="E60" s="47">
        <v>0.16</v>
      </c>
      <c r="F60" s="47">
        <v>0.09</v>
      </c>
      <c r="G60" s="47">
        <v>0.02</v>
      </c>
      <c r="H60" s="47">
        <v>0.25</v>
      </c>
      <c r="I60" s="47"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">
      <c r="B62" s="3">
        <v>372</v>
      </c>
      <c r="C62" s="3">
        <v>376</v>
      </c>
      <c r="D62" s="3">
        <v>383</v>
      </c>
      <c r="E62" s="3">
        <v>427</v>
      </c>
      <c r="F62" s="3">
        <v>432</v>
      </c>
      <c r="G62" s="3">
        <v>402</v>
      </c>
      <c r="H62" s="3">
        <v>490</v>
      </c>
      <c r="I62" s="3"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">
      <c r="B64" s="47">
        <v>0.15</v>
      </c>
      <c r="C64" s="47">
        <v>0.08</v>
      </c>
      <c r="D64" s="47">
        <v>7.0000000000000007E-2</v>
      </c>
      <c r="E64" s="47">
        <v>0.06</v>
      </c>
      <c r="F64" s="47">
        <v>0.05</v>
      </c>
      <c r="G64" s="47">
        <v>-0.03</v>
      </c>
      <c r="H64" s="47">
        <v>0.19</v>
      </c>
      <c r="I64" s="47"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"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"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"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">
      <c r="B79" s="9">
        <v>498</v>
      </c>
      <c r="C79" s="9">
        <v>639</v>
      </c>
      <c r="D79" s="9">
        <v>709</v>
      </c>
      <c r="E79" s="9">
        <v>849</v>
      </c>
      <c r="F79" s="9">
        <v>929</v>
      </c>
      <c r="G79" s="9">
        <v>885</v>
      </c>
      <c r="H79" s="9">
        <v>982</v>
      </c>
      <c r="I79" s="9"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">
      <c r="B83" s="9">
        <v>3067</v>
      </c>
      <c r="C83" s="9">
        <v>3785</v>
      </c>
      <c r="D83" s="9">
        <v>4237</v>
      </c>
      <c r="E83" s="9">
        <v>5134</v>
      </c>
      <c r="F83" s="9">
        <v>6208</v>
      </c>
      <c r="G83" s="9">
        <v>6679</v>
      </c>
      <c r="H83" s="9">
        <v>8290</v>
      </c>
      <c r="I83" s="9"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">
      <c r="B85" s="3">
        <v>2016</v>
      </c>
      <c r="C85" s="3">
        <v>2599</v>
      </c>
      <c r="D85" s="3">
        <v>2920</v>
      </c>
      <c r="E85" s="3">
        <v>3496</v>
      </c>
      <c r="F85" s="3">
        <v>4262</v>
      </c>
      <c r="G85" s="3">
        <v>4635</v>
      </c>
      <c r="H85" s="3">
        <v>5748</v>
      </c>
      <c r="I85" s="3"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">
      <c r="B87" s="47">
        <v>0.28000000000000003</v>
      </c>
      <c r="C87" s="47">
        <v>0.33</v>
      </c>
      <c r="D87" s="47">
        <v>0.18</v>
      </c>
      <c r="E87" s="47">
        <v>0.16</v>
      </c>
      <c r="F87" s="47">
        <v>0.25</v>
      </c>
      <c r="G87" s="47">
        <v>0.12</v>
      </c>
      <c r="H87" s="47">
        <v>0.19</v>
      </c>
      <c r="I87" s="47"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">
      <c r="B89" s="3">
        <v>925</v>
      </c>
      <c r="C89" s="3">
        <v>1055</v>
      </c>
      <c r="D89" s="3">
        <v>1188</v>
      </c>
      <c r="E89" s="3">
        <v>1508</v>
      </c>
      <c r="F89" s="3">
        <v>1808</v>
      </c>
      <c r="G89" s="3">
        <v>1896</v>
      </c>
      <c r="H89" s="3">
        <v>2347</v>
      </c>
      <c r="I89" s="3"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">
      <c r="B91" s="47">
        <v>7.0000000000000007E-2</v>
      </c>
      <c r="C91" s="47">
        <v>0.17</v>
      </c>
      <c r="D91" s="47">
        <v>0.18</v>
      </c>
      <c r="E91" s="47">
        <v>0.23</v>
      </c>
      <c r="F91" s="47">
        <v>0.23</v>
      </c>
      <c r="G91" s="47">
        <v>0.08</v>
      </c>
      <c r="H91" s="47">
        <v>0.19</v>
      </c>
      <c r="I91" s="47"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">
      <c r="B93" s="3">
        <v>126</v>
      </c>
      <c r="C93" s="3">
        <v>131</v>
      </c>
      <c r="D93" s="3">
        <v>129</v>
      </c>
      <c r="E93" s="3">
        <v>130</v>
      </c>
      <c r="F93" s="3">
        <v>138</v>
      </c>
      <c r="G93" s="3">
        <v>148</v>
      </c>
      <c r="H93" s="3">
        <v>195</v>
      </c>
      <c r="I93" s="3"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">
      <c r="B95" s="47">
        <v>0.01</v>
      </c>
      <c r="C95" s="47">
        <v>7.0000000000000007E-2</v>
      </c>
      <c r="D95" s="47">
        <v>0.03</v>
      </c>
      <c r="E95" s="47">
        <v>-0.01</v>
      </c>
      <c r="F95" s="47">
        <v>0.08</v>
      </c>
      <c r="G95" s="47">
        <v>0.11</v>
      </c>
      <c r="H95" s="47">
        <v>0.26</v>
      </c>
      <c r="I95" s="47"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"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"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"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"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">
      <c r="B114" s="9">
        <v>4653</v>
      </c>
      <c r="C114" s="9">
        <v>4317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">
      <c r="B116" s="3">
        <v>3093</v>
      </c>
      <c r="C116" s="3">
        <v>2930</v>
      </c>
      <c r="D116" s="3">
        <v>3285</v>
      </c>
      <c r="E116" s="3">
        <v>3575</v>
      </c>
      <c r="F116" s="3">
        <v>3622</v>
      </c>
      <c r="G116" s="3">
        <v>3449</v>
      </c>
      <c r="H116" s="3">
        <v>3659</v>
      </c>
      <c r="I116" s="3"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">
      <c r="B118" s="47">
        <v>0.16</v>
      </c>
      <c r="C118" s="47">
        <v>0.24</v>
      </c>
      <c r="D118" s="47">
        <v>0.16</v>
      </c>
      <c r="E118" s="47">
        <v>0.09</v>
      </c>
      <c r="F118" s="47">
        <v>0.12</v>
      </c>
      <c r="G118" s="47">
        <v>0</v>
      </c>
      <c r="H118" s="47">
        <v>0.08</v>
      </c>
      <c r="I118" s="47"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">
      <c r="B120" s="3">
        <v>1251</v>
      </c>
      <c r="C120" s="3">
        <v>1117</v>
      </c>
      <c r="D120" s="3">
        <v>1185</v>
      </c>
      <c r="E120" s="3">
        <v>1347</v>
      </c>
      <c r="F120" s="3">
        <v>1395</v>
      </c>
      <c r="G120" s="3">
        <v>1365</v>
      </c>
      <c r="H120" s="3">
        <v>1494</v>
      </c>
      <c r="I120" s="3"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">
      <c r="B122" s="47">
        <v>7.0000000000000007E-2</v>
      </c>
      <c r="C122" s="47">
        <v>0.08</v>
      </c>
      <c r="D122" s="47">
        <v>0.09</v>
      </c>
      <c r="E122" s="47">
        <v>0.15</v>
      </c>
      <c r="F122" s="47">
        <v>0.15</v>
      </c>
      <c r="G122" s="47">
        <v>0.03</v>
      </c>
      <c r="H122" s="47">
        <v>0.1</v>
      </c>
      <c r="I122" s="47"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">
      <c r="B124" s="3">
        <v>309</v>
      </c>
      <c r="C124" s="3">
        <v>270</v>
      </c>
      <c r="D124" s="3">
        <v>267</v>
      </c>
      <c r="E124" s="3">
        <v>244</v>
      </c>
      <c r="F124" s="3">
        <v>237</v>
      </c>
      <c r="G124" s="3">
        <v>214</v>
      </c>
      <c r="H124" s="3">
        <v>190</v>
      </c>
      <c r="I124" s="3"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">
      <c r="B126" s="47">
        <v>0.06</v>
      </c>
      <c r="C126" s="47">
        <v>7.0000000000000007E-2</v>
      </c>
      <c r="D126" s="47">
        <v>-0.01</v>
      </c>
      <c r="E126" s="47">
        <v>-0.08</v>
      </c>
      <c r="F126" s="47">
        <v>8</v>
      </c>
      <c r="G126" s="47">
        <v>-0.04</v>
      </c>
      <c r="H126" s="47">
        <v>-0.09</v>
      </c>
      <c r="I126" s="47"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"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"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"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"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"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">
      <c r="B147" s="3">
        <v>115</v>
      </c>
      <c r="C147" s="3">
        <v>73</v>
      </c>
      <c r="D147" s="3">
        <v>73</v>
      </c>
      <c r="E147" s="3">
        <v>88</v>
      </c>
      <c r="F147" s="3">
        <v>42</v>
      </c>
      <c r="G147" s="3">
        <v>30</v>
      </c>
      <c r="H147" s="3">
        <v>25</v>
      </c>
      <c r="I147" s="3"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">
      <c r="B149" s="47">
        <v>-0.02</v>
      </c>
      <c r="C149" s="47">
        <v>-0.3</v>
      </c>
      <c r="D149" s="47">
        <v>0.02</v>
      </c>
      <c r="E149" s="47">
        <v>0.12</v>
      </c>
      <c r="F149" s="47">
        <v>-0.53</v>
      </c>
      <c r="G149" s="47">
        <v>-0.26</v>
      </c>
      <c r="H149" s="47">
        <v>-0.17</v>
      </c>
      <c r="I149" s="47"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"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">
      <c r="B153" s="47">
        <v>0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"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"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">
      <c r="B162" s="9">
        <v>210</v>
      </c>
      <c r="C162" s="9">
        <v>230</v>
      </c>
      <c r="D162" s="9">
        <v>233</v>
      </c>
      <c r="E162" s="9">
        <v>217</v>
      </c>
      <c r="F162" s="9">
        <v>195</v>
      </c>
      <c r="G162" s="9">
        <v>214</v>
      </c>
      <c r="H162" s="9">
        <v>222</v>
      </c>
      <c r="I162" s="9"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">
      <c r="B166" s="9">
        <v>-2267</v>
      </c>
      <c r="C166" s="9">
        <v>-2596</v>
      </c>
      <c r="D166" s="9">
        <v>-2677</v>
      </c>
      <c r="E166" s="9">
        <v>-2658</v>
      </c>
      <c r="F166" s="9">
        <v>-3262</v>
      </c>
      <c r="G166" s="9">
        <v>-3468</v>
      </c>
      <c r="H166" s="9">
        <v>-3656</v>
      </c>
      <c r="I166" s="9"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">
      <c r="B169" s="9">
        <v>225</v>
      </c>
      <c r="C169" s="9">
        <v>258</v>
      </c>
      <c r="D169" s="9">
        <v>278</v>
      </c>
      <c r="E169" s="9">
        <v>286</v>
      </c>
      <c r="F169" s="9">
        <v>278</v>
      </c>
      <c r="G169" s="9">
        <v>438</v>
      </c>
      <c r="H169" s="9">
        <v>278</v>
      </c>
      <c r="I169" s="9"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">
      <c r="B172" s="9">
        <v>484</v>
      </c>
      <c r="C172" s="9">
        <v>511</v>
      </c>
      <c r="D172" s="9">
        <v>533</v>
      </c>
      <c r="E172" s="9">
        <v>597</v>
      </c>
      <c r="F172" s="9">
        <v>665</v>
      </c>
      <c r="G172" s="9">
        <v>830</v>
      </c>
      <c r="H172" s="9">
        <v>780</v>
      </c>
      <c r="I172" s="9"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">
      <c r="B176" s="9">
        <v>1982</v>
      </c>
      <c r="C176" s="9">
        <v>1955</v>
      </c>
      <c r="D176" s="9">
        <v>2042</v>
      </c>
      <c r="E176" s="9">
        <v>1886</v>
      </c>
      <c r="F176" s="9">
        <v>1906</v>
      </c>
      <c r="G176" s="9">
        <v>1846</v>
      </c>
      <c r="H176" s="9">
        <v>2205</v>
      </c>
      <c r="I176" s="9"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">
      <c r="B178" s="3">
        <v>1982</v>
      </c>
      <c r="C178" s="3">
        <v>1955</v>
      </c>
      <c r="D178" s="3">
        <v>2042</v>
      </c>
      <c r="E178" s="3">
        <v>1611</v>
      </c>
      <c r="F178" s="3">
        <v>1658</v>
      </c>
      <c r="G178" s="3">
        <v>1642</v>
      </c>
      <c r="H178" s="3">
        <v>1986</v>
      </c>
      <c r="I178" s="3"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">
      <c r="B180" s="47">
        <v>0</v>
      </c>
      <c r="C180" s="47">
        <v>0</v>
      </c>
      <c r="D180" s="47">
        <v>0</v>
      </c>
      <c r="E180" s="47">
        <v>0</v>
      </c>
      <c r="F180" s="47">
        <v>0.05</v>
      </c>
      <c r="G180" s="47">
        <v>0.01</v>
      </c>
      <c r="H180" s="47">
        <v>0.17</v>
      </c>
      <c r="I180" s="47"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">
      <c r="B182" s="3">
        <v>0</v>
      </c>
      <c r="C182" s="3">
        <v>0</v>
      </c>
      <c r="D182" s="3">
        <v>0</v>
      </c>
      <c r="E182" s="3">
        <v>144</v>
      </c>
      <c r="F182" s="3">
        <v>118</v>
      </c>
      <c r="G182" s="3">
        <v>89</v>
      </c>
      <c r="H182" s="3">
        <v>104</v>
      </c>
      <c r="I182" s="3"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">
      <c r="B184" s="47">
        <v>0</v>
      </c>
      <c r="C184" s="47">
        <v>0</v>
      </c>
      <c r="D184" s="47">
        <v>0</v>
      </c>
      <c r="E184" s="47">
        <v>0</v>
      </c>
      <c r="F184" s="47">
        <v>-0.17</v>
      </c>
      <c r="G184" s="47">
        <v>-0.22</v>
      </c>
      <c r="H184" s="47">
        <v>0.13</v>
      </c>
      <c r="I184" s="47"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">
      <c r="B186" s="3">
        <v>0</v>
      </c>
      <c r="C186" s="3">
        <v>0</v>
      </c>
      <c r="D186" s="3">
        <v>0</v>
      </c>
      <c r="E186" s="3">
        <v>28</v>
      </c>
      <c r="F186" s="3">
        <v>24</v>
      </c>
      <c r="G186" s="3">
        <v>25</v>
      </c>
      <c r="H186" s="3">
        <v>29</v>
      </c>
      <c r="I186" s="3"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">
      <c r="B188" s="47">
        <v>0</v>
      </c>
      <c r="C188" s="47">
        <v>0</v>
      </c>
      <c r="D188" s="47">
        <v>0</v>
      </c>
      <c r="E188" s="47">
        <v>0</v>
      </c>
      <c r="F188" s="47">
        <v>-0.13</v>
      </c>
      <c r="G188" s="47">
        <v>0.08</v>
      </c>
      <c r="H188" s="47">
        <v>0.14000000000000001</v>
      </c>
      <c r="I188" s="47"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">
      <c r="B190" s="3">
        <v>0</v>
      </c>
      <c r="C190" s="3">
        <v>0</v>
      </c>
      <c r="D190" s="3">
        <v>0</v>
      </c>
      <c r="E190" s="3">
        <v>103</v>
      </c>
      <c r="F190" s="3">
        <v>106</v>
      </c>
      <c r="G190" s="3">
        <v>90</v>
      </c>
      <c r="H190" s="3">
        <v>86</v>
      </c>
      <c r="I190" s="3"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">
      <c r="B192" s="47">
        <v>0</v>
      </c>
      <c r="C192" s="47">
        <v>0</v>
      </c>
      <c r="D192" s="47">
        <v>0</v>
      </c>
      <c r="E192" s="47">
        <v>0</v>
      </c>
      <c r="F192" s="47">
        <v>0.04</v>
      </c>
      <c r="G192" s="47">
        <v>-0.14000000000000001</v>
      </c>
      <c r="H192" s="47">
        <v>-0.01</v>
      </c>
      <c r="I192" s="47"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">
      <c r="B197" s="9">
        <v>18</v>
      </c>
      <c r="C197" s="9">
        <v>27</v>
      </c>
      <c r="D197" s="9">
        <v>28</v>
      </c>
      <c r="E197" s="9">
        <v>33</v>
      </c>
      <c r="F197" s="9">
        <v>31</v>
      </c>
      <c r="G197" s="9">
        <v>25</v>
      </c>
      <c r="H197" s="9">
        <v>26</v>
      </c>
      <c r="I197" s="9"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">
      <c r="B201" s="9">
        <v>517</v>
      </c>
      <c r="C201" s="9">
        <v>487</v>
      </c>
      <c r="D201" s="9">
        <v>477</v>
      </c>
      <c r="E201" s="9">
        <v>310</v>
      </c>
      <c r="F201" s="9">
        <v>303</v>
      </c>
      <c r="G201" s="9">
        <v>297</v>
      </c>
      <c r="H201" s="9">
        <v>543</v>
      </c>
      <c r="I201" s="9"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">
      <c r="B204" s="9">
        <v>69</v>
      </c>
      <c r="C204" s="9">
        <v>39</v>
      </c>
      <c r="D204" s="9">
        <v>30</v>
      </c>
      <c r="E204" s="9">
        <v>22</v>
      </c>
      <c r="F204" s="9">
        <v>18</v>
      </c>
      <c r="G204" s="9">
        <v>12</v>
      </c>
      <c r="H204" s="9">
        <v>7</v>
      </c>
      <c r="I204" s="9"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">
      <c r="B207" s="9">
        <v>122</v>
      </c>
      <c r="C207" s="9">
        <v>125</v>
      </c>
      <c r="D207" s="9">
        <v>125</v>
      </c>
      <c r="E207" s="9">
        <v>115</v>
      </c>
      <c r="F207" s="9">
        <v>100</v>
      </c>
      <c r="G207" s="9">
        <v>80</v>
      </c>
      <c r="H207" s="9">
        <v>63</v>
      </c>
      <c r="I207" s="9"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">
      <c r="B211" s="9">
        <v>-82</v>
      </c>
      <c r="C211" s="9">
        <v>-86</v>
      </c>
      <c r="D211" s="9">
        <v>75</v>
      </c>
      <c r="E211" s="9">
        <v>26</v>
      </c>
      <c r="F211" s="9">
        <v>-7</v>
      </c>
      <c r="G211" s="9">
        <v>-11</v>
      </c>
      <c r="H211" s="9">
        <v>40</v>
      </c>
      <c r="I211" s="9"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">
      <c r="B213" s="3">
        <v>-82</v>
      </c>
      <c r="C213" s="3">
        <v>-86</v>
      </c>
      <c r="D213" s="3">
        <v>75</v>
      </c>
      <c r="E213" s="3">
        <v>26</v>
      </c>
      <c r="F213" s="3">
        <v>-7</v>
      </c>
      <c r="G213" s="3">
        <v>-11</v>
      </c>
      <c r="H213" s="3">
        <v>40</v>
      </c>
      <c r="I213" s="3"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"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"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">
      <c r="B219" s="47">
        <v>0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"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">
      <c r="B223" s="47">
        <v>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">
      <c r="B228" s="9">
        <v>75</v>
      </c>
      <c r="C228" s="9">
        <v>84</v>
      </c>
      <c r="D228" s="9">
        <v>91</v>
      </c>
      <c r="E228" s="9">
        <v>110</v>
      </c>
      <c r="F228" s="9">
        <v>116</v>
      </c>
      <c r="G228" s="9">
        <v>112</v>
      </c>
      <c r="H228" s="9">
        <v>141</v>
      </c>
      <c r="I228" s="9"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">
      <c r="B232" s="9">
        <v>-1097</v>
      </c>
      <c r="C232" s="9">
        <v>-1173</v>
      </c>
      <c r="D232" s="9">
        <v>-724</v>
      </c>
      <c r="E232" s="9">
        <v>-1456</v>
      </c>
      <c r="F232" s="9">
        <v>-1810</v>
      </c>
      <c r="G232" s="9">
        <v>-1967</v>
      </c>
      <c r="H232" s="9">
        <v>-2261</v>
      </c>
      <c r="I232" s="9"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">
      <c r="B235" s="9">
        <v>254</v>
      </c>
      <c r="C235" s="9">
        <v>264</v>
      </c>
      <c r="D235" s="9">
        <v>291</v>
      </c>
      <c r="E235" s="9">
        <v>159</v>
      </c>
      <c r="F235" s="9">
        <v>377</v>
      </c>
      <c r="G235" s="9">
        <v>318</v>
      </c>
      <c r="H235" s="9">
        <v>11</v>
      </c>
      <c r="I235" s="9"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">
      <c r="B238" s="9">
        <v>713</v>
      </c>
      <c r="C238" s="9">
        <v>937</v>
      </c>
      <c r="D238" s="9">
        <v>1238</v>
      </c>
      <c r="E238" s="9">
        <v>1450</v>
      </c>
      <c r="F238" s="9">
        <v>1673</v>
      </c>
      <c r="G238" s="9">
        <v>1916</v>
      </c>
      <c r="H238" s="9">
        <v>1870</v>
      </c>
      <c r="I238" s="9"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tabSelected="1" workbookViewId="0">
      <selection activeCell="O7" sqref="O7"/>
    </sheetView>
  </sheetViews>
  <sheetFormatPr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141.109375" customWidth="1"/>
    <col min="16" max="16" width="84.777343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</row>
    <row r="2" spans="1:16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6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s="9"/>
      <c r="P3" t="s">
        <v>195</v>
      </c>
    </row>
    <row r="4" spans="1:16" x14ac:dyDescent="0.3">
      <c r="A4" s="42" t="s">
        <v>129</v>
      </c>
      <c r="B4" s="54" t="s">
        <v>208</v>
      </c>
      <c r="C4" s="54">
        <v>5.8004640371229765E-2</v>
      </c>
      <c r="D4" s="54">
        <v>6.0971089696071123E-2</v>
      </c>
      <c r="E4" s="54">
        <v>5.95924308588065E-2</v>
      </c>
      <c r="F4" s="54">
        <v>7.4731433909388079E-2</v>
      </c>
      <c r="G4" s="54">
        <v>-4.3817266150267153E-2</v>
      </c>
      <c r="H4" s="54">
        <v>0.19076009945726269</v>
      </c>
      <c r="I4" s="54">
        <v>4.8767344739323759E-2</v>
      </c>
      <c r="J4" s="54"/>
      <c r="K4" s="54"/>
      <c r="L4" s="54"/>
      <c r="M4" s="54"/>
      <c r="N4" s="54"/>
      <c r="O4" s="54"/>
    </row>
    <row r="5" spans="1:16" x14ac:dyDescent="0.3">
      <c r="A5" s="1" t="s">
        <v>149</v>
      </c>
      <c r="B5" s="9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/>
      <c r="K5" s="9"/>
      <c r="L5" s="9"/>
      <c r="M5" s="9"/>
      <c r="N5" s="9"/>
      <c r="O5" s="9"/>
    </row>
    <row r="6" spans="1:16" x14ac:dyDescent="0.3">
      <c r="A6" s="50" t="s">
        <v>132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/>
      <c r="K6" s="55"/>
      <c r="L6" s="55"/>
      <c r="M6" s="55"/>
      <c r="N6" s="55"/>
      <c r="O6" s="55"/>
    </row>
    <row r="7" spans="1:16" x14ac:dyDescent="0.3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  <c r="O7" s="41"/>
    </row>
    <row r="8" spans="1:16" x14ac:dyDescent="0.3">
      <c r="A8" s="42" t="s">
        <v>129</v>
      </c>
      <c r="B8" s="54" t="s">
        <v>208</v>
      </c>
      <c r="C8" s="54">
        <v>9.6621781242617555E-2</v>
      </c>
      <c r="D8" s="54">
        <v>6.5273588970271357E-2</v>
      </c>
      <c r="E8" s="54">
        <v>-0.11445904954499497</v>
      </c>
      <c r="F8" s="54">
        <v>0.10755880337976698</v>
      </c>
      <c r="G8" s="54">
        <v>-0.38639175257731961</v>
      </c>
      <c r="H8" s="54">
        <v>1.32627688172043</v>
      </c>
      <c r="I8" s="54">
        <v>-9.67788530983682E-3</v>
      </c>
      <c r="J8" s="54"/>
      <c r="K8" s="54"/>
      <c r="L8" s="54"/>
      <c r="M8" s="54"/>
      <c r="N8" s="54"/>
      <c r="O8" s="54"/>
    </row>
    <row r="9" spans="1:16" x14ac:dyDescent="0.3">
      <c r="A9" s="42" t="s">
        <v>131</v>
      </c>
      <c r="B9" s="54">
        <v>0.13832881278389594</v>
      </c>
      <c r="C9" s="54">
        <v>0.14337781072399308</v>
      </c>
      <c r="D9" s="54">
        <v>0.14395924308588065</v>
      </c>
      <c r="E9" s="54">
        <v>0.12031211363573921</v>
      </c>
      <c r="F9" s="54">
        <v>0.12398701331901731</v>
      </c>
      <c r="G9" s="54">
        <v>7.9565810229126011E-2</v>
      </c>
      <c r="H9" s="54">
        <v>0.1554402981723472</v>
      </c>
      <c r="I9" s="54">
        <v>0.14677799186469706</v>
      </c>
      <c r="J9" s="54"/>
      <c r="K9" s="54"/>
      <c r="L9" s="54"/>
      <c r="M9" s="54"/>
      <c r="N9" s="54"/>
      <c r="O9" s="54"/>
    </row>
    <row r="10" spans="1:16" x14ac:dyDescent="0.3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/>
      <c r="M10" s="3"/>
      <c r="N10" s="3"/>
      <c r="O10" s="3"/>
    </row>
    <row r="11" spans="1:16" x14ac:dyDescent="0.3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  <c r="O11" s="41"/>
    </row>
    <row r="12" spans="1:16" x14ac:dyDescent="0.3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/>
      <c r="K12" s="3"/>
      <c r="L12" s="3"/>
      <c r="M12" s="3"/>
      <c r="N12" s="3"/>
      <c r="O12" s="3"/>
    </row>
    <row r="13" spans="1:16" x14ac:dyDescent="0.3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  <c r="O13" s="57"/>
    </row>
    <row r="14" spans="1:16" ht="15" thickBot="1" x14ac:dyDescent="0.35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  <c r="O14" s="41"/>
    </row>
    <row r="15" spans="1:16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t="s">
        <v>196</v>
      </c>
    </row>
    <row r="16" spans="1:16" x14ac:dyDescent="0.3">
      <c r="A16" t="s">
        <v>154</v>
      </c>
      <c r="B16" s="58">
        <v>1.85</v>
      </c>
      <c r="C16" s="58">
        <v>2.16</v>
      </c>
      <c r="D16" s="58">
        <v>2.5099999999999998</v>
      </c>
      <c r="E16" s="58">
        <v>1.17</v>
      </c>
      <c r="F16" s="58">
        <v>2.4900000000000002</v>
      </c>
      <c r="G16" s="58">
        <v>1.6</v>
      </c>
      <c r="H16" s="58">
        <v>3.56</v>
      </c>
      <c r="I16" s="58">
        <v>3.75</v>
      </c>
      <c r="J16" s="58"/>
      <c r="K16" s="58"/>
      <c r="L16" s="58"/>
      <c r="M16" s="58"/>
      <c r="N16" s="58"/>
      <c r="O16" s="58"/>
    </row>
    <row r="17" spans="1:16" x14ac:dyDescent="0.3">
      <c r="A17" t="s">
        <v>155</v>
      </c>
      <c r="B17" s="58">
        <v>0.29059249208502941</v>
      </c>
      <c r="C17" s="58">
        <v>0.290961262553802</v>
      </c>
      <c r="D17" s="58">
        <v>0.28900709219858156</v>
      </c>
      <c r="E17" s="58">
        <v>0.44180579832439276</v>
      </c>
      <c r="F17" s="58">
        <v>0.43252595155709339</v>
      </c>
      <c r="G17" s="58">
        <v>0.55604423221915056</v>
      </c>
      <c r="H17" s="58">
        <v>0.7282216975270287</v>
      </c>
      <c r="I17" s="58">
        <v>0.71455177551527194</v>
      </c>
      <c r="J17" s="58"/>
      <c r="K17" s="58"/>
      <c r="L17" s="58"/>
      <c r="M17" s="58"/>
      <c r="N17" s="58"/>
      <c r="O17" s="58"/>
    </row>
    <row r="18" spans="1:16" x14ac:dyDescent="0.3">
      <c r="A18" s="51" t="s">
        <v>129</v>
      </c>
      <c r="B18" s="56" t="str">
        <f>IFERROR(B17/A17-1,"nm")</f>
        <v>nm</v>
      </c>
      <c r="C18" s="56">
        <f t="shared" ref="C18:I18" si="5">IFERROR(C17/B17-1,"nm")</f>
        <v>1.26902958203301E-3</v>
      </c>
      <c r="D18" s="56">
        <f t="shared" si="5"/>
        <v>-6.7162561025081446E-3</v>
      </c>
      <c r="E18" s="56">
        <f t="shared" si="5"/>
        <v>0.52870227150280691</v>
      </c>
      <c r="F18" s="56">
        <f t="shared" si="5"/>
        <v>-2.1004357123637685E-2</v>
      </c>
      <c r="G18" s="56">
        <f t="shared" si="5"/>
        <v>0.28557426489067628</v>
      </c>
      <c r="H18" s="56">
        <f t="shared" si="5"/>
        <v>0.30964706642262008</v>
      </c>
      <c r="I18" s="56">
        <f t="shared" si="5"/>
        <v>-1.8771648878601832E-2</v>
      </c>
      <c r="J18" s="57"/>
      <c r="K18" s="57"/>
      <c r="L18" s="57"/>
      <c r="M18" s="57"/>
      <c r="N18" s="57"/>
      <c r="O18" s="57"/>
      <c r="P18" t="s">
        <v>197</v>
      </c>
    </row>
    <row r="19" spans="1:16" x14ac:dyDescent="0.3">
      <c r="A19" s="51" t="s">
        <v>156</v>
      </c>
      <c r="B19" s="56">
        <f>B17/B16</f>
        <v>0.15707702274866453</v>
      </c>
      <c r="C19" s="56">
        <f t="shared" ref="C19:I19" si="6">C17/C16</f>
        <v>0.13470428821935276</v>
      </c>
      <c r="D19" s="56">
        <f t="shared" si="6"/>
        <v>0.11514226780819983</v>
      </c>
      <c r="E19" s="56">
        <f t="shared" si="6"/>
        <v>0.37761179343965195</v>
      </c>
      <c r="F19" s="56">
        <f t="shared" si="6"/>
        <v>0.17370520142855156</v>
      </c>
      <c r="G19" s="56">
        <f t="shared" si="6"/>
        <v>0.3475276451369691</v>
      </c>
      <c r="H19" s="56">
        <f t="shared" si="6"/>
        <v>0.20455665660871591</v>
      </c>
      <c r="I19" s="56">
        <f t="shared" si="6"/>
        <v>0.19054714013740584</v>
      </c>
      <c r="J19" s="56"/>
      <c r="K19" s="56"/>
      <c r="L19" s="56"/>
      <c r="M19" s="56"/>
      <c r="N19" s="56"/>
      <c r="O19" s="56"/>
      <c r="P19" t="s">
        <v>197</v>
      </c>
    </row>
    <row r="20" spans="1:16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6" x14ac:dyDescent="0.3">
      <c r="A21" t="s">
        <v>158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/>
      <c r="K21" s="3"/>
      <c r="L21" s="3"/>
      <c r="M21" s="3"/>
      <c r="N21" s="3"/>
      <c r="O21" s="3"/>
    </row>
    <row r="22" spans="1:16" x14ac:dyDescent="0.3">
      <c r="A22" t="s">
        <v>159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/>
      <c r="K22" s="3"/>
      <c r="L22" s="3"/>
      <c r="M22" s="3"/>
      <c r="N22" s="3"/>
      <c r="O22" s="3"/>
    </row>
    <row r="23" spans="1:16" x14ac:dyDescent="0.3">
      <c r="A23" t="s">
        <v>160</v>
      </c>
      <c r="B23" s="3">
        <f>+(Historicals!B27+Historicals!B28-Historicals!B41)</f>
        <v>5564</v>
      </c>
      <c r="C23" s="3">
        <f>+(Historicals!C27+Historicals!C28-Historicals!C41)</f>
        <v>5888</v>
      </c>
      <c r="D23" s="3">
        <f>+(Historicals!D27+Historicals!D28-Historicals!D41)</f>
        <v>6684</v>
      </c>
      <c r="E23" s="3">
        <f>+(Historicals!E27+Historicals!E28-Historicals!E41)</f>
        <v>6480</v>
      </c>
      <c r="F23" s="3">
        <f>+(Historicals!F27+Historicals!F28-Historicals!F41)</f>
        <v>7282</v>
      </c>
      <c r="G23" s="3">
        <f>+(Historicals!G27+Historicals!G28-Historicals!G41)</f>
        <v>7868</v>
      </c>
      <c r="H23" s="3">
        <f>+(Historicals!H27+Historicals!H28-Historicals!H41)</f>
        <v>8481</v>
      </c>
      <c r="I23" s="3">
        <f>+(Historicals!I27+Historicals!I28-Historicals!I41)</f>
        <v>9729</v>
      </c>
      <c r="J23" s="3"/>
      <c r="K23" s="3"/>
      <c r="L23" s="3"/>
      <c r="M23" s="3"/>
      <c r="N23" s="3"/>
      <c r="O23" s="3"/>
      <c r="P23" t="s">
        <v>202</v>
      </c>
    </row>
    <row r="24" spans="1:16" x14ac:dyDescent="0.3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  <c r="O24" s="57"/>
    </row>
    <row r="25" spans="1:16" x14ac:dyDescent="0.3">
      <c r="A25" t="s">
        <v>162</v>
      </c>
      <c r="B25" s="3">
        <v>1968</v>
      </c>
      <c r="C25" s="3">
        <v>1489</v>
      </c>
      <c r="D25" s="3">
        <v>1150</v>
      </c>
      <c r="E25" s="3">
        <v>1130</v>
      </c>
      <c r="F25" s="3">
        <v>1968</v>
      </c>
      <c r="G25" s="3">
        <v>1653</v>
      </c>
      <c r="H25" s="3">
        <v>1498</v>
      </c>
      <c r="I25" s="3">
        <v>2129</v>
      </c>
      <c r="J25" s="3"/>
      <c r="K25" s="3"/>
      <c r="L25" s="3"/>
      <c r="M25" s="3"/>
      <c r="N25" s="3"/>
      <c r="O25" s="3"/>
    </row>
    <row r="26" spans="1:16" x14ac:dyDescent="0.3">
      <c r="A26" t="s">
        <v>163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/>
      <c r="K26" s="3"/>
      <c r="L26" s="3"/>
      <c r="M26" s="3"/>
      <c r="N26" s="3"/>
      <c r="O26" s="3"/>
    </row>
    <row r="27" spans="1:16" x14ac:dyDescent="0.3">
      <c r="A27" t="s">
        <v>164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/>
      <c r="K27" s="3"/>
      <c r="L27" s="3"/>
      <c r="M27" s="3"/>
      <c r="N27" s="3"/>
      <c r="O27" s="3"/>
    </row>
    <row r="28" spans="1:16" x14ac:dyDescent="0.3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/>
      <c r="K28" s="3"/>
      <c r="L28" s="3"/>
      <c r="M28" s="3"/>
      <c r="N28" s="3"/>
      <c r="O28" s="3"/>
    </row>
    <row r="29" spans="1:16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6" x14ac:dyDescent="0.3">
      <c r="A30" t="s">
        <v>165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/>
      <c r="K30" s="3"/>
      <c r="L30" s="3"/>
      <c r="M30" s="3"/>
      <c r="N30" s="3"/>
      <c r="O30" s="3"/>
    </row>
    <row r="31" spans="1:16" ht="15" thickBot="1" x14ac:dyDescent="0.35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  <c r="O31" s="41"/>
    </row>
    <row r="32" spans="1:16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7" x14ac:dyDescent="0.3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/>
      <c r="K33" s="3"/>
      <c r="L33" s="3"/>
      <c r="M33" s="3"/>
      <c r="N33" s="3"/>
      <c r="O33" s="3"/>
    </row>
    <row r="34" spans="1:17" x14ac:dyDescent="0.3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/>
      <c r="K34" s="3"/>
      <c r="L34" s="3"/>
      <c r="M34" s="3"/>
      <c r="N34" s="3"/>
      <c r="O34" s="3"/>
    </row>
    <row r="35" spans="1:17" x14ac:dyDescent="0.3">
      <c r="A35" t="s">
        <v>168</v>
      </c>
      <c r="B35" s="3">
        <v>4020</v>
      </c>
      <c r="C35" s="3">
        <v>3122</v>
      </c>
      <c r="D35" s="3">
        <v>3095</v>
      </c>
      <c r="E35" s="3">
        <v>3419</v>
      </c>
      <c r="F35" s="3">
        <v>5239</v>
      </c>
      <c r="G35" s="3">
        <v>5785</v>
      </c>
      <c r="H35" s="3">
        <v>6836</v>
      </c>
      <c r="I35" s="3">
        <v>6862</v>
      </c>
      <c r="J35" s="3"/>
      <c r="K35" s="3"/>
      <c r="L35" s="3"/>
      <c r="M35" s="3"/>
      <c r="N35" s="3"/>
      <c r="O35" s="3"/>
    </row>
    <row r="36" spans="1:17" x14ac:dyDescent="0.3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/>
      <c r="K36" s="3"/>
      <c r="L36" s="3"/>
      <c r="M36" s="3"/>
      <c r="N36" s="3"/>
      <c r="O36" s="3"/>
    </row>
    <row r="37" spans="1:17" x14ac:dyDescent="0.3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/>
      <c r="K37" s="3"/>
      <c r="L37" s="3"/>
      <c r="M37" s="3"/>
      <c r="N37" s="3"/>
      <c r="O37" s="3"/>
    </row>
    <row r="38" spans="1:17" x14ac:dyDescent="0.3">
      <c r="A38" t="s">
        <v>169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/>
      <c r="K38" s="3"/>
      <c r="L38" s="3"/>
      <c r="M38" s="3"/>
      <c r="N38" s="3"/>
      <c r="O38" s="3"/>
    </row>
    <row r="39" spans="1:17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7" x14ac:dyDescent="0.3">
      <c r="A40" s="2" t="s">
        <v>171</v>
      </c>
      <c r="B40" s="3">
        <v>6776</v>
      </c>
      <c r="C40" s="3">
        <v>7789</v>
      </c>
      <c r="D40" s="3">
        <v>0</v>
      </c>
      <c r="E40" s="3">
        <v>0</v>
      </c>
      <c r="F40" s="3">
        <v>7166</v>
      </c>
      <c r="G40" s="3">
        <v>8302</v>
      </c>
      <c r="H40" s="3">
        <v>9968</v>
      </c>
      <c r="I40" s="3">
        <v>11487</v>
      </c>
      <c r="J40" s="3"/>
      <c r="K40" s="3"/>
      <c r="L40" s="3"/>
      <c r="M40" s="3"/>
      <c r="N40" s="3"/>
      <c r="O40" s="3"/>
    </row>
    <row r="41" spans="1:17" x14ac:dyDescent="0.3">
      <c r="A41" s="2" t="s">
        <v>172</v>
      </c>
      <c r="B41" s="3">
        <v>4685</v>
      </c>
      <c r="C41" s="3">
        <v>4151</v>
      </c>
      <c r="D41" s="3">
        <v>0</v>
      </c>
      <c r="E41" s="3">
        <v>0</v>
      </c>
      <c r="F41" s="3">
        <v>1643</v>
      </c>
      <c r="G41" s="3">
        <v>-191</v>
      </c>
      <c r="H41" s="3">
        <v>3179</v>
      </c>
      <c r="I41" s="3">
        <v>3476</v>
      </c>
      <c r="J41" s="3"/>
      <c r="K41" s="3"/>
      <c r="L41" s="3"/>
      <c r="M41" s="3"/>
      <c r="N41" s="3"/>
      <c r="O41" s="3"/>
    </row>
    <row r="42" spans="1:17" x14ac:dyDescent="0.3">
      <c r="A42" s="2" t="s">
        <v>173</v>
      </c>
      <c r="B42" s="3">
        <v>1246</v>
      </c>
      <c r="C42" s="3">
        <v>318</v>
      </c>
      <c r="D42" s="3">
        <v>12407</v>
      </c>
      <c r="E42" s="3">
        <v>9812</v>
      </c>
      <c r="F42" s="3">
        <v>231</v>
      </c>
      <c r="G42" s="3">
        <v>-56</v>
      </c>
      <c r="H42" s="3">
        <v>-380</v>
      </c>
      <c r="I42" s="3">
        <v>318</v>
      </c>
      <c r="J42" s="3"/>
      <c r="K42" s="3"/>
      <c r="L42" s="3"/>
      <c r="M42" s="3"/>
      <c r="N42" s="3"/>
      <c r="O42" s="3"/>
    </row>
    <row r="43" spans="1:17" ht="15" thickBot="1" x14ac:dyDescent="0.35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  <c r="O43" s="41"/>
    </row>
    <row r="44" spans="1:17" s="1" customFormat="1" ht="15" thickTop="1" x14ac:dyDescent="0.3">
      <c r="A44" s="61" t="s">
        <v>175</v>
      </c>
      <c r="B44" s="84">
        <f>B31-B43</f>
        <v>0</v>
      </c>
      <c r="C44" s="84">
        <f t="shared" ref="C44:I44" si="10">C31-C43</f>
        <v>0</v>
      </c>
      <c r="D44" s="84">
        <f t="shared" si="10"/>
        <v>0</v>
      </c>
      <c r="E44" s="84">
        <f t="shared" si="10"/>
        <v>0</v>
      </c>
      <c r="F44" s="84">
        <f t="shared" si="10"/>
        <v>0</v>
      </c>
      <c r="G44" s="84">
        <f t="shared" si="10"/>
        <v>0</v>
      </c>
      <c r="H44" s="84">
        <f t="shared" si="10"/>
        <v>0</v>
      </c>
      <c r="I44" s="84">
        <f t="shared" si="10"/>
        <v>0</v>
      </c>
      <c r="J44" s="61"/>
      <c r="K44" s="61"/>
      <c r="L44" s="61"/>
      <c r="M44" s="61"/>
      <c r="N44" s="61"/>
      <c r="O44" s="1" t="s">
        <v>213</v>
      </c>
    </row>
    <row r="45" spans="1:17" x14ac:dyDescent="0.3">
      <c r="A45" s="52" t="s">
        <v>204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7" x14ac:dyDescent="0.3">
      <c r="A46" s="1" t="s">
        <v>134</v>
      </c>
      <c r="B46" s="86">
        <f>+'Segmental forecast'!B11</f>
        <v>4233</v>
      </c>
      <c r="C46" s="86">
        <f>+'Segmental forecast'!C11</f>
        <v>4642</v>
      </c>
      <c r="D46" s="86">
        <f>+'Segmental forecast'!D11</f>
        <v>4945</v>
      </c>
      <c r="E46" s="86">
        <f>+'Segmental forecast'!E11</f>
        <v>4379</v>
      </c>
      <c r="F46" s="86">
        <f>+'Segmental forecast'!F11</f>
        <v>4850</v>
      </c>
      <c r="G46" s="86">
        <f>+'Segmental forecast'!G11</f>
        <v>2976</v>
      </c>
      <c r="H46" s="86">
        <f>+'Segmental forecast'!H11</f>
        <v>6923</v>
      </c>
      <c r="I46" s="86">
        <f>+'Segmental forecast'!I11</f>
        <v>6856</v>
      </c>
      <c r="J46" s="9"/>
      <c r="K46" s="9"/>
      <c r="L46" s="9"/>
      <c r="M46" s="9"/>
      <c r="N46" s="9"/>
      <c r="O46" s="9"/>
      <c r="Q46" t="s">
        <v>201</v>
      </c>
    </row>
    <row r="47" spans="1:17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O47" s="59"/>
      <c r="Q47" t="s">
        <v>201</v>
      </c>
    </row>
    <row r="48" spans="1:17" x14ac:dyDescent="0.3">
      <c r="A48" t="s">
        <v>176</v>
      </c>
      <c r="B48" s="85">
        <f>+Historicals!B101</f>
        <v>1262</v>
      </c>
      <c r="C48" s="85">
        <f>+Historicals!C101</f>
        <v>748</v>
      </c>
      <c r="D48" s="85">
        <f>+Historicals!D101</f>
        <v>703</v>
      </c>
      <c r="E48" s="85">
        <f>+Historicals!E101</f>
        <v>529</v>
      </c>
      <c r="F48" s="85">
        <f>+Historicals!F101</f>
        <v>757</v>
      </c>
      <c r="G48" s="85">
        <f>+Historicals!G101</f>
        <v>1028</v>
      </c>
      <c r="H48" s="85">
        <f>+Historicals!H101</f>
        <v>1177</v>
      </c>
      <c r="I48" s="85">
        <f>+Historicals!I101</f>
        <v>1231</v>
      </c>
      <c r="J48" s="3"/>
      <c r="K48" s="3"/>
      <c r="L48" s="3"/>
      <c r="M48" s="3"/>
      <c r="N48" s="3"/>
      <c r="O48" s="3"/>
      <c r="Q48" t="s">
        <v>205</v>
      </c>
    </row>
    <row r="49" spans="1:17" x14ac:dyDescent="0.3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  <c r="O49" s="9"/>
    </row>
    <row r="50" spans="1:17" x14ac:dyDescent="0.3">
      <c r="A50" t="s">
        <v>178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/>
      <c r="K50" s="3"/>
      <c r="L50" s="3"/>
      <c r="M50" s="3"/>
      <c r="N50" s="3"/>
      <c r="O50" s="3"/>
      <c r="Q50" t="s">
        <v>205</v>
      </c>
    </row>
    <row r="51" spans="1:17" x14ac:dyDescent="0.3">
      <c r="A51" t="s">
        <v>179</v>
      </c>
      <c r="B51" s="3">
        <v>0</v>
      </c>
      <c r="C51" s="3">
        <f>+B23-C23</f>
        <v>-324</v>
      </c>
      <c r="D51" s="3">
        <f>+C23-D23</f>
        <v>-796</v>
      </c>
      <c r="E51" s="3">
        <f>+D23-E23</f>
        <v>204</v>
      </c>
      <c r="F51" s="3">
        <f>+E23-F23</f>
        <v>-802</v>
      </c>
      <c r="G51" s="3">
        <f>+F23-G23</f>
        <v>-586</v>
      </c>
      <c r="H51" s="3">
        <f>+G23-H23</f>
        <v>-613</v>
      </c>
      <c r="I51" s="3">
        <f>+H23-I23</f>
        <v>-1248</v>
      </c>
      <c r="J51" s="3">
        <f t="shared" ref="J51:N51" si="12">+J22</f>
        <v>0</v>
      </c>
      <c r="K51" s="3">
        <f t="shared" si="12"/>
        <v>0</v>
      </c>
      <c r="L51" s="3">
        <f t="shared" si="12"/>
        <v>0</v>
      </c>
      <c r="M51" s="3">
        <f t="shared" si="12"/>
        <v>0</v>
      </c>
      <c r="N51" s="3">
        <f t="shared" si="12"/>
        <v>0</v>
      </c>
      <c r="O51" s="87" t="s">
        <v>210</v>
      </c>
      <c r="Q51" t="s">
        <v>206</v>
      </c>
    </row>
    <row r="52" spans="1:17" x14ac:dyDescent="0.3">
      <c r="A52" t="s">
        <v>135</v>
      </c>
      <c r="B52" s="3">
        <f>((Historicals!B81)-(Historicals!B102))</f>
        <v>-1319</v>
      </c>
      <c r="C52" s="3">
        <f>((Historicals!C81)-(Historicals!C102))</f>
        <v>-1395</v>
      </c>
      <c r="D52" s="3">
        <f>((Historicals!D81)-(Historicals!D102))</f>
        <v>-1371</v>
      </c>
      <c r="E52" s="3">
        <f>((Historicals!E81)-(Historicals!E102))</f>
        <v>-1322</v>
      </c>
      <c r="F52" s="3">
        <f>((Historicals!F81)-(Historicals!F102))</f>
        <v>-1279</v>
      </c>
      <c r="G52" s="3">
        <f>((Historicals!G81)-(Historicals!G102))</f>
        <v>-1207</v>
      </c>
      <c r="H52" s="3">
        <f>((Historicals!H81)-(Historicals!H102))</f>
        <v>-874</v>
      </c>
      <c r="I52" s="3">
        <f>((Historicals!I81)-(Historicals!I102))</f>
        <v>-918</v>
      </c>
      <c r="J52" s="3"/>
      <c r="K52" s="3"/>
      <c r="L52" s="3"/>
      <c r="M52" s="3"/>
      <c r="N52" s="3"/>
      <c r="O52" s="3"/>
      <c r="Q52" t="s">
        <v>207</v>
      </c>
    </row>
    <row r="53" spans="1:17" x14ac:dyDescent="0.3">
      <c r="A53" s="1" t="s">
        <v>180</v>
      </c>
      <c r="B53" s="9">
        <f>B47+B49-B51-B52</f>
        <v>4896</v>
      </c>
      <c r="C53" s="9">
        <f t="shared" ref="C53:I53" si="13">C47+C49-C51-C52</f>
        <v>6262</v>
      </c>
      <c r="D53" s="9">
        <f t="shared" si="13"/>
        <v>7115</v>
      </c>
      <c r="E53" s="9">
        <f t="shared" si="13"/>
        <v>5715</v>
      </c>
      <c r="F53" s="9">
        <f t="shared" si="13"/>
        <v>6879</v>
      </c>
      <c r="G53" s="9">
        <f t="shared" si="13"/>
        <v>4462</v>
      </c>
      <c r="H53" s="9">
        <f t="shared" si="13"/>
        <v>7977</v>
      </c>
      <c r="I53" s="9">
        <f t="shared" si="13"/>
        <v>8508</v>
      </c>
      <c r="J53" s="9"/>
      <c r="K53" s="9"/>
      <c r="L53" s="9"/>
      <c r="M53" s="9"/>
      <c r="N53" s="9"/>
      <c r="O53" s="9"/>
    </row>
    <row r="54" spans="1:17" x14ac:dyDescent="0.3">
      <c r="A54" t="s">
        <v>181</v>
      </c>
      <c r="B54" s="3">
        <v>658</v>
      </c>
      <c r="C54" s="3">
        <v>347</v>
      </c>
      <c r="D54" s="3">
        <v>108</v>
      </c>
      <c r="E54" s="3">
        <v>146</v>
      </c>
      <c r="F54" s="3">
        <v>573</v>
      </c>
      <c r="G54" s="3">
        <v>850</v>
      </c>
      <c r="H54" s="3">
        <v>526</v>
      </c>
      <c r="I54" s="3">
        <v>735</v>
      </c>
      <c r="J54" s="3"/>
      <c r="K54" s="3"/>
      <c r="L54" s="3"/>
      <c r="M54" s="3"/>
      <c r="N54" s="3"/>
      <c r="O54" s="3"/>
    </row>
    <row r="55" spans="1:17" x14ac:dyDescent="0.3">
      <c r="A55" s="27" t="s">
        <v>182</v>
      </c>
      <c r="B55" s="26">
        <f>B53+B54</f>
        <v>5554</v>
      </c>
      <c r="C55" s="26">
        <f t="shared" ref="C55:I55" si="14">C53+C54</f>
        <v>6609</v>
      </c>
      <c r="D55" s="26">
        <f t="shared" si="14"/>
        <v>7223</v>
      </c>
      <c r="E55" s="26">
        <f t="shared" si="14"/>
        <v>5861</v>
      </c>
      <c r="F55" s="26">
        <f t="shared" si="14"/>
        <v>7452</v>
      </c>
      <c r="G55" s="26">
        <f t="shared" si="14"/>
        <v>5312</v>
      </c>
      <c r="H55" s="26">
        <f t="shared" si="14"/>
        <v>8503</v>
      </c>
      <c r="I55" s="26">
        <f t="shared" si="14"/>
        <v>9243</v>
      </c>
      <c r="J55" s="26"/>
      <c r="K55" s="26"/>
      <c r="L55" s="26"/>
      <c r="M55" s="26"/>
      <c r="N55" s="26"/>
      <c r="O55" s="41"/>
    </row>
    <row r="56" spans="1:17" x14ac:dyDescent="0.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 t="s">
        <v>211</v>
      </c>
    </row>
    <row r="57" spans="1:17" x14ac:dyDescent="0.3">
      <c r="A57" t="s">
        <v>183</v>
      </c>
      <c r="B57" s="85">
        <f>+(Historicals!B78+Historicals!B79+Historicals!B80+Historicals!B82)</f>
        <v>938</v>
      </c>
      <c r="C57" s="85">
        <f>+(Historicals!C78+Historicals!C79+Historicals!C80+Historicals!C82)</f>
        <v>109</v>
      </c>
      <c r="D57" s="85">
        <f>+(Historicals!D78+Historicals!D79+Historicals!D80+Historicals!D82)</f>
        <v>97</v>
      </c>
      <c r="E57" s="85">
        <f>+(Historicals!E78+Historicals!E79+Historicals!E80+Historicals!E82)</f>
        <v>1304</v>
      </c>
      <c r="F57" s="85">
        <f>+(Historicals!F78+Historicals!F79+Historicals!F80+Historicals!F82)</f>
        <v>855</v>
      </c>
      <c r="G57" s="85">
        <f>+(Historicals!G78+Historicals!G79+Historicals!G80+Historicals!G82)</f>
        <v>58</v>
      </c>
      <c r="H57" s="85">
        <f>+(Historicals!H78+Historicals!H79+Historicals!H80+Historicals!H82)</f>
        <v>-3105</v>
      </c>
      <c r="I57" s="85">
        <f>+(Historicals!I78+Historicals!I79+Historicals!I80+Historicals!I82)</f>
        <v>-766</v>
      </c>
      <c r="J57" s="3"/>
      <c r="K57" s="3"/>
      <c r="L57" s="3"/>
      <c r="M57" s="3"/>
      <c r="N57" s="3"/>
      <c r="O57" s="3" t="s">
        <v>210</v>
      </c>
    </row>
    <row r="58" spans="1:17" x14ac:dyDescent="0.3">
      <c r="A58" s="27" t="s">
        <v>184</v>
      </c>
      <c r="B58" s="26">
        <f>B56+B57+B52</f>
        <v>-381</v>
      </c>
      <c r="C58" s="26">
        <f>C56+C57+C52</f>
        <v>-1286</v>
      </c>
      <c r="D58" s="26">
        <f>D56+D57+D52</f>
        <v>-1274</v>
      </c>
      <c r="E58" s="26">
        <f>E56+E57+E52</f>
        <v>-18</v>
      </c>
      <c r="F58" s="26">
        <f>F56+F57+F52</f>
        <v>-424</v>
      </c>
      <c r="G58" s="26">
        <f>G56+G57+G52</f>
        <v>-1149</v>
      </c>
      <c r="H58" s="26">
        <f>H56+H57+H52</f>
        <v>-3979</v>
      </c>
      <c r="I58" s="26">
        <f>I56+I57+I52</f>
        <v>-1684</v>
      </c>
      <c r="J58" s="26"/>
      <c r="K58" s="26"/>
      <c r="L58" s="26"/>
      <c r="M58" s="26"/>
      <c r="N58" s="26"/>
      <c r="O58" s="41" t="s">
        <v>209</v>
      </c>
    </row>
    <row r="59" spans="1:17" x14ac:dyDescent="0.3">
      <c r="A59" t="s">
        <v>185</v>
      </c>
      <c r="B59" s="3">
        <v>-70</v>
      </c>
      <c r="C59" s="3">
        <v>-173</v>
      </c>
      <c r="D59" s="3">
        <v>283</v>
      </c>
      <c r="E59" s="3">
        <v>7</v>
      </c>
      <c r="F59" s="3">
        <v>-331</v>
      </c>
      <c r="G59" s="3">
        <v>43</v>
      </c>
      <c r="H59" s="3">
        <v>-249</v>
      </c>
      <c r="I59" s="3">
        <v>15</v>
      </c>
      <c r="J59" s="3"/>
      <c r="K59" s="3"/>
      <c r="L59" s="60"/>
      <c r="M59" s="3"/>
      <c r="N59" s="3"/>
      <c r="O59" s="3"/>
    </row>
    <row r="60" spans="1:17" x14ac:dyDescent="0.3">
      <c r="A60" s="51" t="s">
        <v>129</v>
      </c>
      <c r="B60" s="56" t="str">
        <f>IFERROR(B59/A59-1,"nm")</f>
        <v>nm</v>
      </c>
      <c r="C60" s="56">
        <f t="shared" ref="C60:I60" si="15">IFERROR(C59/B59-1,"nm")</f>
        <v>1.4714285714285715</v>
      </c>
      <c r="D60" s="56">
        <f t="shared" si="15"/>
        <v>-2.6358381502890174</v>
      </c>
      <c r="E60" s="56">
        <f t="shared" si="15"/>
        <v>-0.97526501766784457</v>
      </c>
      <c r="F60" s="56">
        <f t="shared" si="15"/>
        <v>-48.285714285714285</v>
      </c>
      <c r="G60" s="56">
        <f t="shared" si="15"/>
        <v>-1.1299093655589123</v>
      </c>
      <c r="H60" s="56">
        <f t="shared" si="15"/>
        <v>-6.7906976744186043</v>
      </c>
      <c r="I60" s="56">
        <f t="shared" si="15"/>
        <v>-1.0602409638554218</v>
      </c>
      <c r="J60" s="56"/>
      <c r="K60" s="56"/>
      <c r="L60" s="56"/>
      <c r="M60" s="57"/>
      <c r="N60" s="57"/>
      <c r="O60" s="57"/>
    </row>
    <row r="61" spans="1:17" x14ac:dyDescent="0.3">
      <c r="A61" t="s">
        <v>186</v>
      </c>
      <c r="B61" s="85">
        <f>+Historicals!B90</f>
        <v>-899</v>
      </c>
      <c r="C61" s="85">
        <f>+Historicals!C90</f>
        <v>-1022</v>
      </c>
      <c r="D61" s="85">
        <f>+Historicals!D90</f>
        <v>-1133</v>
      </c>
      <c r="E61" s="85">
        <f>+Historicals!E90</f>
        <v>-1243</v>
      </c>
      <c r="F61" s="85">
        <f>+Historicals!F90</f>
        <v>-1332</v>
      </c>
      <c r="G61" s="85">
        <f>+Historicals!G90</f>
        <v>-1452</v>
      </c>
      <c r="H61" s="85">
        <f>+Historicals!H90</f>
        <v>-1638</v>
      </c>
      <c r="I61" s="85">
        <f>+Historicals!I90</f>
        <v>-1837</v>
      </c>
      <c r="J61" s="3"/>
      <c r="K61" s="3"/>
      <c r="L61" s="3"/>
      <c r="M61" s="3"/>
      <c r="N61" s="3"/>
      <c r="O61" s="3" t="s">
        <v>209</v>
      </c>
    </row>
    <row r="62" spans="1:17" x14ac:dyDescent="0.3">
      <c r="A62" t="s">
        <v>187</v>
      </c>
      <c r="B62" s="3">
        <f>+Historicals!B87</f>
        <v>-26</v>
      </c>
      <c r="C62" s="3">
        <f>+Historicals!C87</f>
        <v>-113</v>
      </c>
      <c r="D62" s="3">
        <f>+Historicals!D87</f>
        <v>0</v>
      </c>
      <c r="E62" s="3">
        <f>+Historicals!E87</f>
        <v>0</v>
      </c>
      <c r="F62" s="3">
        <f>+Historicals!F87</f>
        <v>0</v>
      </c>
      <c r="G62" s="3">
        <f>+Historicals!G87</f>
        <v>0</v>
      </c>
      <c r="H62" s="3">
        <f>+Historicals!H87</f>
        <v>-197</v>
      </c>
      <c r="I62" s="3">
        <f>+Historicals!I87</f>
        <v>0</v>
      </c>
      <c r="J62" s="3"/>
      <c r="K62" s="3"/>
      <c r="L62" s="3"/>
      <c r="M62" s="3"/>
      <c r="N62" s="3"/>
      <c r="O62" s="3" t="s">
        <v>209</v>
      </c>
    </row>
    <row r="63" spans="1:17" x14ac:dyDescent="0.3">
      <c r="A63" t="s">
        <v>188</v>
      </c>
      <c r="B63" s="3">
        <f>+Historicals!B91</f>
        <v>0</v>
      </c>
      <c r="C63" s="3">
        <f>+Historicals!C91</f>
        <v>0</v>
      </c>
      <c r="D63" s="3">
        <f>+Historicals!D91</f>
        <v>-90</v>
      </c>
      <c r="E63" s="3">
        <f>+Historicals!E91</f>
        <v>-84</v>
      </c>
      <c r="F63" s="3">
        <f>+Historicals!F91</f>
        <v>-50</v>
      </c>
      <c r="G63" s="3">
        <f>+Historicals!G91</f>
        <v>-58</v>
      </c>
      <c r="H63" s="3">
        <f>+Historicals!H91</f>
        <v>-136</v>
      </c>
      <c r="I63" s="3">
        <f>+Historicals!I91</f>
        <v>-151</v>
      </c>
      <c r="J63" s="3"/>
      <c r="K63" s="3"/>
      <c r="L63" s="3"/>
      <c r="M63" s="3"/>
      <c r="N63" s="3"/>
      <c r="O63" s="3" t="s">
        <v>209</v>
      </c>
    </row>
    <row r="64" spans="1:17" x14ac:dyDescent="0.3">
      <c r="A64" s="27" t="s">
        <v>189</v>
      </c>
      <c r="B64" s="26">
        <f>B59+B61+B62+B63</f>
        <v>-995</v>
      </c>
      <c r="C64" s="26">
        <f t="shared" ref="C64:I64" si="16">C59+C61+C62+C63</f>
        <v>-1308</v>
      </c>
      <c r="D64" s="26">
        <f t="shared" si="16"/>
        <v>-940</v>
      </c>
      <c r="E64" s="26">
        <f t="shared" si="16"/>
        <v>-1320</v>
      </c>
      <c r="F64" s="26">
        <f t="shared" si="16"/>
        <v>-1713</v>
      </c>
      <c r="G64" s="26">
        <f t="shared" si="16"/>
        <v>-1467</v>
      </c>
      <c r="H64" s="26">
        <f t="shared" si="16"/>
        <v>-2220</v>
      </c>
      <c r="I64" s="26">
        <f t="shared" si="16"/>
        <v>-1973</v>
      </c>
      <c r="J64" s="26"/>
      <c r="K64" s="26"/>
      <c r="L64" s="26"/>
      <c r="M64" s="26"/>
      <c r="N64" s="26"/>
      <c r="O64" s="41"/>
    </row>
    <row r="65" spans="1:17" x14ac:dyDescent="0.3">
      <c r="A65" t="s">
        <v>190</v>
      </c>
      <c r="B65" s="3">
        <f>+Historicals!B91</f>
        <v>0</v>
      </c>
      <c r="C65" s="3">
        <f>+Historicals!C91</f>
        <v>0</v>
      </c>
      <c r="D65" s="3">
        <f>+Historicals!D91</f>
        <v>-90</v>
      </c>
      <c r="E65" s="3">
        <f>+Historicals!E91</f>
        <v>-84</v>
      </c>
      <c r="F65" s="3">
        <f>+Historicals!F91</f>
        <v>-50</v>
      </c>
      <c r="G65" s="3">
        <f>+Historicals!G91</f>
        <v>-58</v>
      </c>
      <c r="H65" s="3">
        <f>+Historicals!H91</f>
        <v>-136</v>
      </c>
      <c r="I65" s="3">
        <f>+Historicals!I91</f>
        <v>-151</v>
      </c>
      <c r="J65" s="3"/>
      <c r="K65" s="3"/>
      <c r="L65" s="3"/>
      <c r="M65" s="3"/>
      <c r="N65" s="3"/>
      <c r="O65" s="3" t="s">
        <v>212</v>
      </c>
    </row>
    <row r="66" spans="1:17" x14ac:dyDescent="0.3">
      <c r="A66" s="27" t="s">
        <v>191</v>
      </c>
      <c r="B66" s="26">
        <f>B55+B58+B64+B65</f>
        <v>4178</v>
      </c>
      <c r="C66" s="26">
        <f>C55+C58+C64+C65</f>
        <v>4015</v>
      </c>
      <c r="D66" s="26">
        <f>D55+D58+D64+D65</f>
        <v>4919</v>
      </c>
      <c r="E66" s="26">
        <f>E55+E58+E64+E65</f>
        <v>4439</v>
      </c>
      <c r="F66" s="26">
        <f>F55+F58+F64+F65</f>
        <v>5265</v>
      </c>
      <c r="G66" s="26">
        <f>G55+G58+G64+G65</f>
        <v>2638</v>
      </c>
      <c r="H66" s="26">
        <f>H55+H58+H64+H65</f>
        <v>2168</v>
      </c>
      <c r="I66" s="26">
        <f>I55+I58+I64+I65</f>
        <v>5435</v>
      </c>
      <c r="J66" s="26"/>
      <c r="K66" s="26"/>
      <c r="L66" s="26"/>
      <c r="M66" s="26"/>
      <c r="N66" s="26"/>
      <c r="O66" s="41"/>
    </row>
    <row r="67" spans="1:17" x14ac:dyDescent="0.3">
      <c r="A67" t="s">
        <v>192</v>
      </c>
      <c r="B67" s="3">
        <f>+Historicals!B95</f>
        <v>2220</v>
      </c>
      <c r="C67" s="3">
        <f>+Historicals!C95</f>
        <v>3852</v>
      </c>
      <c r="D67" s="3">
        <f>+Historicals!D95</f>
        <v>3138</v>
      </c>
      <c r="E67" s="3">
        <f>+Historicals!E95</f>
        <v>3808</v>
      </c>
      <c r="F67" s="3">
        <f>+Historicals!F95</f>
        <v>4249</v>
      </c>
      <c r="G67" s="3">
        <f>+Historicals!G95</f>
        <v>4466</v>
      </c>
      <c r="H67" s="3">
        <f>+Historicals!H95</f>
        <v>8348</v>
      </c>
      <c r="I67" s="3">
        <f>+Historicals!I95</f>
        <v>9889</v>
      </c>
      <c r="J67" s="3"/>
      <c r="K67" s="3"/>
      <c r="L67" s="3"/>
      <c r="M67" s="3"/>
      <c r="N67" s="3"/>
      <c r="O67" s="3" t="s">
        <v>214</v>
      </c>
    </row>
    <row r="68" spans="1:17" ht="15" thickBot="1" x14ac:dyDescent="0.35">
      <c r="A68" s="6" t="s">
        <v>193</v>
      </c>
      <c r="B68" s="7">
        <f>+Historicals!B96</f>
        <v>3852</v>
      </c>
      <c r="C68" s="7">
        <f>+Historicals!C96</f>
        <v>3138</v>
      </c>
      <c r="D68" s="7">
        <f>+Historicals!D96</f>
        <v>3808</v>
      </c>
      <c r="E68" s="7">
        <f>+Historicals!E96</f>
        <v>4249</v>
      </c>
      <c r="F68" s="7">
        <f>+Historicals!F96</f>
        <v>4466</v>
      </c>
      <c r="G68" s="7">
        <f>+Historicals!G96</f>
        <v>8348</v>
      </c>
      <c r="H68" s="7">
        <f>+Historicals!H96</f>
        <v>9889</v>
      </c>
      <c r="I68" s="7">
        <f>+Historicals!I96</f>
        <v>8574</v>
      </c>
      <c r="J68" s="7"/>
      <c r="K68" s="7"/>
      <c r="L68" s="7"/>
      <c r="M68" s="7"/>
      <c r="N68" s="7"/>
      <c r="O68" s="41"/>
    </row>
    <row r="69" spans="1:17" ht="15" thickTop="1" x14ac:dyDescent="0.3">
      <c r="A69" s="61" t="s">
        <v>175</v>
      </c>
      <c r="B69" s="48">
        <f>B36-B68</f>
        <v>-2773</v>
      </c>
      <c r="C69" s="48">
        <f>C36-C68</f>
        <v>-1128</v>
      </c>
      <c r="D69" s="48">
        <f>D36-D68</f>
        <v>-337</v>
      </c>
      <c r="E69" s="48">
        <f>E36-E68</f>
        <v>-781</v>
      </c>
      <c r="F69" s="48">
        <f>F36-F68</f>
        <v>-1002</v>
      </c>
      <c r="G69" s="48">
        <f>G36-G68</f>
        <v>1058</v>
      </c>
      <c r="H69" s="48">
        <f>H36-H68</f>
        <v>-476</v>
      </c>
      <c r="I69" s="48">
        <f>I36-I68</f>
        <v>346</v>
      </c>
      <c r="J69" s="41"/>
      <c r="K69" s="41"/>
      <c r="L69" s="41"/>
      <c r="M69" s="41"/>
      <c r="N69" s="41"/>
      <c r="O69" s="41"/>
    </row>
    <row r="70" spans="1:17" x14ac:dyDescent="0.3">
      <c r="A70" s="1" t="s">
        <v>194</v>
      </c>
      <c r="B70" s="48">
        <f>+((Historicals!B41+Historicals!B46)-(Historicals!B25+Historicals!B26))</f>
        <v>-2714</v>
      </c>
      <c r="C70" s="48">
        <f>+((Historicals!C41+Historicals!C46)-(Historicals!C25+Historicals!C26))</f>
        <v>-1256</v>
      </c>
      <c r="D70" s="48">
        <f>+((Historicals!D41+Historicals!D46)-(Historicals!D25+Historicals!D26))</f>
        <v>-660</v>
      </c>
      <c r="E70" s="48">
        <f>+((Historicals!E41+Historicals!E46)-(Historicals!E25+Historicals!E26))</f>
        <v>502</v>
      </c>
      <c r="F70" s="48">
        <f>+((Historicals!F41+Historicals!F46)-(Historicals!F25+Historicals!F26))</f>
        <v>1413</v>
      </c>
      <c r="G70" s="48">
        <f>+((Historicals!G41+Historicals!G46)-(Historicals!G25+Historicals!G26))</f>
        <v>2867</v>
      </c>
      <c r="H70" s="48">
        <f>+((Historicals!H41+Historicals!H46)-(Historicals!H25+Historicals!H26))</f>
        <v>-1227</v>
      </c>
      <c r="I70" s="48">
        <f>+((Historicals!I41+Historicals!I46)-(Historicals!I25+Historicals!I26))</f>
        <v>-719</v>
      </c>
      <c r="J70" s="48"/>
      <c r="K70" s="48"/>
      <c r="L70" s="48"/>
      <c r="M70" s="48"/>
      <c r="N70" s="48"/>
      <c r="O70" s="48"/>
      <c r="Q7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Ajibola Olaosebikan</cp:lastModifiedBy>
  <dcterms:created xsi:type="dcterms:W3CDTF">2020-05-20T17:26:08Z</dcterms:created>
  <dcterms:modified xsi:type="dcterms:W3CDTF">2023-10-26T19:17:34Z</dcterms:modified>
</cp:coreProperties>
</file>