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FC2BD55-6DB2-4258-9397-40A3F5652CF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4" l="1"/>
  <c r="D63" i="4"/>
  <c r="E63" i="4"/>
  <c r="F63" i="4"/>
  <c r="G63" i="4"/>
  <c r="H63" i="4"/>
  <c r="I63" i="4"/>
  <c r="B63" i="4"/>
  <c r="C59" i="4"/>
  <c r="D59" i="4"/>
  <c r="E59" i="4"/>
  <c r="F59" i="4"/>
  <c r="G59" i="4"/>
  <c r="H59" i="4"/>
  <c r="I59" i="4"/>
  <c r="B59" i="4"/>
  <c r="C52" i="4"/>
  <c r="D52" i="4"/>
  <c r="E52" i="4"/>
  <c r="F52" i="4"/>
  <c r="G52" i="4"/>
  <c r="H52" i="4"/>
  <c r="I52" i="4"/>
  <c r="B52" i="4"/>
  <c r="B70" i="4" l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57" i="4" l="1"/>
  <c r="D57" i="4"/>
  <c r="E57" i="4"/>
  <c r="F57" i="4"/>
  <c r="G57" i="4"/>
  <c r="H57" i="4"/>
  <c r="I57" i="4"/>
  <c r="B57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46" i="4" l="1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C58" i="4"/>
  <c r="D58" i="4"/>
  <c r="E58" i="4"/>
  <c r="F58" i="4"/>
  <c r="G58" i="4"/>
  <c r="H58" i="4"/>
  <c r="I58" i="4"/>
  <c r="B5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H51" i="4" l="1"/>
  <c r="F51" i="4"/>
  <c r="G51" i="4"/>
  <c r="E51" i="4"/>
  <c r="D51" i="4"/>
  <c r="C51" i="4"/>
  <c r="I51" i="4"/>
  <c r="J51" i="4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31" i="4"/>
  <c r="I64" i="4"/>
  <c r="I7" i="4"/>
  <c r="I11" i="4" s="1"/>
  <c r="I14" i="4" s="1"/>
  <c r="B49" i="4"/>
  <c r="I31" i="4"/>
  <c r="I43" i="4"/>
  <c r="H64" i="4"/>
  <c r="C43" i="4"/>
  <c r="C49" i="4"/>
  <c r="D7" i="4"/>
  <c r="D11" i="4" s="1"/>
  <c r="D14" i="4" s="1"/>
  <c r="D31" i="4"/>
  <c r="D49" i="4"/>
  <c r="D64" i="4"/>
  <c r="E7" i="4"/>
  <c r="E11" i="4" s="1"/>
  <c r="E14" i="4" s="1"/>
  <c r="E31" i="4"/>
  <c r="E49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24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24" i="4"/>
  <c r="C64" i="4"/>
  <c r="I49" i="4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53" i="4" l="1"/>
  <c r="E54" i="4"/>
  <c r="E55" i="4"/>
  <c r="E66" i="4" s="1"/>
  <c r="E69" i="4" s="1"/>
  <c r="B53" i="4"/>
  <c r="B54" i="4"/>
  <c r="B55" i="4" s="1"/>
  <c r="B66" i="4" s="1"/>
  <c r="B69" i="4" s="1"/>
  <c r="H53" i="4"/>
  <c r="H54" i="4"/>
  <c r="H55" i="4" s="1"/>
  <c r="H66" i="4" s="1"/>
  <c r="H69" i="4" s="1"/>
  <c r="F53" i="4"/>
  <c r="F54" i="4"/>
  <c r="F55" i="4" s="1"/>
  <c r="F66" i="4" s="1"/>
  <c r="F69" i="4" s="1"/>
  <c r="I54" i="4"/>
  <c r="I55" i="4" s="1"/>
  <c r="I66" i="4" s="1"/>
  <c r="I69" i="4" s="1"/>
  <c r="I53" i="4"/>
  <c r="G54" i="4"/>
  <c r="G55" i="4" s="1"/>
  <c r="G66" i="4" s="1"/>
  <c r="G69" i="4" s="1"/>
  <c r="G53" i="4"/>
  <c r="C53" i="4"/>
  <c r="C54" i="4"/>
  <c r="C55" i="4"/>
  <c r="C66" i="4" s="1"/>
  <c r="C69" i="4" s="1"/>
  <c r="D54" i="4"/>
  <c r="D53" i="4"/>
  <c r="D55" i="4"/>
  <c r="D66" i="4" s="1"/>
  <c r="D69" i="4" s="1"/>
  <c r="E44" i="4"/>
  <c r="F44" i="4"/>
  <c r="B44" i="4"/>
  <c r="G44" i="4"/>
  <c r="I13" i="4"/>
  <c r="C44" i="4"/>
  <c r="D44" i="4"/>
  <c r="G13" i="4"/>
  <c r="D13" i="4"/>
  <c r="C13" i="4"/>
  <c r="E13" i="4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<sst xmlns="http://schemas.openxmlformats.org/spreadsheetml/2006/main" count="361" uniqueCount="221">
  <si>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</si>
  <si>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</si>
  <si>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</si>
  <si>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</si>
  <si>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</si>
  <si>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</si>
  <si>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</si>
  <si>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</si>
  <si>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</si>
  <si>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</si>
  <si>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</si>
  <si>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</si>
  <si>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</si>
  <si>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</si>
  <si>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</si>
  <si>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</si>
  <si>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</si>
  <si>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</si>
  <si>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</si>
  <si>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</si>
  <si>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</si>
  <si>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</si>
  <si>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</si>
  <si>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</si>
  <si>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</si>
  <si>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</si>
  <si>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</si>
  <si>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</si>
  <si>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</si>
  <si>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</si>
  <si>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</si>
  <si>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</si>
  <si>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</si>
  <si>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</si>
  <si>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</si>
  <si>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</si>
  <si>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</si>
  <si>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</si>
  <si>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</si>
  <si>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</si>
  <si>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</si>
  <si>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</si>
  <si>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</si>
  <si>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</si>
  <si>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</si>
  <si>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</si>
  <si>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</si>
  <si>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</si>
  <si>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</si>
  <si>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</si>
  <si>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</si>
  <si>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</si>
  <si>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</si>
  <si>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</si>
  <si>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</si>
  <si>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</si>
  <si>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</si>
  <si>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</si>
  <si>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</si>
  <si>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</si>
  <si>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</si>
  <si>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</si>
  <si>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</si>
  <si>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</si>
  <si>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</si>
  <si>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</si>
  <si>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</si>
  <si>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</si>
  <si>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</si>
  <si>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</si>
  <si>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</si>
  <si>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</si>
  <si>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</si>
  <si>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</si>
  <si>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</si>
  <si>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</si>
  <si>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</si>
  <si>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</si>
  <si>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</si>
  <si>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</si>
  <si>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</si>
  <si>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</si>
  <si>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</si>
  <si>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</si>
  <si>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</si>
  <si>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</si>
  <si>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</si>
  <si>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</si>
  <si>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</si>
  <si>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</si>
  <si>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</si>
  <si>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</si>
  <si>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</si>
  <si>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</si>
  <si>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</si>
  <si>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</si>
  <si>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</si>
  <si>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</si>
  <si>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</si>
  <si>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</si>
  <si>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</si>
  <si>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</si>
  <si>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</si>
  <si>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</si>
  <si>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</si>
  <si>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</si>
  <si>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</si>
  <si>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</si>
  <si>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</si>
  <si>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</si>
  <si>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</si>
  <si>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</si>
  <si>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</si>
  <si>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</si>
  <si>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</si>
  <si>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</si>
  <si>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</si>
  <si>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</si>
  <si>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</si>
  <si>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</si>
  <si>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</si>
  <si>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</si>
  <si>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</si>
  <si>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</si>
  <si>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</si>
  <si>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</si>
  <si>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</si>
  <si>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</si>
  <si>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</si>
  <si>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</si>
  <si>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</si>
  <si>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</si>
  <si>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</si>
  <si>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</si>
  <si>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</si>
  <si>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</si>
  <si>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</si>
  <si>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</si>
  <si>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</si>
  <si>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</si>
  <si>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</si>
  <si>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</si>
  <si>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</si>
  <si>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</si>
  <si>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</si>
  <si>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</si>
  <si>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</si>
  <si>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</si>
  <si>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</si>
  <si>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</si>
  <si>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</si>
  <si>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</si>
  <si>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</si>
  <si>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</si>
  <si>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</si>
  <si>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</si>
  <si>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</si>
  <si>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</si>
  <si>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</si>
  <si>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</si>
  <si>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</si>
  <si>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</si>
  <si>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</si>
  <si>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</si>
  <si>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</si>
  <si>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</si>
  <si>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</si>
  <si>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</si>
  <si>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</si>
  <si>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</si>
  <si>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</si>
  <si>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</si>
  <si>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</si>
  <si>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</si>
  <si>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</si>
  <si>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</si>
  <si>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</si>
  <si>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</si>
  <si>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</si>
  <si>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</si>
  <si>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</si>
  <si>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</si>
  <si>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</si>
  <si>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</si>
  <si>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</si>
  <si>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</si>
  <si>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</si>
  <si>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</si>
  <si>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</si>
  <si>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</si>
  <si>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</si>
  <si>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</si>
  <si>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</si>
  <si>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</si>
  <si>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</si>
  <si>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</si>
  <si>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</si>
  <si>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</si>
  <si>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</si>
  <si>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</si>
  <si>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</si>
  <si>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</si>
  <si>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</si>
  <si>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</si>
  <si>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</si>
  <si>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</si>
  <si>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</si>
  <si>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</si>
  <si>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</si>
  <si>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Corrected</t>
  </si>
  <si>
    <t>Done</t>
  </si>
  <si>
    <t xml:space="preserve"> corrected</t>
  </si>
  <si>
    <t>corrected</t>
  </si>
  <si>
    <t>balanced</t>
  </si>
  <si>
    <t>Link Cell B67 to Historicals B95 and cell C67 to B68 in this sheet, follow the same patter for the rest of the periods.(I have changed this even though I do not fully understand.</t>
  </si>
  <si>
    <t>rows  49+51+47+54 from above (Done)</t>
  </si>
  <si>
    <t>NOPAT + D&amp;A + Change in WC + Capex - Cash interest(Done)</t>
  </si>
  <si>
    <t>Link to Historicals sheet(Done)</t>
  </si>
  <si>
    <t>Link this with - sign(done)</t>
  </si>
  <si>
    <t>Add Historicals row 88 to this(done)</t>
  </si>
  <si>
    <t>Add all other items under cash flow from financial activities in Historicals sheet except for the ones already linked above(done)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</si>
</sst>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200</v>
      </c>
    </row>
    <row r="3" spans="1:1" x14ac:dyDescent="0.3">
      <c r="A3" s="38" t="s">
        <v>198</v>
      </c>
    </row>
    <row r="4" spans="1:1" x14ac:dyDescent="0.3">
      <c r="A4" s="19" t="s">
        <v>199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6" activePane="bottomLeft" state="frozen"/>
      <selection pane="bottomLeft" activeCell="B92" sqref="B92"/>
    </sheetView>
  </sheetViews>
  <sheetFormatPr defaultRowHeight="14.4" x14ac:dyDescent="0.3"/>
  <cols>
    <col min="1" max="1" width="83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A8" sqref="A8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57" workbookViewId="0">
      <selection activeCell="I72" sqref="I72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05" customWidth="1"/>
    <col min="16" max="16" width="54.21875" customWidth="1"/>
    <col min="17" max="17" width="141.109375" customWidth="1"/>
    <col min="18" max="18" width="84.7773437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</row>
    <row r="2" spans="1:18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</row>
    <row r="3" spans="1:18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P3" s="9"/>
      <c r="Q3" s="9"/>
      <c r="R3" t="s">
        <v>195</v>
      </c>
    </row>
    <row r="4" spans="1:18" x14ac:dyDescent="0.3">
      <c r="A4" s="42" t="s">
        <v>129</v>
      </c>
      <c r="B4" s="54" t="s">
        <v>208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  <c r="P4" s="54"/>
      <c r="Q4" s="54"/>
    </row>
    <row r="5" spans="1:18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  <c r="P5" s="9"/>
      <c r="Q5" s="9"/>
    </row>
    <row r="6" spans="1:18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  <c r="P6" s="55"/>
      <c r="Q6" s="55"/>
    </row>
    <row r="7" spans="1:18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  <c r="P7" s="41"/>
      <c r="Q7" s="41"/>
    </row>
    <row r="8" spans="1:18" x14ac:dyDescent="0.3">
      <c r="A8" s="42" t="s">
        <v>129</v>
      </c>
      <c r="B8" s="54" t="s">
        <v>208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  <c r="P8" s="54"/>
      <c r="Q8" s="54"/>
    </row>
    <row r="9" spans="1:18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  <c r="P9" s="54"/>
      <c r="Q9" s="54"/>
    </row>
    <row r="10" spans="1:18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  <c r="P10" s="3"/>
      <c r="Q10" s="3"/>
    </row>
    <row r="11" spans="1:18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  <c r="P11" s="41"/>
      <c r="Q11" s="41"/>
    </row>
    <row r="12" spans="1:18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  <c r="P12" s="3"/>
      <c r="Q12" s="3"/>
    </row>
    <row r="13" spans="1:18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  <c r="P13" s="57"/>
      <c r="Q13" s="57"/>
    </row>
    <row r="14" spans="1:18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  <c r="P14" s="41"/>
      <c r="Q14" s="41"/>
    </row>
    <row r="15" spans="1:18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s="3"/>
      <c r="R15" t="s">
        <v>196</v>
      </c>
    </row>
    <row r="16" spans="1:18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  <c r="P16" s="58"/>
      <c r="Q16" s="58"/>
    </row>
    <row r="17" spans="1:18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  <c r="P17" s="58"/>
      <c r="Q17" s="58"/>
    </row>
    <row r="18" spans="1:18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P18" s="57"/>
      <c r="Q18" s="57"/>
      <c r="R18" t="s">
        <v>197</v>
      </c>
    </row>
    <row r="19" spans="1:18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P19" s="56"/>
      <c r="Q19" s="56"/>
      <c r="R19" t="s">
        <v>197</v>
      </c>
    </row>
    <row r="20" spans="1:18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</row>
    <row r="21" spans="1:18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  <c r="P21" s="3"/>
      <c r="Q21" s="3"/>
    </row>
    <row r="22" spans="1:18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  <c r="P22" s="3"/>
      <c r="Q22" s="3"/>
    </row>
    <row r="23" spans="1:18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P23" s="3"/>
      <c r="Q23" s="3"/>
      <c r="R23" t="s">
        <v>202</v>
      </c>
    </row>
    <row r="24" spans="1:18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  <c r="P24" s="57"/>
      <c r="Q24" s="57"/>
    </row>
    <row r="25" spans="1:18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  <c r="P25" s="3"/>
      <c r="Q25" s="3"/>
    </row>
    <row r="26" spans="1:18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  <c r="P26" s="3"/>
      <c r="Q26" s="3"/>
    </row>
    <row r="27" spans="1:18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  <c r="P27" s="3"/>
      <c r="Q27" s="3"/>
    </row>
    <row r="28" spans="1:18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  <c r="P28" s="3"/>
      <c r="Q28" s="3"/>
    </row>
    <row r="29" spans="1:18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  <c r="Q29" s="3"/>
    </row>
    <row r="30" spans="1:18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  <c r="P30" s="3"/>
      <c r="Q30" s="3"/>
    </row>
    <row r="31" spans="1:18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  <c r="P31" s="41"/>
      <c r="Q31" s="41"/>
    </row>
    <row r="32" spans="1:18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9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  <c r="P33" s="3"/>
      <c r="Q33" s="3"/>
    </row>
    <row r="34" spans="1:19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  <c r="P34" s="3"/>
      <c r="Q34" s="3"/>
    </row>
    <row r="35" spans="1:19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  <c r="P35" s="3"/>
      <c r="Q35" s="3"/>
    </row>
    <row r="36" spans="1:19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  <c r="P36" s="3"/>
      <c r="Q36" s="3"/>
    </row>
    <row r="37" spans="1:19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  <c r="P37" s="3"/>
      <c r="Q37" s="3"/>
    </row>
    <row r="38" spans="1:19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  <c r="P38" s="3"/>
      <c r="Q38" s="3"/>
    </row>
    <row r="39" spans="1:19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9" x14ac:dyDescent="0.3">
      <c r="A40" s="2" t="s">
        <v>171</v>
      </c>
      <c r="B40" s="3">
        <v>6776</v>
      </c>
      <c r="C40" s="3">
        <v>7789</v>
      </c>
      <c r="D40" s="3">
        <v>0</v>
      </c>
      <c r="E40" s="3">
        <v>0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  <c r="P40" s="3"/>
      <c r="Q40" s="3"/>
    </row>
    <row r="41" spans="1:19" x14ac:dyDescent="0.3">
      <c r="A41" s="2" t="s">
        <v>172</v>
      </c>
      <c r="B41" s="3">
        <v>4685</v>
      </c>
      <c r="C41" s="3">
        <v>4151</v>
      </c>
      <c r="D41" s="3">
        <v>0</v>
      </c>
      <c r="E41" s="3">
        <v>0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  <c r="P41" s="3"/>
      <c r="Q41" s="3"/>
    </row>
    <row r="42" spans="1:19" x14ac:dyDescent="0.3">
      <c r="A42" s="2" t="s">
        <v>173</v>
      </c>
      <c r="B42" s="3">
        <v>1246</v>
      </c>
      <c r="C42" s="3">
        <v>318</v>
      </c>
      <c r="D42" s="3">
        <v>12407</v>
      </c>
      <c r="E42" s="3">
        <v>9812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  <c r="P42" s="3"/>
      <c r="Q42" s="3"/>
    </row>
    <row r="43" spans="1:19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  <c r="P43" s="41"/>
      <c r="Q43" s="41"/>
    </row>
    <row r="44" spans="1:19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0</v>
      </c>
      <c r="E44" s="84">
        <f t="shared" si="10"/>
        <v>0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  <c r="O44" s="61"/>
      <c r="P44" s="61"/>
      <c r="Q44" s="1" t="s">
        <v>213</v>
      </c>
    </row>
    <row r="45" spans="1:19" x14ac:dyDescent="0.3">
      <c r="A45" s="52" t="s">
        <v>204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</row>
    <row r="46" spans="1:19" x14ac:dyDescent="0.3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s="9"/>
      <c r="P46" s="9"/>
      <c r="Q46" s="9"/>
      <c r="S46" t="s">
        <v>201</v>
      </c>
    </row>
    <row r="47" spans="1:19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P47" s="59"/>
      <c r="Q47" s="59"/>
      <c r="S47" t="s">
        <v>201</v>
      </c>
    </row>
    <row r="48" spans="1:19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s="3"/>
      <c r="P48" s="3"/>
      <c r="Q48" s="3"/>
      <c r="S48" t="s">
        <v>205</v>
      </c>
    </row>
    <row r="49" spans="1:19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  <c r="P49" s="9"/>
      <c r="Q49" s="9"/>
    </row>
    <row r="50" spans="1:19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P50" s="3"/>
      <c r="Q50" s="3"/>
      <c r="S50" t="s">
        <v>205</v>
      </c>
    </row>
    <row r="51" spans="1:19" x14ac:dyDescent="0.3">
      <c r="A51" t="s">
        <v>179</v>
      </c>
      <c r="B51" s="3">
        <v>0</v>
      </c>
      <c r="C51" s="3">
        <f t="shared" ref="C51:I51" si="12">+B23-C23</f>
        <v>-324</v>
      </c>
      <c r="D51" s="3">
        <f t="shared" si="12"/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/>
      <c r="P51" s="3"/>
      <c r="Q51" s="87" t="s">
        <v>210</v>
      </c>
      <c r="S51" t="s">
        <v>206</v>
      </c>
    </row>
    <row r="52" spans="1:19" x14ac:dyDescent="0.3">
      <c r="A52" t="s">
        <v>135</v>
      </c>
      <c r="B52" s="3">
        <f>-'Segmental forecast'!B14</f>
        <v>-1113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 t="s">
        <v>218</v>
      </c>
      <c r="P52" s="3" t="s">
        <v>210</v>
      </c>
      <c r="Q52" s="3"/>
      <c r="S52" t="s">
        <v>207</v>
      </c>
    </row>
    <row r="53" spans="1:19" x14ac:dyDescent="0.3">
      <c r="A53" s="1" t="s">
        <v>180</v>
      </c>
      <c r="B53" s="9">
        <f>+B49+B47+B51+B52-B50</f>
        <v>2411</v>
      </c>
      <c r="C53" s="9">
        <f t="shared" ref="C53:I53" si="14">+C49+C47+C51+C52-C50</f>
        <v>3006</v>
      </c>
      <c r="D53" s="9">
        <f t="shared" si="14"/>
        <v>2949</v>
      </c>
      <c r="E53" s="9">
        <f t="shared" si="14"/>
        <v>3648</v>
      </c>
      <c r="F53" s="9">
        <f t="shared" si="14"/>
        <v>2724</v>
      </c>
      <c r="G53" s="9">
        <f t="shared" si="14"/>
        <v>857</v>
      </c>
      <c r="H53" s="9">
        <f t="shared" si="14"/>
        <v>4889</v>
      </c>
      <c r="I53" s="9">
        <f t="shared" si="14"/>
        <v>4046</v>
      </c>
      <c r="J53" s="9"/>
      <c r="K53" s="9"/>
      <c r="L53" s="9"/>
      <c r="M53" s="9"/>
      <c r="N53" s="9"/>
      <c r="O53" s="9"/>
      <c r="P53" t="s">
        <v>216</v>
      </c>
      <c r="Q53" s="9"/>
    </row>
    <row r="54" spans="1:19" x14ac:dyDescent="0.3">
      <c r="A54" t="s">
        <v>181</v>
      </c>
      <c r="B54" s="3">
        <f>+Historicals!B76-B49-B51-B47</f>
        <v>1103</v>
      </c>
      <c r="C54" s="3">
        <f>+Historicals!C76-C49-C51-C47</f>
        <v>-1123</v>
      </c>
      <c r="D54" s="3">
        <f>+Historicals!D76-D49-D51-D47</f>
        <v>-306</v>
      </c>
      <c r="E54" s="3">
        <f>+Historicals!E76-E49-E51-E47</f>
        <v>154</v>
      </c>
      <c r="F54" s="3">
        <f>+Historicals!F76-F49-F51-F47</f>
        <v>1907</v>
      </c>
      <c r="G54" s="3">
        <f>+Historicals!G76-G49-G51-G47</f>
        <v>402</v>
      </c>
      <c r="H54" s="3">
        <f>+Historicals!H76-H49-H51-H47</f>
        <v>780</v>
      </c>
      <c r="I54" s="3">
        <f>+Historicals!I76-I49-I51-I47</f>
        <v>94</v>
      </c>
      <c r="J54" s="3"/>
      <c r="K54" s="3"/>
      <c r="L54" s="3"/>
      <c r="M54" s="3"/>
      <c r="N54" s="3"/>
      <c r="O54" s="3"/>
      <c r="P54" s="3" t="s">
        <v>210</v>
      </c>
      <c r="Q54" s="3"/>
    </row>
    <row r="55" spans="1:19" x14ac:dyDescent="0.3">
      <c r="A55" s="27" t="s">
        <v>182</v>
      </c>
      <c r="B55" s="26">
        <f>+B49+B51+B47+B54</f>
        <v>4680</v>
      </c>
      <c r="C55" s="26">
        <f t="shared" ref="C55:I55" si="15">+C49+C51+C47+C54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26"/>
      <c r="P55" s="26" t="s">
        <v>215</v>
      </c>
      <c r="Q55" s="41"/>
    </row>
    <row r="56" spans="1:19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 t="s">
        <v>211</v>
      </c>
    </row>
    <row r="57" spans="1:19" x14ac:dyDescent="0.3">
      <c r="A57" t="s">
        <v>183</v>
      </c>
      <c r="B57" s="85">
        <f>+(Historicals!B78+Historicals!B79+Historicals!B80+Historicals!B82)</f>
        <v>938</v>
      </c>
      <c r="C57" s="85">
        <f>+(Historicals!C78+Historicals!C79+Historicals!C80+Historicals!C82)</f>
        <v>109</v>
      </c>
      <c r="D57" s="85">
        <f>+(Historicals!D78+Historicals!D79+Historicals!D80+Historicals!D82)</f>
        <v>97</v>
      </c>
      <c r="E57" s="85">
        <f>+(Historicals!E78+Historicals!E79+Historicals!E80+Historicals!E82)</f>
        <v>1304</v>
      </c>
      <c r="F57" s="85">
        <f>+(Historicals!F78+Historicals!F79+Historicals!F80+Historicals!F82)</f>
        <v>855</v>
      </c>
      <c r="G57" s="85">
        <f>+(Historicals!G78+Historicals!G79+Historicals!G80+Historicals!G82)</f>
        <v>58</v>
      </c>
      <c r="H57" s="85">
        <f>+(Historicals!H78+Historicals!H79+Historicals!H80+Historicals!H82)</f>
        <v>-3105</v>
      </c>
      <c r="I57" s="85">
        <f>+(Historicals!I78+Historicals!I79+Historicals!I80+Historicals!I82)</f>
        <v>-766</v>
      </c>
      <c r="J57" s="3"/>
      <c r="K57" s="3"/>
      <c r="L57" s="3"/>
      <c r="M57" s="3"/>
      <c r="N57" s="3"/>
      <c r="O57" s="3"/>
      <c r="P57" s="3"/>
      <c r="Q57" s="3" t="s">
        <v>210</v>
      </c>
    </row>
    <row r="58" spans="1:19" x14ac:dyDescent="0.3">
      <c r="A58" s="27" t="s">
        <v>184</v>
      </c>
      <c r="B58" s="26">
        <f t="shared" ref="B58:I58" si="16">B56+B57+B52</f>
        <v>-175</v>
      </c>
      <c r="C58" s="26">
        <f t="shared" si="16"/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41"/>
      <c r="P58" s="41"/>
      <c r="Q58" s="41" t="s">
        <v>209</v>
      </c>
    </row>
    <row r="59" spans="1:19" x14ac:dyDescent="0.3">
      <c r="A59" t="s">
        <v>185</v>
      </c>
      <c r="B59" s="3">
        <f>+(Historicals!B89+Historicals!B88)</f>
        <v>-1802</v>
      </c>
      <c r="C59" s="3">
        <f>+(Historicals!C89+Historicals!C88)</f>
        <v>-2450</v>
      </c>
      <c r="D59" s="3">
        <f>+(Historicals!D89+Historicals!D88)</f>
        <v>-2734</v>
      </c>
      <c r="E59" s="3">
        <f>+(Historicals!E89+Historicals!E88)</f>
        <v>-3521</v>
      </c>
      <c r="F59" s="3">
        <f>+(Historicals!F89+Historicals!F88)</f>
        <v>-3586</v>
      </c>
      <c r="G59" s="3">
        <f>+(Historicals!G89+Historicals!G88)</f>
        <v>-2182</v>
      </c>
      <c r="H59" s="3">
        <f>+(Historicals!H89+Historicals!H88)</f>
        <v>564</v>
      </c>
      <c r="I59" s="3">
        <f>+(Historicals!I89+Historicals!I88)</f>
        <v>-2863</v>
      </c>
      <c r="J59" s="3"/>
      <c r="K59" s="3"/>
      <c r="L59" s="60"/>
      <c r="M59" s="3"/>
      <c r="N59" s="3"/>
      <c r="O59" s="3" t="s">
        <v>219</v>
      </c>
      <c r="P59" s="3" t="s">
        <v>217</v>
      </c>
      <c r="Q59" s="3"/>
    </row>
    <row r="60" spans="1:19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  <c r="O60" s="57"/>
      <c r="P60" s="57"/>
      <c r="Q60" s="57"/>
    </row>
    <row r="61" spans="1:19" x14ac:dyDescent="0.3">
      <c r="A61" t="s">
        <v>186</v>
      </c>
      <c r="B61" s="85">
        <f>+Historicals!B90</f>
        <v>-899</v>
      </c>
      <c r="C61" s="85">
        <f>+Historicals!C90</f>
        <v>-1022</v>
      </c>
      <c r="D61" s="85">
        <f>+Historicals!D90</f>
        <v>-1133</v>
      </c>
      <c r="E61" s="85">
        <f>+Historicals!E90</f>
        <v>-1243</v>
      </c>
      <c r="F61" s="85">
        <f>+Historicals!F90</f>
        <v>-1332</v>
      </c>
      <c r="G61" s="85">
        <f>+Historicals!G90</f>
        <v>-1452</v>
      </c>
      <c r="H61" s="85">
        <f>+Historicals!H90</f>
        <v>-1638</v>
      </c>
      <c r="I61" s="85">
        <f>+Historicals!I90</f>
        <v>-1837</v>
      </c>
      <c r="J61" s="3"/>
      <c r="K61" s="3"/>
      <c r="L61" s="3"/>
      <c r="M61" s="3"/>
      <c r="N61" s="3"/>
      <c r="O61" s="3"/>
      <c r="P61" s="3"/>
      <c r="Q61" s="3" t="s">
        <v>209</v>
      </c>
    </row>
    <row r="62" spans="1:19" x14ac:dyDescent="0.3">
      <c r="A62" t="s">
        <v>187</v>
      </c>
      <c r="B62" s="3">
        <f>+Historicals!B87</f>
        <v>-26</v>
      </c>
      <c r="C62" s="3">
        <f>+Historicals!C87</f>
        <v>-113</v>
      </c>
      <c r="D62" s="3">
        <f>+Historicals!D87</f>
        <v>0</v>
      </c>
      <c r="E62" s="3">
        <f>+Historicals!E87</f>
        <v>0</v>
      </c>
      <c r="F62" s="3">
        <f>+Historicals!F87</f>
        <v>0</v>
      </c>
      <c r="G62" s="3">
        <f>+Historicals!G87</f>
        <v>0</v>
      </c>
      <c r="H62" s="3">
        <f>+Historicals!H87</f>
        <v>-197</v>
      </c>
      <c r="I62" s="3">
        <f>+Historicals!I87</f>
        <v>0</v>
      </c>
      <c r="J62" s="3"/>
      <c r="K62" s="3"/>
      <c r="L62" s="3"/>
      <c r="M62" s="3"/>
      <c r="N62" s="3"/>
      <c r="O62" s="3"/>
      <c r="P62" s="3"/>
      <c r="Q62" s="3" t="s">
        <v>209</v>
      </c>
    </row>
    <row r="63" spans="1:19" x14ac:dyDescent="0.3">
      <c r="A63" t="s">
        <v>188</v>
      </c>
      <c r="B63" s="3">
        <f>+Historicals!B92</f>
        <v>-2790</v>
      </c>
      <c r="C63" s="3">
        <f>+Historicals!C92</f>
        <v>-2671</v>
      </c>
      <c r="D63" s="3">
        <f>+Historicals!D92</f>
        <v>-2148</v>
      </c>
      <c r="E63" s="3">
        <f>+Historicals!E92</f>
        <v>-4835</v>
      </c>
      <c r="F63" s="3">
        <f>+Historicals!F92</f>
        <v>-5293</v>
      </c>
      <c r="G63" s="3">
        <f>+Historicals!G92</f>
        <v>2491</v>
      </c>
      <c r="H63" s="3">
        <f>+Historicals!H92</f>
        <v>-1459</v>
      </c>
      <c r="I63" s="3">
        <f>+Historicals!I92</f>
        <v>-4836</v>
      </c>
      <c r="J63" s="3"/>
      <c r="K63" s="3"/>
      <c r="L63" s="3"/>
      <c r="M63" s="3"/>
      <c r="N63" s="3"/>
      <c r="O63" s="3" t="s">
        <v>220</v>
      </c>
      <c r="P63" s="3"/>
      <c r="Q63" s="3" t="s">
        <v>209</v>
      </c>
    </row>
    <row r="64" spans="1:19" x14ac:dyDescent="0.3">
      <c r="A64" s="27" t="s">
        <v>189</v>
      </c>
      <c r="B64" s="26">
        <f>B59+B61+B62+B63</f>
        <v>-5517</v>
      </c>
      <c r="C64" s="26">
        <f t="shared" ref="C64:I64" si="18">C59+C61+C62+C63</f>
        <v>-6256</v>
      </c>
      <c r="D64" s="26">
        <f t="shared" si="18"/>
        <v>-6015</v>
      </c>
      <c r="E64" s="26">
        <f t="shared" si="18"/>
        <v>-9599</v>
      </c>
      <c r="F64" s="26">
        <f t="shared" si="18"/>
        <v>-10211</v>
      </c>
      <c r="G64" s="26">
        <f t="shared" si="18"/>
        <v>-1143</v>
      </c>
      <c r="H64" s="26">
        <f t="shared" si="18"/>
        <v>-2730</v>
      </c>
      <c r="I64" s="26">
        <f t="shared" si="18"/>
        <v>-9536</v>
      </c>
      <c r="J64" s="26"/>
      <c r="K64" s="26"/>
      <c r="L64" s="26"/>
      <c r="M64" s="26"/>
      <c r="N64" s="26"/>
      <c r="O64" s="41"/>
      <c r="P64" s="41"/>
      <c r="Q64" s="41"/>
    </row>
    <row r="65" spans="1:19" x14ac:dyDescent="0.3">
      <c r="A65" t="s">
        <v>190</v>
      </c>
      <c r="B65" s="3">
        <f>+Historicals!B91</f>
        <v>0</v>
      </c>
      <c r="C65" s="3">
        <f>+Historicals!C91</f>
        <v>0</v>
      </c>
      <c r="D65" s="3">
        <f>+Historicals!D91</f>
        <v>-90</v>
      </c>
      <c r="E65" s="3">
        <f>+Historicals!E91</f>
        <v>-84</v>
      </c>
      <c r="F65" s="3">
        <f>+Historicals!F91</f>
        <v>-50</v>
      </c>
      <c r="G65" s="3">
        <f>+Historicals!G91</f>
        <v>-58</v>
      </c>
      <c r="H65" s="3">
        <f>+Historicals!H91</f>
        <v>-136</v>
      </c>
      <c r="I65" s="3">
        <f>+Historicals!I91</f>
        <v>-151</v>
      </c>
      <c r="J65" s="3"/>
      <c r="K65" s="3"/>
      <c r="L65" s="3"/>
      <c r="M65" s="3"/>
      <c r="N65" s="3"/>
      <c r="O65" s="3"/>
      <c r="P65" s="3"/>
      <c r="Q65" s="3" t="s">
        <v>212</v>
      </c>
    </row>
    <row r="66" spans="1:19" x14ac:dyDescent="0.3">
      <c r="A66" s="27" t="s">
        <v>191</v>
      </c>
      <c r="B66" s="26">
        <f t="shared" ref="B66:I66" si="19">B55+B58+B64+B65</f>
        <v>-1012</v>
      </c>
      <c r="C66" s="26">
        <f t="shared" si="19"/>
        <v>-4194</v>
      </c>
      <c r="D66" s="26">
        <f t="shared" si="19"/>
        <v>-3267</v>
      </c>
      <c r="E66" s="26">
        <f t="shared" si="19"/>
        <v>-4452</v>
      </c>
      <c r="F66" s="26">
        <f t="shared" si="19"/>
        <v>-4622</v>
      </c>
      <c r="G66" s="26">
        <f t="shared" si="19"/>
        <v>256</v>
      </c>
      <c r="H66" s="26">
        <f t="shared" si="19"/>
        <v>-9</v>
      </c>
      <c r="I66" s="26">
        <f t="shared" si="19"/>
        <v>-6023</v>
      </c>
      <c r="J66" s="26"/>
      <c r="K66" s="26"/>
      <c r="L66" s="26"/>
      <c r="M66" s="26"/>
      <c r="N66" s="26"/>
      <c r="O66" s="41"/>
      <c r="P66" s="41"/>
      <c r="Q66" s="41"/>
    </row>
    <row r="67" spans="1:19" x14ac:dyDescent="0.3">
      <c r="A67" t="s">
        <v>192</v>
      </c>
      <c r="B67" s="3">
        <f>+Historicals!B95</f>
        <v>2220</v>
      </c>
      <c r="C67" s="3">
        <f>+Historicals!C95</f>
        <v>3852</v>
      </c>
      <c r="D67" s="3">
        <f>+Historicals!D95</f>
        <v>3138</v>
      </c>
      <c r="E67" s="3">
        <f>+Historicals!E95</f>
        <v>3808</v>
      </c>
      <c r="F67" s="3">
        <f>+Historicals!F95</f>
        <v>4249</v>
      </c>
      <c r="G67" s="3">
        <f>+Historicals!G95</f>
        <v>4466</v>
      </c>
      <c r="H67" s="3">
        <f>+Historicals!H95</f>
        <v>8348</v>
      </c>
      <c r="I67" s="3">
        <f>+Historicals!I95</f>
        <v>9889</v>
      </c>
      <c r="J67" s="3"/>
      <c r="K67" s="3"/>
      <c r="L67" s="3"/>
      <c r="M67" s="3"/>
      <c r="N67" s="3"/>
      <c r="O67" s="3"/>
      <c r="P67" s="3"/>
      <c r="Q67" s="3" t="s">
        <v>214</v>
      </c>
    </row>
    <row r="68" spans="1:19" ht="15" thickBot="1" x14ac:dyDescent="0.35">
      <c r="A68" s="6" t="s">
        <v>193</v>
      </c>
      <c r="B68" s="7">
        <f>+Historicals!B96</f>
        <v>3852</v>
      </c>
      <c r="C68" s="7">
        <f>+Historicals!C96</f>
        <v>3138</v>
      </c>
      <c r="D68" s="7">
        <f>+Historicals!D96</f>
        <v>3808</v>
      </c>
      <c r="E68" s="7">
        <f>+Historicals!E96</f>
        <v>4249</v>
      </c>
      <c r="F68" s="7">
        <f>+Historicals!F96</f>
        <v>4466</v>
      </c>
      <c r="G68" s="7">
        <f>+Historicals!G96</f>
        <v>8348</v>
      </c>
      <c r="H68" s="7">
        <f>+Historicals!H96</f>
        <v>9889</v>
      </c>
      <c r="I68" s="7">
        <f>+Historicals!I96</f>
        <v>8574</v>
      </c>
      <c r="J68" s="7"/>
      <c r="K68" s="7"/>
      <c r="L68" s="7"/>
      <c r="M68" s="7"/>
      <c r="N68" s="7"/>
      <c r="O68" s="41"/>
      <c r="P68" s="41"/>
      <c r="Q68" s="41"/>
    </row>
    <row r="69" spans="1:19" ht="15" thickTop="1" x14ac:dyDescent="0.3">
      <c r="A69" s="61" t="s">
        <v>175</v>
      </c>
      <c r="B69" s="48">
        <f t="shared" ref="B69:I69" si="20">B36-B68</f>
        <v>-2773</v>
      </c>
      <c r="C69" s="48">
        <f t="shared" si="20"/>
        <v>-1128</v>
      </c>
      <c r="D69" s="48">
        <f t="shared" si="20"/>
        <v>-337</v>
      </c>
      <c r="E69" s="48">
        <f t="shared" si="20"/>
        <v>-781</v>
      </c>
      <c r="F69" s="48">
        <f t="shared" si="20"/>
        <v>-1002</v>
      </c>
      <c r="G69" s="48">
        <f t="shared" si="20"/>
        <v>1058</v>
      </c>
      <c r="H69" s="48">
        <f t="shared" si="20"/>
        <v>-476</v>
      </c>
      <c r="I69" s="48">
        <f t="shared" si="20"/>
        <v>346</v>
      </c>
      <c r="J69" s="41"/>
      <c r="K69" s="41"/>
      <c r="L69" s="41"/>
      <c r="M69" s="41"/>
      <c r="N69" s="41"/>
      <c r="O69" s="41"/>
      <c r="P69" s="41"/>
      <c r="Q69" s="41"/>
    </row>
    <row r="70" spans="1:19" x14ac:dyDescent="0.3">
      <c r="A70" s="1" t="s">
        <v>194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P70" s="48"/>
      <c r="Q70" s="48"/>
      <c r="S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2023-10-31T08:29:28Z</dcterms:modified>
</cp:coreProperties>
</file>